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8855" windowHeight="11190"/>
  </bookViews>
  <sheets>
    <sheet name="НЕДВИЖИМОЕ ИМУЩЕСТВО" sheetId="1" r:id="rId1"/>
    <sheet name="Земельные участки" sheetId="7" r:id="rId2"/>
    <sheet name="ДВИЖИМОЕ ИМУЩЕСТВО" sheetId="4" r:id="rId3"/>
    <sheet name="СВЕДЕНИЯ ОБ ОРГАНИЗАЦИЯХ" sheetId="5" r:id="rId4"/>
  </sheets>
  <externalReferences>
    <externalReference r:id="rId5"/>
    <externalReference r:id="rId6"/>
    <externalReference r:id="rId7"/>
    <externalReference r:id="rId8"/>
    <externalReference r:id="rId9"/>
  </externalReferences>
  <definedNames>
    <definedName name="_xlnm.Print_Area" localSheetId="2">'ДВИЖИМОЕ ИМУЩЕСТВО'!$A$1:$J$3321</definedName>
    <definedName name="_xlnm.Print_Area" localSheetId="1">'Земельные участки'!$A$1:$I$1673</definedName>
    <definedName name="_xlnm.Print_Area" localSheetId="0">'НЕДВИЖИМОЕ ИМУЩЕСТВО'!$A$1:$O$3652</definedName>
    <definedName name="_xlnm.Print_Area" localSheetId="3">'СВЕДЕНИЯ ОБ ОРГАНИЗАЦИЯХ'!$A$1:$S$86</definedName>
  </definedNames>
  <calcPr calcId="124519"/>
</workbook>
</file>

<file path=xl/calcChain.xml><?xml version="1.0" encoding="utf-8"?>
<calcChain xmlns="http://schemas.openxmlformats.org/spreadsheetml/2006/main">
  <c r="D1608" i="7"/>
  <c r="O672"/>
  <c r="A12"/>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R79" i="5" l="1"/>
  <c r="Q79"/>
  <c r="R78" l="1"/>
  <c r="R53" l="1"/>
  <c r="Q53"/>
  <c r="R12" l="1"/>
  <c r="Q12"/>
  <c r="R8" l="1"/>
  <c r="Q8"/>
  <c r="L145" i="1" l="1"/>
  <c r="J145"/>
  <c r="I145"/>
  <c r="H145"/>
  <c r="G145"/>
  <c r="G2719" i="4"/>
  <c r="G2722"/>
  <c r="G2720"/>
  <c r="F2711"/>
  <c r="G2831"/>
  <c r="G2830"/>
  <c r="G2829"/>
  <c r="G2828"/>
  <c r="G2827"/>
  <c r="G2826"/>
  <c r="G2825"/>
  <c r="G2824"/>
  <c r="G2823"/>
  <c r="G2822"/>
  <c r="G2821"/>
  <c r="G2820"/>
  <c r="G2819"/>
  <c r="G2818"/>
  <c r="G2817"/>
  <c r="G2816"/>
  <c r="G2815"/>
  <c r="G2814"/>
  <c r="G2813"/>
  <c r="G2812"/>
  <c r="G2811"/>
  <c r="G2810"/>
  <c r="G2809"/>
  <c r="G2808"/>
  <c r="G2807"/>
  <c r="G2806"/>
  <c r="G2805"/>
  <c r="G2804"/>
  <c r="G2803"/>
  <c r="G2802"/>
  <c r="G2801"/>
  <c r="G2798"/>
  <c r="G2797"/>
  <c r="G2796"/>
  <c r="G2795"/>
  <c r="G2794"/>
  <c r="G2793"/>
  <c r="G2792"/>
  <c r="D3225"/>
  <c r="G3219"/>
  <c r="G3218"/>
  <c r="J3378" i="1"/>
  <c r="H3378"/>
  <c r="D3382"/>
  <c r="L3382"/>
  <c r="L3425"/>
  <c r="I3425"/>
  <c r="I3460" s="1"/>
  <c r="H3425"/>
  <c r="H3460" s="1"/>
  <c r="G3425"/>
  <c r="G3460" s="1"/>
  <c r="D3425"/>
  <c r="D3460" s="1"/>
  <c r="G3302" i="4"/>
  <c r="E3302"/>
  <c r="D3302"/>
  <c r="G3310"/>
  <c r="J3635" i="1"/>
  <c r="J3629" l="1"/>
  <c r="J3628"/>
  <c r="J3625"/>
  <c r="J3617"/>
  <c r="J3608"/>
  <c r="J3605"/>
  <c r="D145"/>
  <c r="G2710" i="4" l="1"/>
  <c r="G2706"/>
  <c r="G2705"/>
  <c r="J2624" i="1"/>
  <c r="J2623"/>
  <c r="J2622"/>
  <c r="J2621"/>
  <c r="J2620"/>
  <c r="G2113" i="4"/>
  <c r="G2075"/>
  <c r="G2074"/>
  <c r="G1991"/>
  <c r="G1985"/>
  <c r="G1984"/>
  <c r="F2255"/>
  <c r="E2255"/>
  <c r="D2255"/>
  <c r="G2254"/>
  <c r="G2253"/>
  <c r="G2252"/>
  <c r="G2251"/>
  <c r="G2250"/>
  <c r="G2249"/>
  <c r="G2248"/>
  <c r="G2221"/>
  <c r="G2218"/>
  <c r="G2217"/>
  <c r="G2209"/>
  <c r="G2207"/>
  <c r="G2193"/>
  <c r="D2178"/>
  <c r="D2256" s="1"/>
  <c r="G2177"/>
  <c r="G2176"/>
  <c r="G2175"/>
  <c r="G2174"/>
  <c r="G2173"/>
  <c r="G2172"/>
  <c r="G83"/>
  <c r="G82"/>
  <c r="G81"/>
  <c r="G80"/>
  <c r="G79"/>
  <c r="G78"/>
  <c r="G77"/>
  <c r="G2711" l="1"/>
  <c r="G2255"/>
  <c r="G2281"/>
  <c r="G2296"/>
  <c r="G2285"/>
  <c r="G2286"/>
  <c r="G2282"/>
  <c r="G2283"/>
  <c r="G2287"/>
  <c r="G2279"/>
  <c r="G2280"/>
  <c r="G2277"/>
  <c r="G2278"/>
  <c r="G2276"/>
  <c r="G2275"/>
  <c r="G2274"/>
  <c r="G2273"/>
  <c r="G2272"/>
  <c r="G2271"/>
  <c r="G2288"/>
  <c r="G2270"/>
  <c r="G2269"/>
  <c r="G2268"/>
  <c r="G2267"/>
  <c r="G2266"/>
  <c r="G2265"/>
  <c r="J2459" i="1"/>
  <c r="L2388" l="1"/>
  <c r="D127" i="4"/>
  <c r="D128" s="1"/>
  <c r="G1987" l="1"/>
  <c r="L2340" i="1"/>
  <c r="F1965" i="4"/>
  <c r="E1965"/>
  <c r="D1965"/>
  <c r="E1825"/>
  <c r="E423"/>
  <c r="D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52"/>
  <c r="E352"/>
  <c r="D352"/>
  <c r="G1081" i="1"/>
  <c r="D1081"/>
  <c r="H1081"/>
  <c r="I1081"/>
  <c r="J1080"/>
  <c r="J1079"/>
  <c r="E424" i="4" l="1"/>
  <c r="F423"/>
  <c r="F424" s="1"/>
  <c r="D424"/>
  <c r="L651" i="1" l="1"/>
  <c r="K651"/>
  <c r="J651"/>
  <c r="I651"/>
  <c r="H651"/>
  <c r="G651"/>
  <c r="F651"/>
  <c r="D651"/>
  <c r="D173"/>
  <c r="D299"/>
  <c r="L85"/>
  <c r="G3534" l="1"/>
  <c r="G3564" s="1"/>
  <c r="L3534"/>
  <c r="L3564" s="1"/>
  <c r="D3534"/>
  <c r="D3564" s="1"/>
  <c r="I299"/>
  <c r="J3534"/>
  <c r="J3564" s="1"/>
  <c r="H3534"/>
  <c r="H3564" s="1"/>
  <c r="G2596" i="4"/>
  <c r="D2701"/>
  <c r="G2700"/>
  <c r="G2699"/>
  <c r="G2698"/>
  <c r="G2697"/>
  <c r="G2696"/>
  <c r="G2695"/>
  <c r="G2694"/>
  <c r="G2693"/>
  <c r="G2692"/>
  <c r="G2691"/>
  <c r="G2690"/>
  <c r="G2689"/>
  <c r="G2688"/>
  <c r="G2687"/>
  <c r="G2686"/>
  <c r="G2685"/>
  <c r="G2684"/>
  <c r="G2683"/>
  <c r="G2682"/>
  <c r="G2681"/>
  <c r="G2680"/>
  <c r="G2679"/>
  <c r="G2678"/>
  <c r="G2677"/>
  <c r="G2676"/>
  <c r="G2675"/>
  <c r="G2674"/>
  <c r="G2673"/>
  <c r="G2672"/>
  <c r="G2671"/>
  <c r="G2670"/>
  <c r="G2669"/>
  <c r="G2668"/>
  <c r="G2667"/>
  <c r="G2666"/>
  <c r="G2665"/>
  <c r="G2664"/>
  <c r="G2663"/>
  <c r="G2662"/>
  <c r="G2661"/>
  <c r="I2585" i="1"/>
  <c r="I2617" s="1"/>
  <c r="H2585"/>
  <c r="H2617" s="1"/>
  <c r="G2585"/>
  <c r="D2585"/>
  <c r="D2340"/>
  <c r="G2660" i="4"/>
  <c r="G2584"/>
  <c r="G2583"/>
  <c r="G2559"/>
  <c r="G2525"/>
  <c r="G2524"/>
  <c r="G2523"/>
  <c r="G2507"/>
  <c r="G2415"/>
  <c r="G2414"/>
  <c r="G2413"/>
  <c r="G2412"/>
  <c r="G2411"/>
  <c r="G2410"/>
  <c r="G2409"/>
  <c r="G2407"/>
  <c r="G2406"/>
  <c r="G2405"/>
  <c r="G2404"/>
  <c r="G2403"/>
  <c r="G2402"/>
  <c r="G2401"/>
  <c r="G2385"/>
  <c r="G2384"/>
  <c r="G2383"/>
  <c r="G2382"/>
  <c r="G2381"/>
  <c r="G2380"/>
  <c r="G2379"/>
  <c r="G2378"/>
  <c r="G2377"/>
  <c r="G2376"/>
  <c r="G2375"/>
  <c r="G2374"/>
  <c r="G2373"/>
  <c r="G2351"/>
  <c r="G2349"/>
  <c r="G2348"/>
  <c r="G2343"/>
  <c r="G2344" s="1"/>
  <c r="F2343"/>
  <c r="F2344" s="1"/>
  <c r="G2340"/>
  <c r="F2340"/>
  <c r="G2872"/>
  <c r="L2782" i="1"/>
  <c r="L2814" s="1"/>
  <c r="G2850" i="4"/>
  <c r="G2845"/>
  <c r="G2852"/>
  <c r="L2745" i="1"/>
  <c r="L2777" s="1"/>
  <c r="L3459" l="1"/>
  <c r="L3460" s="1"/>
  <c r="E3261" i="4"/>
  <c r="F3261"/>
  <c r="F3262" s="1"/>
  <c r="G3260"/>
  <c r="G3259"/>
  <c r="G3258"/>
  <c r="G3257"/>
  <c r="G3256"/>
  <c r="G3255"/>
  <c r="G3254"/>
  <c r="G3253"/>
  <c r="F3242"/>
  <c r="G3241"/>
  <c r="L3388" i="1"/>
  <c r="L3421" s="1"/>
  <c r="D3420"/>
  <c r="D3421" s="1"/>
  <c r="G3351"/>
  <c r="L3345"/>
  <c r="I3327"/>
  <c r="I3328" s="1"/>
  <c r="H3327"/>
  <c r="H3328" s="1"/>
  <c r="H3346" s="1"/>
  <c r="G3327"/>
  <c r="G3328" s="1"/>
  <c r="J3326"/>
  <c r="I3319"/>
  <c r="H3319"/>
  <c r="G3319"/>
  <c r="J3325"/>
  <c r="J3327" s="1"/>
  <c r="J3328" s="1"/>
  <c r="L3313"/>
  <c r="I3313"/>
  <c r="L3270"/>
  <c r="L3271" s="1"/>
  <c r="D3233"/>
  <c r="L3233"/>
  <c r="L3194"/>
  <c r="D3197" i="4"/>
  <c r="G3188"/>
  <c r="G3195"/>
  <c r="G3194"/>
  <c r="G3193"/>
  <c r="G3192"/>
  <c r="G3191"/>
  <c r="G3190"/>
  <c r="G3189"/>
  <c r="L3308" i="1"/>
  <c r="L3309" s="1"/>
  <c r="D3308"/>
  <c r="I3275"/>
  <c r="I3309" s="1"/>
  <c r="H3275"/>
  <c r="D3275"/>
  <c r="G3177" i="4"/>
  <c r="G3176"/>
  <c r="G3175"/>
  <c r="G3174"/>
  <c r="D3270" i="1"/>
  <c r="D3164" i="4"/>
  <c r="G3140"/>
  <c r="G3139"/>
  <c r="G3138"/>
  <c r="L3163" i="1"/>
  <c r="L3195" s="1"/>
  <c r="H3163"/>
  <c r="H3195" s="1"/>
  <c r="G3163"/>
  <c r="G3195" s="1"/>
  <c r="D3163"/>
  <c r="D3195" s="1"/>
  <c r="J3162"/>
  <c r="J3163" s="1"/>
  <c r="J3195" s="1"/>
  <c r="G3122" i="4"/>
  <c r="G3121"/>
  <c r="G3120"/>
  <c r="G3119"/>
  <c r="G3118"/>
  <c r="G3117"/>
  <c r="G3116"/>
  <c r="G3115"/>
  <c r="G3114"/>
  <c r="G3113"/>
  <c r="G3112"/>
  <c r="G3111"/>
  <c r="G3110"/>
  <c r="G3109"/>
  <c r="G3108"/>
  <c r="G3107"/>
  <c r="G3106"/>
  <c r="L3346" i="1" l="1"/>
  <c r="I3346"/>
  <c r="G3261" i="4"/>
  <c r="G3262" s="1"/>
  <c r="G3196"/>
  <c r="G3105"/>
  <c r="D3157" i="1"/>
  <c r="D3158" s="1"/>
  <c r="L3157"/>
  <c r="L3123"/>
  <c r="G3060" i="4"/>
  <c r="G3059"/>
  <c r="L3118" i="1"/>
  <c r="H3119"/>
  <c r="G3119"/>
  <c r="D3118"/>
  <c r="D3119" s="1"/>
  <c r="L3085"/>
  <c r="F3043" i="4"/>
  <c r="F3044" s="1"/>
  <c r="E3043"/>
  <c r="E3044" s="1"/>
  <c r="D3043"/>
  <c r="D3044" s="1"/>
  <c r="G3040"/>
  <c r="G3039"/>
  <c r="G3038"/>
  <c r="G3037"/>
  <c r="G3036"/>
  <c r="G3035"/>
  <c r="G3034"/>
  <c r="G3033"/>
  <c r="G3032"/>
  <c r="G3031"/>
  <c r="G3030"/>
  <c r="G3029"/>
  <c r="G3028"/>
  <c r="G3027"/>
  <c r="G3026"/>
  <c r="G3025"/>
  <c r="L3078" i="1"/>
  <c r="L3046"/>
  <c r="L3079" s="1"/>
  <c r="E3015" i="4"/>
  <c r="D3015"/>
  <c r="D3016" s="1"/>
  <c r="F3014"/>
  <c r="F3013"/>
  <c r="F3012"/>
  <c r="F3011"/>
  <c r="F3010"/>
  <c r="F3009"/>
  <c r="F3008"/>
  <c r="G3007"/>
  <c r="G3005"/>
  <c r="G3004"/>
  <c r="G3003"/>
  <c r="G3002"/>
  <c r="G3001"/>
  <c r="G3000"/>
  <c r="G2995"/>
  <c r="G2994"/>
  <c r="L3041" i="1"/>
  <c r="I3041"/>
  <c r="I3042" s="1"/>
  <c r="D3041"/>
  <c r="L3007"/>
  <c r="G2979" i="4"/>
  <c r="E2984"/>
  <c r="E2985" s="1"/>
  <c r="D2984"/>
  <c r="D2985" s="1"/>
  <c r="F2983"/>
  <c r="F2982"/>
  <c r="G2981"/>
  <c r="G2980"/>
  <c r="G2978"/>
  <c r="D3003" i="1"/>
  <c r="L3002"/>
  <c r="L3003" s="1"/>
  <c r="E2968" i="4"/>
  <c r="E2969" s="1"/>
  <c r="D2968"/>
  <c r="D2969" s="1"/>
  <c r="G2967"/>
  <c r="G2966"/>
  <c r="L3158" i="1" l="1"/>
  <c r="F2984" i="4"/>
  <c r="F2985" s="1"/>
  <c r="G3015"/>
  <c r="G3043"/>
  <c r="G3044" s="1"/>
  <c r="G2984"/>
  <c r="G2985" s="1"/>
  <c r="L3042" i="1"/>
  <c r="L3119"/>
  <c r="G2965" i="4"/>
  <c r="H2965" i="1" l="1"/>
  <c r="L2964"/>
  <c r="I2964"/>
  <c r="L2932"/>
  <c r="L2965" s="1"/>
  <c r="E2939" i="4"/>
  <c r="E2940" s="1"/>
  <c r="D2939"/>
  <c r="G2938"/>
  <c r="G2935"/>
  <c r="G2934"/>
  <c r="G2933"/>
  <c r="G2932"/>
  <c r="D2927" i="1"/>
  <c r="L2927"/>
  <c r="L2928" s="1"/>
  <c r="D2919" i="4"/>
  <c r="D2920" s="1"/>
  <c r="G2912"/>
  <c r="L2889" i="1"/>
  <c r="J2888"/>
  <c r="H2889"/>
  <c r="L2858"/>
  <c r="G2853"/>
  <c r="G2854" s="1"/>
  <c r="L2853"/>
  <c r="L2819"/>
  <c r="L2890" l="1"/>
  <c r="G2939" i="4"/>
  <c r="G2940" s="1"/>
  <c r="L2854" i="1"/>
  <c r="J2352"/>
  <c r="J2355" l="1"/>
  <c r="J2354"/>
  <c r="J2353"/>
  <c r="J2335"/>
  <c r="E496" i="4" l="1"/>
  <c r="D496"/>
  <c r="F495"/>
  <c r="F496" s="1"/>
  <c r="F430"/>
  <c r="G429"/>
  <c r="J804" i="1"/>
  <c r="G1317" i="4"/>
  <c r="F1312"/>
  <c r="E1312"/>
  <c r="D1312"/>
  <c r="G1277"/>
  <c r="G1276"/>
  <c r="F1464"/>
  <c r="E1464"/>
  <c r="D1464"/>
  <c r="F1445"/>
  <c r="E1445"/>
  <c r="D1445"/>
  <c r="G1386"/>
  <c r="G1369"/>
  <c r="G1368"/>
  <c r="G1367"/>
  <c r="G1366"/>
  <c r="G1365"/>
  <c r="G1364"/>
  <c r="G1363"/>
  <c r="G1362"/>
  <c r="G1361"/>
  <c r="G1360"/>
  <c r="G1359"/>
  <c r="G1358"/>
  <c r="G1357"/>
  <c r="G1356"/>
  <c r="G1355"/>
  <c r="G1354"/>
  <c r="G1353"/>
  <c r="G1352"/>
  <c r="G1351"/>
  <c r="G1350"/>
  <c r="G1349"/>
  <c r="G1348"/>
  <c r="G1347"/>
  <c r="G1346"/>
  <c r="G1345"/>
  <c r="G1344"/>
  <c r="G1343"/>
  <c r="D1465" l="1"/>
  <c r="F1418"/>
  <c r="F1465" s="1"/>
  <c r="E1418"/>
  <c r="E1465" s="1"/>
  <c r="G1416"/>
  <c r="G1415"/>
  <c r="F1505"/>
  <c r="E1505"/>
  <c r="D1505"/>
  <c r="D1483"/>
  <c r="F1483"/>
  <c r="E1483"/>
  <c r="F1032"/>
  <c r="E1032"/>
  <c r="D1032"/>
  <c r="G1003"/>
  <c r="G960"/>
  <c r="L1452" i="1"/>
  <c r="I1452"/>
  <c r="H1452"/>
  <c r="G1452"/>
  <c r="F1452"/>
  <c r="E1452"/>
  <c r="D1452"/>
  <c r="J1078"/>
  <c r="J1077"/>
  <c r="J1076"/>
  <c r="J1075"/>
  <c r="J1074"/>
  <c r="J1452" l="1"/>
  <c r="F661" i="4"/>
  <c r="E661"/>
  <c r="D661"/>
  <c r="F624"/>
  <c r="E624"/>
  <c r="D624"/>
  <c r="G623"/>
  <c r="G605"/>
  <c r="G600"/>
  <c r="G549" l="1"/>
  <c r="E549"/>
  <c r="D549"/>
  <c r="F231"/>
  <c r="F232" s="1"/>
  <c r="E231"/>
  <c r="E232" s="1"/>
  <c r="D231"/>
  <c r="D232" s="1"/>
  <c r="G164"/>
  <c r="G163"/>
  <c r="L724" i="1"/>
  <c r="G231" i="4" l="1"/>
  <c r="G232" s="1"/>
  <c r="L2192" i="1"/>
  <c r="L2225" s="1"/>
  <c r="D2192"/>
  <c r="L2117"/>
  <c r="L2149" s="1"/>
  <c r="L2043"/>
  <c r="L2075" s="1"/>
  <c r="H2037" l="1"/>
  <c r="L2004"/>
  <c r="L2037" s="1"/>
  <c r="F1699" i="4"/>
  <c r="E1699"/>
  <c r="D1699"/>
  <c r="D1703" s="1"/>
  <c r="G1698"/>
  <c r="L1998" i="1"/>
  <c r="D1966"/>
  <c r="G1677" i="4"/>
  <c r="F1675"/>
  <c r="E1675"/>
  <c r="D1675"/>
  <c r="G1674"/>
  <c r="L1929" i="1"/>
  <c r="L1961" s="1"/>
  <c r="F1660" i="4"/>
  <c r="F1664" s="1"/>
  <c r="E1660"/>
  <c r="E1664" s="1"/>
  <c r="G1658"/>
  <c r="G1657"/>
  <c r="G1656"/>
  <c r="G1655"/>
  <c r="L1892" i="1"/>
  <c r="L1924" s="1"/>
  <c r="F1648" i="4"/>
  <c r="G1642"/>
  <c r="G1645"/>
  <c r="E1648"/>
  <c r="E1649" s="1"/>
  <c r="D1648"/>
  <c r="D1649" s="1"/>
  <c r="F1639"/>
  <c r="L1855" i="1"/>
  <c r="L1887" s="1"/>
  <c r="L1818"/>
  <c r="L1850" s="1"/>
  <c r="L1814"/>
  <c r="L1782"/>
  <c r="E1562" i="4"/>
  <c r="F1552"/>
  <c r="E1552"/>
  <c r="D1552"/>
  <c r="G1551"/>
  <c r="G1550"/>
  <c r="G1549"/>
  <c r="G1548"/>
  <c r="G1547"/>
  <c r="G1546"/>
  <c r="G1545"/>
  <c r="D1655" i="1"/>
  <c r="E1655"/>
  <c r="F1655"/>
  <c r="G1655"/>
  <c r="H1655"/>
  <c r="I1655"/>
  <c r="J1655"/>
  <c r="K1655"/>
  <c r="L1655"/>
  <c r="D1658"/>
  <c r="E1658"/>
  <c r="F1658"/>
  <c r="G1658"/>
  <c r="H1658"/>
  <c r="I1658"/>
  <c r="J1658"/>
  <c r="L1658"/>
  <c r="F1472" i="4"/>
  <c r="E1472"/>
  <c r="D1472"/>
  <c r="G1471"/>
  <c r="F1410"/>
  <c r="G1410"/>
  <c r="E1410"/>
  <c r="D1410"/>
  <c r="F1387"/>
  <c r="E1387"/>
  <c r="D1387"/>
  <c r="F548"/>
  <c r="F549" s="1"/>
  <c r="F662" s="1"/>
  <c r="E544"/>
  <c r="D544"/>
  <c r="E430"/>
  <c r="D430"/>
  <c r="F1649" l="1"/>
  <c r="G1648"/>
  <c r="E1563"/>
  <c r="E1411"/>
  <c r="D1411"/>
  <c r="E1194"/>
  <c r="D1194"/>
  <c r="G1193"/>
  <c r="G1192"/>
  <c r="G1191"/>
  <c r="G1190"/>
  <c r="G1189"/>
  <c r="G1188"/>
  <c r="G1187"/>
  <c r="G1186"/>
  <c r="G1185"/>
  <c r="G1184"/>
  <c r="G1183"/>
  <c r="F1179" l="1"/>
  <c r="E1179"/>
  <c r="E1195" s="1"/>
  <c r="D1179"/>
  <c r="D1195" s="1"/>
  <c r="G1178"/>
  <c r="G1177"/>
  <c r="E1228"/>
  <c r="D1228"/>
  <c r="G1227"/>
  <c r="G1226"/>
  <c r="G1225"/>
  <c r="G1224"/>
  <c r="G1223"/>
  <c r="G1222"/>
  <c r="G1221"/>
  <c r="G1220"/>
  <c r="G1219"/>
  <c r="G1218"/>
  <c r="G1217"/>
  <c r="F1212"/>
  <c r="E1212"/>
  <c r="D1212"/>
  <c r="G1211"/>
  <c r="I1120" i="1"/>
  <c r="G1179" i="4" l="1"/>
  <c r="E1070"/>
  <c r="D1070"/>
  <c r="G1069"/>
  <c r="G1068"/>
  <c r="G1067"/>
  <c r="G1066"/>
  <c r="G1065"/>
  <c r="G1064"/>
  <c r="G1063"/>
  <c r="G1062"/>
  <c r="G1061"/>
  <c r="G1060"/>
  <c r="G1059"/>
  <c r="G1058"/>
  <c r="G1057"/>
  <c r="G1056"/>
  <c r="F1050"/>
  <c r="E1050"/>
  <c r="D1050"/>
  <c r="G1049"/>
  <c r="G1048"/>
  <c r="G1047"/>
  <c r="G1046"/>
  <c r="G1045"/>
  <c r="G1044"/>
  <c r="G1043"/>
  <c r="G1042"/>
  <c r="G1041"/>
  <c r="E1168"/>
  <c r="D1168"/>
  <c r="G1167"/>
  <c r="G1166"/>
  <c r="G1165"/>
  <c r="G1164"/>
  <c r="G1163"/>
  <c r="G1162"/>
  <c r="G1161"/>
  <c r="G1160"/>
  <c r="G1159"/>
  <c r="E1154"/>
  <c r="D1154"/>
  <c r="G1153"/>
  <c r="F1143"/>
  <c r="E1143"/>
  <c r="D1143"/>
  <c r="G1142"/>
  <c r="G1141"/>
  <c r="G1140"/>
  <c r="G1139"/>
  <c r="G1138"/>
  <c r="G1137"/>
  <c r="G1136"/>
  <c r="G1135"/>
  <c r="G1134"/>
  <c r="G1133"/>
  <c r="G1132"/>
  <c r="G1131"/>
  <c r="G1130"/>
  <c r="F1128"/>
  <c r="E1128"/>
  <c r="E1144" s="1"/>
  <c r="D1128"/>
  <c r="D1144" s="1"/>
  <c r="G1127"/>
  <c r="G1126"/>
  <c r="G1124"/>
  <c r="F1100"/>
  <c r="E1100"/>
  <c r="D1100"/>
  <c r="G1099"/>
  <c r="G1098"/>
  <c r="G1097"/>
  <c r="G1096"/>
  <c r="G1095"/>
  <c r="G1094"/>
  <c r="E1092"/>
  <c r="D1092"/>
  <c r="G1091"/>
  <c r="G1092" s="1"/>
  <c r="F1092"/>
  <c r="G1100" l="1"/>
  <c r="G1143"/>
  <c r="E1169"/>
  <c r="D1169"/>
  <c r="D1120" i="1"/>
  <c r="E947" i="4"/>
  <c r="D947"/>
  <c r="G946"/>
  <c r="G945"/>
  <c r="G944"/>
  <c r="G943"/>
  <c r="G942"/>
  <c r="G941"/>
  <c r="G940"/>
  <c r="G939"/>
  <c r="G938"/>
  <c r="G937"/>
  <c r="G936"/>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F880"/>
  <c r="E880"/>
  <c r="D880"/>
  <c r="G879"/>
  <c r="G878"/>
  <c r="G877"/>
  <c r="G876"/>
  <c r="G875"/>
  <c r="G874"/>
  <c r="G873"/>
  <c r="G872"/>
  <c r="G871"/>
  <c r="G870"/>
  <c r="G869"/>
  <c r="G868"/>
  <c r="G867"/>
  <c r="G866"/>
  <c r="G865"/>
  <c r="G864"/>
  <c r="G863"/>
  <c r="G862"/>
  <c r="G861"/>
  <c r="G860"/>
  <c r="G851"/>
  <c r="G850"/>
  <c r="G849"/>
  <c r="G848"/>
  <c r="G847"/>
  <c r="G846"/>
  <c r="G845"/>
  <c r="G844"/>
  <c r="G843"/>
  <c r="G842"/>
  <c r="G841"/>
  <c r="G840"/>
  <c r="G839"/>
  <c r="G838"/>
  <c r="G837"/>
  <c r="G836"/>
  <c r="G835"/>
  <c r="E852"/>
  <c r="D852"/>
  <c r="H998" i="1"/>
  <c r="D998"/>
  <c r="J993"/>
  <c r="J991"/>
  <c r="D795" i="4"/>
  <c r="D786"/>
  <c r="D787" s="1"/>
  <c r="F786"/>
  <c r="F787" s="1"/>
  <c r="E786"/>
  <c r="E787" s="1"/>
  <c r="G785"/>
  <c r="G784"/>
  <c r="G783"/>
  <c r="G782"/>
  <c r="G781"/>
  <c r="G780"/>
  <c r="G779"/>
  <c r="G778"/>
  <c r="G777"/>
  <c r="G776"/>
  <c r="G775"/>
  <c r="G774"/>
  <c r="G773"/>
  <c r="G772"/>
  <c r="G771"/>
  <c r="G770"/>
  <c r="G769"/>
  <c r="G762"/>
  <c r="G761"/>
  <c r="G760"/>
  <c r="G759"/>
  <c r="G758"/>
  <c r="G757"/>
  <c r="G756"/>
  <c r="E750"/>
  <c r="G750" s="1"/>
  <c r="H951" i="1"/>
  <c r="E746" i="4"/>
  <c r="G745"/>
  <c r="G744"/>
  <c r="G743"/>
  <c r="G742"/>
  <c r="G741"/>
  <c r="G740"/>
  <c r="G739"/>
  <c r="E737"/>
  <c r="G736"/>
  <c r="G735"/>
  <c r="G720"/>
  <c r="G719"/>
  <c r="G718"/>
  <c r="G717"/>
  <c r="G716"/>
  <c r="G715"/>
  <c r="G714"/>
  <c r="G713"/>
  <c r="G712"/>
  <c r="G711"/>
  <c r="G710"/>
  <c r="G709"/>
  <c r="G707"/>
  <c r="F698"/>
  <c r="E698"/>
  <c r="D698"/>
  <c r="G697"/>
  <c r="G696"/>
  <c r="G695"/>
  <c r="G746" l="1"/>
  <c r="I481" i="1"/>
  <c r="H481"/>
  <c r="J481"/>
  <c r="G481"/>
  <c r="F481"/>
  <c r="L299" l="1"/>
  <c r="D85"/>
  <c r="F1934" i="4"/>
  <c r="D1934"/>
  <c r="G1933"/>
  <c r="G1932"/>
  <c r="G1955" l="1"/>
  <c r="G1965" s="1"/>
  <c r="G1931"/>
  <c r="G1930"/>
  <c r="G1929"/>
  <c r="G1928"/>
  <c r="G1927"/>
  <c r="G1926"/>
  <c r="G1925"/>
  <c r="G1924"/>
  <c r="G1923"/>
  <c r="G1922"/>
  <c r="G1921"/>
  <c r="G1920"/>
  <c r="G1919"/>
  <c r="G1918"/>
  <c r="G1917"/>
  <c r="G1916"/>
  <c r="G1915"/>
  <c r="G1914"/>
  <c r="G1913"/>
  <c r="G1912"/>
  <c r="G1911"/>
  <c r="G1910"/>
  <c r="G1909"/>
  <c r="G1908"/>
  <c r="G1907"/>
  <c r="G1906"/>
  <c r="G1905"/>
  <c r="D1825" l="1"/>
  <c r="D1966" s="1"/>
  <c r="H2246" i="1" l="1"/>
  <c r="D2246"/>
  <c r="J2245"/>
  <c r="J2244"/>
  <c r="G173" l="1"/>
  <c r="G85"/>
  <c r="L173"/>
  <c r="J85"/>
  <c r="I85"/>
  <c r="H85"/>
  <c r="G3312" i="4"/>
  <c r="G3319" s="1"/>
  <c r="G3320" s="1"/>
  <c r="F3312"/>
  <c r="F3319" s="1"/>
  <c r="F3320" s="1"/>
  <c r="E3312"/>
  <c r="E3319" s="1"/>
  <c r="E3320" s="1"/>
  <c r="D3312"/>
  <c r="D3319" s="1"/>
  <c r="D3320" s="1"/>
  <c r="F3295"/>
  <c r="F3303" s="1"/>
  <c r="E3295"/>
  <c r="E3303" s="1"/>
  <c r="D3295"/>
  <c r="D3303" s="1"/>
  <c r="G3294"/>
  <c r="F3279"/>
  <c r="F3286" s="1"/>
  <c r="E3279"/>
  <c r="D3279"/>
  <c r="G3278"/>
  <c r="G3277"/>
  <c r="G3276"/>
  <c r="G3243"/>
  <c r="G3244" s="1"/>
  <c r="E3243"/>
  <c r="E3244" s="1"/>
  <c r="D3243"/>
  <c r="D3244" s="1"/>
  <c r="F3240"/>
  <c r="F3239"/>
  <c r="F3238"/>
  <c r="F3237"/>
  <c r="F3236"/>
  <c r="F3235"/>
  <c r="F3234"/>
  <c r="G3224"/>
  <c r="G3225" s="1"/>
  <c r="F3224"/>
  <c r="E3224"/>
  <c r="E3225" s="1"/>
  <c r="G3178"/>
  <c r="F3178"/>
  <c r="G3164"/>
  <c r="G3165" s="1"/>
  <c r="F3164"/>
  <c r="F3165" s="1"/>
  <c r="E3164"/>
  <c r="E3165" s="1"/>
  <c r="G3146"/>
  <c r="E3146"/>
  <c r="D3146"/>
  <c r="G3145"/>
  <c r="E3145"/>
  <c r="D3145"/>
  <c r="F3144"/>
  <c r="F3143"/>
  <c r="F3142"/>
  <c r="F3141"/>
  <c r="F3137"/>
  <c r="F3136"/>
  <c r="F3135"/>
  <c r="F3134"/>
  <c r="F3133"/>
  <c r="F3123"/>
  <c r="F3124" s="1"/>
  <c r="E3123"/>
  <c r="E3124" s="1"/>
  <c r="D3123"/>
  <c r="D3124" s="1"/>
  <c r="G3104"/>
  <c r="G3103"/>
  <c r="G3102"/>
  <c r="G3101"/>
  <c r="G3100"/>
  <c r="G3099"/>
  <c r="G3098"/>
  <c r="G3097"/>
  <c r="G3096"/>
  <c r="G3095"/>
  <c r="G3094"/>
  <c r="G3093"/>
  <c r="G3092"/>
  <c r="G3091"/>
  <c r="G3090"/>
  <c r="G3089"/>
  <c r="G3088"/>
  <c r="G3087"/>
  <c r="G3086"/>
  <c r="G3085"/>
  <c r="G3084"/>
  <c r="G3083"/>
  <c r="G3082"/>
  <c r="G3081"/>
  <c r="G3080"/>
  <c r="G3079"/>
  <c r="F3069"/>
  <c r="F3070" s="1"/>
  <c r="E3069"/>
  <c r="E3070" s="1"/>
  <c r="D3069"/>
  <c r="D3070" s="1"/>
  <c r="G3068"/>
  <c r="G3067"/>
  <c r="G3066"/>
  <c r="G3065"/>
  <c r="G3064"/>
  <c r="G3063"/>
  <c r="G3062"/>
  <c r="G3061"/>
  <c r="G3016"/>
  <c r="E3016"/>
  <c r="F3006"/>
  <c r="F2999"/>
  <c r="F2998"/>
  <c r="F2997"/>
  <c r="F2996"/>
  <c r="F2968"/>
  <c r="F2969" s="1"/>
  <c r="G2964"/>
  <c r="G2963"/>
  <c r="G2962"/>
  <c r="G2961"/>
  <c r="G2960"/>
  <c r="G2959"/>
  <c r="G2958"/>
  <c r="G2957"/>
  <c r="G2956"/>
  <c r="G2955"/>
  <c r="G2954"/>
  <c r="G2953"/>
  <c r="G2952"/>
  <c r="G2951"/>
  <c r="G2950"/>
  <c r="G2949"/>
  <c r="F2937"/>
  <c r="F2936"/>
  <c r="F2931"/>
  <c r="F2930"/>
  <c r="F2929"/>
  <c r="F2919"/>
  <c r="F2920" s="1"/>
  <c r="E2919"/>
  <c r="E2920" s="1"/>
  <c r="G2911"/>
  <c r="G2910"/>
  <c r="G2909"/>
  <c r="F2899"/>
  <c r="F2900" s="1"/>
  <c r="E2899"/>
  <c r="E2900" s="1"/>
  <c r="D2899"/>
  <c r="D2900" s="1"/>
  <c r="G2895"/>
  <c r="G2894"/>
  <c r="G2893"/>
  <c r="G2892"/>
  <c r="G2891"/>
  <c r="G2890"/>
  <c r="F2880"/>
  <c r="F2881" s="1"/>
  <c r="E2880"/>
  <c r="E2881" s="1"/>
  <c r="D2880"/>
  <c r="D2881" s="1"/>
  <c r="G2871"/>
  <c r="G2870"/>
  <c r="G2869"/>
  <c r="G2868"/>
  <c r="F2858"/>
  <c r="F2859" s="1"/>
  <c r="E2858"/>
  <c r="E2859" s="1"/>
  <c r="D2858"/>
  <c r="D2859" s="1"/>
  <c r="G2851"/>
  <c r="F2832"/>
  <c r="F2833" s="1"/>
  <c r="E2832"/>
  <c r="E2833" s="1"/>
  <c r="D2832"/>
  <c r="D2833" s="1"/>
  <c r="G2788"/>
  <c r="G2787"/>
  <c r="G2786"/>
  <c r="G2785"/>
  <c r="G2784"/>
  <c r="G2783"/>
  <c r="G2782"/>
  <c r="G2781"/>
  <c r="G2780"/>
  <c r="G2779"/>
  <c r="G2778"/>
  <c r="G2777"/>
  <c r="G2776"/>
  <c r="G2775"/>
  <c r="G2774"/>
  <c r="G2773"/>
  <c r="G2772"/>
  <c r="G2771"/>
  <c r="G2770"/>
  <c r="G2769"/>
  <c r="G2768"/>
  <c r="G2767"/>
  <c r="G2766"/>
  <c r="G2765"/>
  <c r="G2764"/>
  <c r="G2763"/>
  <c r="G2762"/>
  <c r="G2761"/>
  <c r="G2760"/>
  <c r="G2759"/>
  <c r="F2749"/>
  <c r="F2750" s="1"/>
  <c r="E2749"/>
  <c r="E2750" s="1"/>
  <c r="D2749"/>
  <c r="G2748"/>
  <c r="G2747"/>
  <c r="G2746"/>
  <c r="G2745"/>
  <c r="G2744"/>
  <c r="G2743"/>
  <c r="G2742"/>
  <c r="G2741"/>
  <c r="G2740"/>
  <c r="G2739"/>
  <c r="G2738"/>
  <c r="G2737"/>
  <c r="G2736"/>
  <c r="G2735"/>
  <c r="G2734"/>
  <c r="G2733"/>
  <c r="G2723"/>
  <c r="G2724" s="1"/>
  <c r="F2723"/>
  <c r="F2724" s="1"/>
  <c r="E2723"/>
  <c r="E2724" s="1"/>
  <c r="D2723"/>
  <c r="F2701"/>
  <c r="E2701"/>
  <c r="E2702" s="1"/>
  <c r="D2702"/>
  <c r="G2659"/>
  <c r="G2658"/>
  <c r="G2657"/>
  <c r="G2656"/>
  <c r="G2655"/>
  <c r="G2654"/>
  <c r="G2653"/>
  <c r="G2652"/>
  <c r="G2651"/>
  <c r="G2650"/>
  <c r="G2649"/>
  <c r="G2648"/>
  <c r="G2647"/>
  <c r="G2646"/>
  <c r="G2645"/>
  <c r="G2644"/>
  <c r="G2643"/>
  <c r="G2642"/>
  <c r="G2641"/>
  <c r="G2640"/>
  <c r="G2639"/>
  <c r="G2638"/>
  <c r="G2637"/>
  <c r="G2636"/>
  <c r="G2635"/>
  <c r="G2634"/>
  <c r="G2633"/>
  <c r="G2632"/>
  <c r="G2631"/>
  <c r="G2630"/>
  <c r="G2629"/>
  <c r="G2628"/>
  <c r="G2627"/>
  <c r="G2626"/>
  <c r="G2625"/>
  <c r="G2624"/>
  <c r="G2623"/>
  <c r="G2622"/>
  <c r="G2621"/>
  <c r="G2620"/>
  <c r="G2619"/>
  <c r="G2618"/>
  <c r="G2617"/>
  <c r="G2616"/>
  <c r="G2615"/>
  <c r="G2614"/>
  <c r="G2613"/>
  <c r="G2612"/>
  <c r="G2611"/>
  <c r="G2610"/>
  <c r="G2609"/>
  <c r="G2608"/>
  <c r="G2607"/>
  <c r="G2606"/>
  <c r="G2605"/>
  <c r="G2604"/>
  <c r="G2595"/>
  <c r="G2594"/>
  <c r="G2593"/>
  <c r="G2592"/>
  <c r="G2591"/>
  <c r="G2589"/>
  <c r="G2588"/>
  <c r="G2587"/>
  <c r="G2585"/>
  <c r="G2582"/>
  <c r="G2581"/>
  <c r="G2580"/>
  <c r="G2577"/>
  <c r="G2576"/>
  <c r="G2575"/>
  <c r="G2574"/>
  <c r="G2573"/>
  <c r="G2572"/>
  <c r="G2571"/>
  <c r="G2570"/>
  <c r="G2569"/>
  <c r="G2568"/>
  <c r="G2567"/>
  <c r="G2566"/>
  <c r="G2565"/>
  <c r="G2564"/>
  <c r="G2563"/>
  <c r="G2562"/>
  <c r="G2561"/>
  <c r="G2560"/>
  <c r="G2557"/>
  <c r="G2556"/>
  <c r="G2555"/>
  <c r="G2554"/>
  <c r="G2553"/>
  <c r="G2552"/>
  <c r="G2551"/>
  <c r="G2550"/>
  <c r="G2549"/>
  <c r="G2548"/>
  <c r="G2547"/>
  <c r="G2546"/>
  <c r="G2545"/>
  <c r="G2544"/>
  <c r="G2543"/>
  <c r="G2542"/>
  <c r="G2541"/>
  <c r="G2540"/>
  <c r="G2539"/>
  <c r="G2538"/>
  <c r="G2537"/>
  <c r="G2536"/>
  <c r="G2535"/>
  <c r="G2534"/>
  <c r="G2533"/>
  <c r="G2532"/>
  <c r="G2531"/>
  <c r="G2530"/>
  <c r="G2529"/>
  <c r="G2528"/>
  <c r="G2527"/>
  <c r="G2526"/>
  <c r="G2522"/>
  <c r="G2521"/>
  <c r="G2520"/>
  <c r="G2519"/>
  <c r="G2518"/>
  <c r="G2517"/>
  <c r="G2516"/>
  <c r="G2515"/>
  <c r="G2514"/>
  <c r="G2513"/>
  <c r="G2512"/>
  <c r="G2511"/>
  <c r="G2510"/>
  <c r="G2509"/>
  <c r="G2505"/>
  <c r="G2504"/>
  <c r="G2503"/>
  <c r="G2502"/>
  <c r="G2501"/>
  <c r="G2500"/>
  <c r="G2499"/>
  <c r="G2498"/>
  <c r="G2494"/>
  <c r="G2493"/>
  <c r="G2492"/>
  <c r="G2491"/>
  <c r="G2490"/>
  <c r="G2478"/>
  <c r="G2477"/>
  <c r="G2474"/>
  <c r="G2473"/>
  <c r="G2472"/>
  <c r="G2471"/>
  <c r="G2470"/>
  <c r="G2452"/>
  <c r="G2440"/>
  <c r="G2417"/>
  <c r="G2416"/>
  <c r="G2408"/>
  <c r="G2363"/>
  <c r="G2362"/>
  <c r="G2341"/>
  <c r="F2341"/>
  <c r="G2303"/>
  <c r="G2304" s="1"/>
  <c r="F2303"/>
  <c r="F2304" s="1"/>
  <c r="E2303"/>
  <c r="E2304" s="1"/>
  <c r="D2303"/>
  <c r="F2178"/>
  <c r="F2256" s="1"/>
  <c r="E2178"/>
  <c r="E2256" s="1"/>
  <c r="G2171"/>
  <c r="G2170"/>
  <c r="G2169"/>
  <c r="G2168"/>
  <c r="G2167"/>
  <c r="G2166"/>
  <c r="G2165"/>
  <c r="G2164"/>
  <c r="G2163"/>
  <c r="G2162"/>
  <c r="G2161"/>
  <c r="G2160"/>
  <c r="G2159"/>
  <c r="G2158"/>
  <c r="G2157"/>
  <c r="G2156"/>
  <c r="G2155"/>
  <c r="G2154"/>
  <c r="G2153"/>
  <c r="G2152"/>
  <c r="G2151"/>
  <c r="G2150"/>
  <c r="G2149"/>
  <c r="G2148"/>
  <c r="G2147"/>
  <c r="G2146"/>
  <c r="G2145"/>
  <c r="G2144"/>
  <c r="G2143"/>
  <c r="G2142"/>
  <c r="G2141"/>
  <c r="G2140"/>
  <c r="G2139"/>
  <c r="G2138"/>
  <c r="G2137"/>
  <c r="G2136"/>
  <c r="G2135"/>
  <c r="G2134"/>
  <c r="G2133"/>
  <c r="G2132"/>
  <c r="G2131"/>
  <c r="G2130"/>
  <c r="G2129"/>
  <c r="G2128"/>
  <c r="G2127"/>
  <c r="G2126"/>
  <c r="G2125"/>
  <c r="G2124"/>
  <c r="G2123"/>
  <c r="G2122"/>
  <c r="G2121"/>
  <c r="F2117"/>
  <c r="E2117"/>
  <c r="D2117"/>
  <c r="G2096"/>
  <c r="G2093"/>
  <c r="G2092"/>
  <c r="G2091"/>
  <c r="G2090"/>
  <c r="G2087"/>
  <c r="G2086"/>
  <c r="G2085"/>
  <c r="G2084"/>
  <c r="G2083"/>
  <c r="G2082"/>
  <c r="G2081"/>
  <c r="G2080"/>
  <c r="G2079"/>
  <c r="G2078"/>
  <c r="G2077"/>
  <c r="G2076"/>
  <c r="G2065"/>
  <c r="G2064"/>
  <c r="G2063"/>
  <c r="G2062"/>
  <c r="G2061"/>
  <c r="G2060"/>
  <c r="G2059"/>
  <c r="G2058"/>
  <c r="G2057"/>
  <c r="G2055"/>
  <c r="G2054"/>
  <c r="G2038"/>
  <c r="C2033"/>
  <c r="G2030"/>
  <c r="G2028"/>
  <c r="G2027"/>
  <c r="G2026"/>
  <c r="G2025"/>
  <c r="G2024"/>
  <c r="G2023"/>
  <c r="G2022"/>
  <c r="G2021"/>
  <c r="G2020"/>
  <c r="G2018"/>
  <c r="G2017"/>
  <c r="G2016"/>
  <c r="G2015"/>
  <c r="G2014"/>
  <c r="G2013"/>
  <c r="G2012"/>
  <c r="G2011"/>
  <c r="G2009"/>
  <c r="G2008"/>
  <c r="G2007"/>
  <c r="G2006"/>
  <c r="G2005"/>
  <c r="F2000"/>
  <c r="F2118" s="1"/>
  <c r="E2000"/>
  <c r="E2118" s="1"/>
  <c r="D2000"/>
  <c r="D2118" s="1"/>
  <c r="G1980"/>
  <c r="G1975"/>
  <c r="G1974"/>
  <c r="G1969"/>
  <c r="G1904"/>
  <c r="G1903"/>
  <c r="G1902"/>
  <c r="G1901"/>
  <c r="G1900"/>
  <c r="G1899"/>
  <c r="G1898"/>
  <c r="G1897"/>
  <c r="G1896"/>
  <c r="G1895"/>
  <c r="G1894"/>
  <c r="G1893"/>
  <c r="G1892"/>
  <c r="G1891"/>
  <c r="G1890"/>
  <c r="G1889"/>
  <c r="G1888"/>
  <c r="G1887"/>
  <c r="G1886"/>
  <c r="G1885"/>
  <c r="G1884"/>
  <c r="G1883"/>
  <c r="G1882"/>
  <c r="G1881"/>
  <c r="G1880"/>
  <c r="G1879"/>
  <c r="G1878"/>
  <c r="G1877"/>
  <c r="G1876"/>
  <c r="G1875"/>
  <c r="G1874"/>
  <c r="G1873"/>
  <c r="G1872"/>
  <c r="G1871"/>
  <c r="G1870"/>
  <c r="G1869"/>
  <c r="G1868"/>
  <c r="G1867"/>
  <c r="G1866"/>
  <c r="G1865"/>
  <c r="G1864"/>
  <c r="G1863"/>
  <c r="G1862"/>
  <c r="G1861"/>
  <c r="G1860"/>
  <c r="G1859"/>
  <c r="G1858"/>
  <c r="G1857"/>
  <c r="G1856"/>
  <c r="G1855"/>
  <c r="G1854"/>
  <c r="G1853"/>
  <c r="G1852"/>
  <c r="G1851"/>
  <c r="G1850"/>
  <c r="G1849"/>
  <c r="G1848"/>
  <c r="G1847"/>
  <c r="G1846"/>
  <c r="G1845"/>
  <c r="G1844"/>
  <c r="G1843"/>
  <c r="G1842"/>
  <c r="G1841"/>
  <c r="G1840"/>
  <c r="G1839"/>
  <c r="G1838"/>
  <c r="G1837"/>
  <c r="G1836"/>
  <c r="G1835"/>
  <c r="G1834"/>
  <c r="G1833"/>
  <c r="E1832"/>
  <c r="E1934" s="1"/>
  <c r="E1966" s="1"/>
  <c r="G1831"/>
  <c r="G1830"/>
  <c r="G1829"/>
  <c r="G1828"/>
  <c r="G1827"/>
  <c r="G1824"/>
  <c r="G1823"/>
  <c r="G1822"/>
  <c r="G1821"/>
  <c r="G1820"/>
  <c r="G1819"/>
  <c r="G1818"/>
  <c r="G1817"/>
  <c r="G1816"/>
  <c r="G1815"/>
  <c r="G1814"/>
  <c r="G1813"/>
  <c r="G1812"/>
  <c r="G1811"/>
  <c r="G1810"/>
  <c r="G1807"/>
  <c r="G1806"/>
  <c r="G1805"/>
  <c r="G1804"/>
  <c r="G1802"/>
  <c r="G1801"/>
  <c r="F1800"/>
  <c r="F1825" s="1"/>
  <c r="F1966" s="1"/>
  <c r="G1799"/>
  <c r="G1798"/>
  <c r="G1797"/>
  <c r="G1796"/>
  <c r="G1795"/>
  <c r="G1794"/>
  <c r="G1793"/>
  <c r="G1792"/>
  <c r="G1791"/>
  <c r="G1790"/>
  <c r="G1789"/>
  <c r="G1788"/>
  <c r="G1787"/>
  <c r="G1786"/>
  <c r="G1785"/>
  <c r="G1784"/>
  <c r="G1783"/>
  <c r="G1782"/>
  <c r="G1779"/>
  <c r="G1778"/>
  <c r="F1774"/>
  <c r="E1774"/>
  <c r="G1773"/>
  <c r="F1771"/>
  <c r="E1771"/>
  <c r="D1771"/>
  <c r="G1770"/>
  <c r="G1769"/>
  <c r="F1759"/>
  <c r="F1763" s="1"/>
  <c r="G1758"/>
  <c r="F1751"/>
  <c r="F1752" s="1"/>
  <c r="G1750"/>
  <c r="G1749"/>
  <c r="G1748"/>
  <c r="F1724"/>
  <c r="F1728" s="1"/>
  <c r="G1723"/>
  <c r="F1703"/>
  <c r="E1703"/>
  <c r="G1697"/>
  <c r="G1696"/>
  <c r="G1695"/>
  <c r="G1694"/>
  <c r="G1693"/>
  <c r="G1692"/>
  <c r="G1691"/>
  <c r="G1690"/>
  <c r="G1689"/>
  <c r="G1688"/>
  <c r="G1687"/>
  <c r="G1686"/>
  <c r="F1679"/>
  <c r="E1679"/>
  <c r="E1680" s="1"/>
  <c r="D1679"/>
  <c r="D1680" s="1"/>
  <c r="G1678"/>
  <c r="G1679" s="1"/>
  <c r="F1680"/>
  <c r="G1673"/>
  <c r="G1672"/>
  <c r="G1671"/>
  <c r="G1670"/>
  <c r="D1660"/>
  <c r="D1664" s="1"/>
  <c r="G1659"/>
  <c r="G1660" s="1"/>
  <c r="G1664" s="1"/>
  <c r="G1631"/>
  <c r="G1639" s="1"/>
  <c r="G1649" s="1"/>
  <c r="E1624"/>
  <c r="E1625" s="1"/>
  <c r="D1624"/>
  <c r="F1623"/>
  <c r="G1623" s="1"/>
  <c r="G1624" s="1"/>
  <c r="G1625" s="1"/>
  <c r="F1611"/>
  <c r="E1611"/>
  <c r="D1611"/>
  <c r="G1610"/>
  <c r="G1609"/>
  <c r="G1608"/>
  <c r="G1607"/>
  <c r="F1605"/>
  <c r="E1605"/>
  <c r="D1605"/>
  <c r="G1604"/>
  <c r="G1603"/>
  <c r="G1602"/>
  <c r="G1601"/>
  <c r="G1600"/>
  <c r="G1599"/>
  <c r="G1598"/>
  <c r="G1597"/>
  <c r="G1596"/>
  <c r="G1595"/>
  <c r="G1594"/>
  <c r="G1593"/>
  <c r="G1592"/>
  <c r="G1591"/>
  <c r="G1590"/>
  <c r="G1589"/>
  <c r="G1588"/>
  <c r="G1587"/>
  <c r="G1586"/>
  <c r="G1585"/>
  <c r="G1584"/>
  <c r="G1583"/>
  <c r="G1582"/>
  <c r="G1581"/>
  <c r="G1580"/>
  <c r="F1562"/>
  <c r="D1562"/>
  <c r="D1563" s="1"/>
  <c r="G1561"/>
  <c r="G1560"/>
  <c r="G1559"/>
  <c r="G1558"/>
  <c r="G1557"/>
  <c r="G1556"/>
  <c r="G1555"/>
  <c r="G1554"/>
  <c r="G1544"/>
  <c r="G1543"/>
  <c r="G1542"/>
  <c r="G1541"/>
  <c r="G1540"/>
  <c r="G1539"/>
  <c r="G1538"/>
  <c r="G1537"/>
  <c r="G1536"/>
  <c r="G1535"/>
  <c r="G1534"/>
  <c r="F1532"/>
  <c r="G1531"/>
  <c r="G1528"/>
  <c r="F1521"/>
  <c r="G1520"/>
  <c r="G1521" s="1"/>
  <c r="G1493"/>
  <c r="G1492"/>
  <c r="G1491"/>
  <c r="G1490"/>
  <c r="G1489"/>
  <c r="G1488"/>
  <c r="G1487"/>
  <c r="G1486"/>
  <c r="G1485"/>
  <c r="D1506"/>
  <c r="G1479"/>
  <c r="G1478"/>
  <c r="G1477"/>
  <c r="G1476"/>
  <c r="G1475"/>
  <c r="G1474"/>
  <c r="G1470"/>
  <c r="G1469"/>
  <c r="G1451"/>
  <c r="G1450"/>
  <c r="G1449"/>
  <c r="G1448"/>
  <c r="G1447"/>
  <c r="G1439"/>
  <c r="G1438"/>
  <c r="G1437"/>
  <c r="G1436"/>
  <c r="G1435"/>
  <c r="G1434"/>
  <c r="G1433"/>
  <c r="G1432"/>
  <c r="G1431"/>
  <c r="G1430"/>
  <c r="G1429"/>
  <c r="G1428"/>
  <c r="G1427"/>
  <c r="G1426"/>
  <c r="G1425"/>
  <c r="G1424"/>
  <c r="G1423"/>
  <c r="G1422"/>
  <c r="G1421"/>
  <c r="G1420"/>
  <c r="G1414"/>
  <c r="G1418" s="1"/>
  <c r="F1411"/>
  <c r="G1341"/>
  <c r="E1332"/>
  <c r="E1333" s="1"/>
  <c r="D1332"/>
  <c r="D1333" s="1"/>
  <c r="G1332"/>
  <c r="G1275"/>
  <c r="G1274"/>
  <c r="G1273"/>
  <c r="G1272"/>
  <c r="G1271"/>
  <c r="G1270"/>
  <c r="G1269"/>
  <c r="G1268"/>
  <c r="G1267"/>
  <c r="G1266"/>
  <c r="G1265"/>
  <c r="G1264"/>
  <c r="G1263"/>
  <c r="G1262"/>
  <c r="G1261"/>
  <c r="F1259"/>
  <c r="F1333" s="1"/>
  <c r="G1258"/>
  <c r="G1257"/>
  <c r="G1256"/>
  <c r="G1255"/>
  <c r="E1251"/>
  <c r="F1251"/>
  <c r="G1216"/>
  <c r="G1228" s="1"/>
  <c r="D1229"/>
  <c r="G1210"/>
  <c r="G1209"/>
  <c r="G1208"/>
  <c r="G1207"/>
  <c r="G1206"/>
  <c r="G1205"/>
  <c r="G1204"/>
  <c r="G1203"/>
  <c r="G1202"/>
  <c r="F1200"/>
  <c r="F1229" s="1"/>
  <c r="E1200"/>
  <c r="G1199"/>
  <c r="G1198"/>
  <c r="F1194"/>
  <c r="F1195" s="1"/>
  <c r="G1182"/>
  <c r="F1168"/>
  <c r="G1158"/>
  <c r="G1157"/>
  <c r="G1156"/>
  <c r="F1154"/>
  <c r="G1154" s="1"/>
  <c r="G1152"/>
  <c r="G1151"/>
  <c r="G1150"/>
  <c r="F1144"/>
  <c r="G1123"/>
  <c r="G1122"/>
  <c r="G1121"/>
  <c r="G1120"/>
  <c r="G1119"/>
  <c r="G1118"/>
  <c r="F1116"/>
  <c r="G1116" s="1"/>
  <c r="G1115"/>
  <c r="F1087"/>
  <c r="F1101" s="1"/>
  <c r="E1087"/>
  <c r="E1101" s="1"/>
  <c r="D1087"/>
  <c r="D1101" s="1"/>
  <c r="G1086"/>
  <c r="G1085"/>
  <c r="F1070"/>
  <c r="G1055"/>
  <c r="G1054"/>
  <c r="G1053"/>
  <c r="G1052"/>
  <c r="G1040"/>
  <c r="G1039"/>
  <c r="F1037"/>
  <c r="E1037"/>
  <c r="D1037"/>
  <c r="D1071" s="1"/>
  <c r="G1036"/>
  <c r="G1002"/>
  <c r="G1001"/>
  <c r="G1000"/>
  <c r="F998"/>
  <c r="E998"/>
  <c r="D998"/>
  <c r="G959"/>
  <c r="G958"/>
  <c r="G956"/>
  <c r="G955"/>
  <c r="G954"/>
  <c r="F952"/>
  <c r="G952" s="1"/>
  <c r="G951"/>
  <c r="F947"/>
  <c r="G934"/>
  <c r="G933"/>
  <c r="G932"/>
  <c r="G931"/>
  <c r="E929"/>
  <c r="D929"/>
  <c r="G892"/>
  <c r="F892" s="1"/>
  <c r="G891"/>
  <c r="G890"/>
  <c r="G887"/>
  <c r="F887" s="1"/>
  <c r="F885"/>
  <c r="G885" s="1"/>
  <c r="G884"/>
  <c r="G859"/>
  <c r="G858"/>
  <c r="G857"/>
  <c r="G856"/>
  <c r="G855"/>
  <c r="G854"/>
  <c r="G834"/>
  <c r="G833"/>
  <c r="G832"/>
  <c r="G831"/>
  <c r="G820"/>
  <c r="G808"/>
  <c r="G807"/>
  <c r="G806"/>
  <c r="G805"/>
  <c r="G804"/>
  <c r="G803"/>
  <c r="G802"/>
  <c r="G799"/>
  <c r="G798"/>
  <c r="F798" s="1"/>
  <c r="F852" s="1"/>
  <c r="G797"/>
  <c r="F795"/>
  <c r="G794"/>
  <c r="G793"/>
  <c r="G792"/>
  <c r="G791"/>
  <c r="G790"/>
  <c r="G768"/>
  <c r="G767"/>
  <c r="G766"/>
  <c r="G765"/>
  <c r="G755"/>
  <c r="G754"/>
  <c r="G753"/>
  <c r="G734"/>
  <c r="G733"/>
  <c r="G732"/>
  <c r="G731"/>
  <c r="G730"/>
  <c r="G729"/>
  <c r="G728"/>
  <c r="E721"/>
  <c r="G708"/>
  <c r="G706"/>
  <c r="G705"/>
  <c r="G704"/>
  <c r="G703"/>
  <c r="G702"/>
  <c r="G701"/>
  <c r="G700"/>
  <c r="G694"/>
  <c r="G693"/>
  <c r="G692"/>
  <c r="G691"/>
  <c r="G690"/>
  <c r="G689"/>
  <c r="G688"/>
  <c r="G687"/>
  <c r="G686"/>
  <c r="G685"/>
  <c r="G684"/>
  <c r="G683"/>
  <c r="G682"/>
  <c r="G681"/>
  <c r="G680"/>
  <c r="G679"/>
  <c r="G678"/>
  <c r="G677"/>
  <c r="G676"/>
  <c r="G675"/>
  <c r="G674"/>
  <c r="G673"/>
  <c r="G672"/>
  <c r="G671"/>
  <c r="G670"/>
  <c r="G669"/>
  <c r="F667"/>
  <c r="G666"/>
  <c r="G665"/>
  <c r="G630"/>
  <c r="G629"/>
  <c r="G628"/>
  <c r="G627"/>
  <c r="G626"/>
  <c r="E662"/>
  <c r="D662"/>
  <c r="G580"/>
  <c r="G579"/>
  <c r="G578"/>
  <c r="G577"/>
  <c r="G576"/>
  <c r="G575"/>
  <c r="G574"/>
  <c r="G573"/>
  <c r="G572"/>
  <c r="G571"/>
  <c r="G570"/>
  <c r="G569"/>
  <c r="G568"/>
  <c r="G567"/>
  <c r="G566"/>
  <c r="G565"/>
  <c r="G564"/>
  <c r="G563"/>
  <c r="G562"/>
  <c r="G561"/>
  <c r="G560"/>
  <c r="G559"/>
  <c r="G558"/>
  <c r="G557"/>
  <c r="G556"/>
  <c r="G555"/>
  <c r="G554"/>
  <c r="G553"/>
  <c r="G552"/>
  <c r="G551"/>
  <c r="F544"/>
  <c r="G504"/>
  <c r="G503"/>
  <c r="G502"/>
  <c r="G501"/>
  <c r="G500"/>
  <c r="G499"/>
  <c r="G498"/>
  <c r="D545"/>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0"/>
  <c r="G428"/>
  <c r="G427"/>
  <c r="G368"/>
  <c r="G367"/>
  <c r="G366"/>
  <c r="G365"/>
  <c r="G364"/>
  <c r="G363"/>
  <c r="G362"/>
  <c r="G361"/>
  <c r="G360"/>
  <c r="G359"/>
  <c r="G358"/>
  <c r="G357"/>
  <c r="G356"/>
  <c r="G355"/>
  <c r="G354"/>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2"/>
  <c r="G153"/>
  <c r="E153"/>
  <c r="E154" s="1"/>
  <c r="D153"/>
  <c r="F141"/>
  <c r="E141"/>
  <c r="D141"/>
  <c r="G140"/>
  <c r="G139"/>
  <c r="F134"/>
  <c r="E134"/>
  <c r="D134"/>
  <c r="G133"/>
  <c r="G132"/>
  <c r="G131"/>
  <c r="G127"/>
  <c r="G128" s="1"/>
  <c r="E127"/>
  <c r="E128" s="1"/>
  <c r="G111"/>
  <c r="F111"/>
  <c r="E111"/>
  <c r="F84"/>
  <c r="E84"/>
  <c r="D84"/>
  <c r="G72"/>
  <c r="G84" s="1"/>
  <c r="F26"/>
  <c r="F27" s="1"/>
  <c r="E26"/>
  <c r="E27" s="1"/>
  <c r="D26"/>
  <c r="D27" s="1"/>
  <c r="L3651" i="1"/>
  <c r="H3651"/>
  <c r="G3651"/>
  <c r="F3651"/>
  <c r="L3645"/>
  <c r="I3645"/>
  <c r="H3645"/>
  <c r="H3646" s="1"/>
  <c r="G3645"/>
  <c r="G3646" s="1"/>
  <c r="F3645"/>
  <c r="F3646" s="1"/>
  <c r="D3645"/>
  <c r="D3646" s="1"/>
  <c r="J3644"/>
  <c r="I3636"/>
  <c r="J3636" s="1"/>
  <c r="L3631"/>
  <c r="I3631"/>
  <c r="H3631"/>
  <c r="G3631"/>
  <c r="F3631"/>
  <c r="D3631"/>
  <c r="D3650" s="1"/>
  <c r="D3651" s="1"/>
  <c r="J3626"/>
  <c r="J3631" s="1"/>
  <c r="J3618"/>
  <c r="I3618"/>
  <c r="H3618"/>
  <c r="G3618"/>
  <c r="J3611"/>
  <c r="I3611"/>
  <c r="J3459"/>
  <c r="J3424"/>
  <c r="J3425" s="1"/>
  <c r="L3351"/>
  <c r="L3383" s="1"/>
  <c r="J3351"/>
  <c r="J3383" s="1"/>
  <c r="H3351"/>
  <c r="H3383" s="1"/>
  <c r="D3351"/>
  <c r="D3383" s="1"/>
  <c r="D3346"/>
  <c r="I3320"/>
  <c r="H3320"/>
  <c r="D3320"/>
  <c r="J3320"/>
  <c r="J3312"/>
  <c r="J3313" s="1"/>
  <c r="J3346" s="1"/>
  <c r="H3309"/>
  <c r="J3274"/>
  <c r="J3275" s="1"/>
  <c r="J3309" s="1"/>
  <c r="J3233"/>
  <c r="H3233"/>
  <c r="H3234" s="1"/>
  <c r="I3200"/>
  <c r="I3234" s="1"/>
  <c r="J3199"/>
  <c r="J3200" s="1"/>
  <c r="I3157"/>
  <c r="I3158" s="1"/>
  <c r="J3153"/>
  <c r="J3157" s="1"/>
  <c r="J3158" s="1"/>
  <c r="J3099"/>
  <c r="J3098"/>
  <c r="J3097"/>
  <c r="I3085"/>
  <c r="I3119" s="1"/>
  <c r="J3084"/>
  <c r="J3083"/>
  <c r="J3082"/>
  <c r="J3078"/>
  <c r="J3079" s="1"/>
  <c r="I3078"/>
  <c r="H3078"/>
  <c r="H3079" s="1"/>
  <c r="G3078"/>
  <c r="H3041"/>
  <c r="J3040"/>
  <c r="J3041" s="1"/>
  <c r="J3007"/>
  <c r="H3007"/>
  <c r="D3007"/>
  <c r="H3003"/>
  <c r="I2971"/>
  <c r="I3003" s="1"/>
  <c r="J2970"/>
  <c r="J2969"/>
  <c r="J2964"/>
  <c r="J2962"/>
  <c r="I2932"/>
  <c r="I2965" s="1"/>
  <c r="J2931"/>
  <c r="J2932" s="1"/>
  <c r="J2928"/>
  <c r="H2928"/>
  <c r="J2889"/>
  <c r="J2890" s="1"/>
  <c r="H2890"/>
  <c r="J2853"/>
  <c r="H2853"/>
  <c r="H2854" s="1"/>
  <c r="I2819"/>
  <c r="I2854" s="1"/>
  <c r="J2818"/>
  <c r="J2817"/>
  <c r="L2672"/>
  <c r="L2704" s="1"/>
  <c r="I2672"/>
  <c r="I2704" s="1"/>
  <c r="H2672"/>
  <c r="D2672"/>
  <c r="J2671"/>
  <c r="J2664"/>
  <c r="J2661"/>
  <c r="L2626"/>
  <c r="J2626"/>
  <c r="J2658" s="1"/>
  <c r="I2626"/>
  <c r="I2658" s="1"/>
  <c r="H2626"/>
  <c r="H2658" s="1"/>
  <c r="D2626"/>
  <c r="L2585"/>
  <c r="L2617" s="1"/>
  <c r="J2584"/>
  <c r="J2583"/>
  <c r="J2582"/>
  <c r="J2581"/>
  <c r="J2580"/>
  <c r="J2579"/>
  <c r="J2578"/>
  <c r="J2577"/>
  <c r="J2576"/>
  <c r="J2575"/>
  <c r="J2574"/>
  <c r="J2573"/>
  <c r="J2572"/>
  <c r="J2571"/>
  <c r="J2570"/>
  <c r="J2569"/>
  <c r="J2568"/>
  <c r="J2567"/>
  <c r="J2566"/>
  <c r="J2565"/>
  <c r="J2564"/>
  <c r="J2563"/>
  <c r="J2562"/>
  <c r="J2561"/>
  <c r="J2560"/>
  <c r="J2559"/>
  <c r="J2558"/>
  <c r="J2557"/>
  <c r="J2556"/>
  <c r="J2555"/>
  <c r="J2554"/>
  <c r="J2553"/>
  <c r="J2552"/>
  <c r="J2551"/>
  <c r="J2550"/>
  <c r="J2549"/>
  <c r="J2548"/>
  <c r="J2547"/>
  <c r="J2546"/>
  <c r="J2545"/>
  <c r="J2544"/>
  <c r="J2543"/>
  <c r="J2542"/>
  <c r="J2541"/>
  <c r="J2540"/>
  <c r="J2539"/>
  <c r="J2538"/>
  <c r="J2537"/>
  <c r="J2536"/>
  <c r="J2535"/>
  <c r="J2534"/>
  <c r="J2533"/>
  <c r="J2532"/>
  <c r="J2531"/>
  <c r="L2460"/>
  <c r="L2492" s="1"/>
  <c r="I2460"/>
  <c r="I2492" s="1"/>
  <c r="H2460"/>
  <c r="L2420"/>
  <c r="I2388"/>
  <c r="I2420" s="1"/>
  <c r="H2388"/>
  <c r="H2420" s="1"/>
  <c r="G2388"/>
  <c r="D2388"/>
  <c r="J2386"/>
  <c r="J2385"/>
  <c r="J2384"/>
  <c r="J2383"/>
  <c r="J2382"/>
  <c r="J2381"/>
  <c r="J2380"/>
  <c r="J2379"/>
  <c r="F2372"/>
  <c r="I2371"/>
  <c r="H2371"/>
  <c r="J2370"/>
  <c r="J2369"/>
  <c r="I2367"/>
  <c r="H2367"/>
  <c r="J2366"/>
  <c r="I2364"/>
  <c r="H2364"/>
  <c r="J2363"/>
  <c r="F2357"/>
  <c r="L2356"/>
  <c r="L2357" s="1"/>
  <c r="L2376" s="1"/>
  <c r="I2356"/>
  <c r="I2357" s="1"/>
  <c r="H2356"/>
  <c r="H2357" s="1"/>
  <c r="G2356"/>
  <c r="G2357" s="1"/>
  <c r="F2356"/>
  <c r="D2356"/>
  <c r="D2357" s="1"/>
  <c r="D2376" s="1"/>
  <c r="I2340"/>
  <c r="H2340"/>
  <c r="G2340"/>
  <c r="J2334"/>
  <c r="J2332"/>
  <c r="J2331"/>
  <c r="J2330"/>
  <c r="J2329"/>
  <c r="J2328"/>
  <c r="J2327"/>
  <c r="J2326"/>
  <c r="J2325"/>
  <c r="J2324"/>
  <c r="J2323"/>
  <c r="J2322"/>
  <c r="J2321"/>
  <c r="J2320"/>
  <c r="I2280"/>
  <c r="H2280"/>
  <c r="H2281" s="1"/>
  <c r="G2280"/>
  <c r="D2280"/>
  <c r="D2281" s="1"/>
  <c r="J2279"/>
  <c r="J2278"/>
  <c r="J2277"/>
  <c r="J2276"/>
  <c r="J2243"/>
  <c r="J2242"/>
  <c r="I2241"/>
  <c r="I2240"/>
  <c r="I2239"/>
  <c r="I2238"/>
  <c r="J2237"/>
  <c r="J2233"/>
  <c r="J2232"/>
  <c r="J2231"/>
  <c r="J2230"/>
  <c r="J2229"/>
  <c r="J2228"/>
  <c r="H2192"/>
  <c r="J2191"/>
  <c r="J2190"/>
  <c r="J2189"/>
  <c r="I2154"/>
  <c r="I2186" s="1"/>
  <c r="H2154"/>
  <c r="G2154"/>
  <c r="F2154"/>
  <c r="D2154"/>
  <c r="J2152"/>
  <c r="I2117"/>
  <c r="I2149" s="1"/>
  <c r="J2116"/>
  <c r="J2115"/>
  <c r="I2043"/>
  <c r="I2075" s="1"/>
  <c r="J2042"/>
  <c r="J2041"/>
  <c r="J2040"/>
  <c r="I2018"/>
  <c r="I2019" s="1"/>
  <c r="J2017"/>
  <c r="J2016"/>
  <c r="I2004"/>
  <c r="J2003"/>
  <c r="J2002"/>
  <c r="J2001"/>
  <c r="H1961"/>
  <c r="I1929"/>
  <c r="I1961" s="1"/>
  <c r="J1928"/>
  <c r="J1927"/>
  <c r="I1892"/>
  <c r="I1924" s="1"/>
  <c r="J1891"/>
  <c r="J1890"/>
  <c r="I1855"/>
  <c r="J1855" s="1"/>
  <c r="J1887" s="1"/>
  <c r="J1854"/>
  <c r="J1853"/>
  <c r="I1782"/>
  <c r="J1782" s="1"/>
  <c r="J1814" s="1"/>
  <c r="J1781"/>
  <c r="L1777"/>
  <c r="K1777"/>
  <c r="J1777"/>
  <c r="I1777"/>
  <c r="H1777"/>
  <c r="G1777"/>
  <c r="F1777"/>
  <c r="E1777"/>
  <c r="D1777"/>
  <c r="J1774"/>
  <c r="L1773"/>
  <c r="K1773"/>
  <c r="J1773"/>
  <c r="G1773"/>
  <c r="F1773"/>
  <c r="E1773"/>
  <c r="D1773"/>
  <c r="J1772"/>
  <c r="L1770"/>
  <c r="K1770"/>
  <c r="J1770"/>
  <c r="I1770"/>
  <c r="H1770"/>
  <c r="G1770"/>
  <c r="F1770"/>
  <c r="E1770"/>
  <c r="D1770"/>
  <c r="L1767"/>
  <c r="K1767"/>
  <c r="J1767"/>
  <c r="I1767"/>
  <c r="H1767"/>
  <c r="G1767"/>
  <c r="F1767"/>
  <c r="E1767"/>
  <c r="D1767"/>
  <c r="L1764"/>
  <c r="K1764"/>
  <c r="J1764"/>
  <c r="I1764"/>
  <c r="H1764"/>
  <c r="G1764"/>
  <c r="F1764"/>
  <c r="E1764"/>
  <c r="D1764"/>
  <c r="L1759"/>
  <c r="K1759"/>
  <c r="J1759"/>
  <c r="I1759"/>
  <c r="H1759"/>
  <c r="G1759"/>
  <c r="F1759"/>
  <c r="E1759"/>
  <c r="D1759"/>
  <c r="L1756"/>
  <c r="K1756"/>
  <c r="J1756"/>
  <c r="I1756"/>
  <c r="H1756"/>
  <c r="G1756"/>
  <c r="F1756"/>
  <c r="E1756"/>
  <c r="D1756"/>
  <c r="L1753"/>
  <c r="K1753"/>
  <c r="J1753"/>
  <c r="I1753"/>
  <c r="H1753"/>
  <c r="G1753"/>
  <c r="F1753"/>
  <c r="E1753"/>
  <c r="D1753"/>
  <c r="L1749"/>
  <c r="K1749"/>
  <c r="J1749"/>
  <c r="I1749"/>
  <c r="H1749"/>
  <c r="G1749"/>
  <c r="F1749"/>
  <c r="E1749"/>
  <c r="D1749"/>
  <c r="L1746"/>
  <c r="K1746"/>
  <c r="I1746"/>
  <c r="H1746"/>
  <c r="G1746"/>
  <c r="F1746"/>
  <c r="E1746"/>
  <c r="D1746"/>
  <c r="J1745"/>
  <c r="L1741"/>
  <c r="K1741"/>
  <c r="J1741"/>
  <c r="I1741"/>
  <c r="H1741"/>
  <c r="G1741"/>
  <c r="F1741"/>
  <c r="D1741"/>
  <c r="L1737"/>
  <c r="K1737"/>
  <c r="J1737"/>
  <c r="I1737"/>
  <c r="H1737"/>
  <c r="G1737"/>
  <c r="F1737"/>
  <c r="D1737"/>
  <c r="L1734"/>
  <c r="K1734"/>
  <c r="J1734"/>
  <c r="I1734"/>
  <c r="H1734"/>
  <c r="G1734"/>
  <c r="F1734"/>
  <c r="D1734"/>
  <c r="L1731"/>
  <c r="K1731"/>
  <c r="J1731"/>
  <c r="I1731"/>
  <c r="H1731"/>
  <c r="G1731"/>
  <c r="F1731"/>
  <c r="D1731"/>
  <c r="L1728"/>
  <c r="K1728"/>
  <c r="J1728"/>
  <c r="I1728"/>
  <c r="H1728"/>
  <c r="G1728"/>
  <c r="F1728"/>
  <c r="D1728"/>
  <c r="L1723"/>
  <c r="K1723"/>
  <c r="J1723"/>
  <c r="I1723"/>
  <c r="H1723"/>
  <c r="G1723"/>
  <c r="F1723"/>
  <c r="D1723"/>
  <c r="L1720"/>
  <c r="K1720"/>
  <c r="J1720"/>
  <c r="I1720"/>
  <c r="H1720"/>
  <c r="G1720"/>
  <c r="F1720"/>
  <c r="D1720"/>
  <c r="L1717"/>
  <c r="K1717"/>
  <c r="J1717"/>
  <c r="I1717"/>
  <c r="H1717"/>
  <c r="G1717"/>
  <c r="F1717"/>
  <c r="D1717"/>
  <c r="L1713"/>
  <c r="K1713"/>
  <c r="J1713"/>
  <c r="I1713"/>
  <c r="H1713"/>
  <c r="G1713"/>
  <c r="F1713"/>
  <c r="D1713"/>
  <c r="L1710"/>
  <c r="K1710"/>
  <c r="I1710"/>
  <c r="H1710"/>
  <c r="G1710"/>
  <c r="F1710"/>
  <c r="D1710"/>
  <c r="J1709"/>
  <c r="L1705"/>
  <c r="J1705"/>
  <c r="I1705"/>
  <c r="H1705"/>
  <c r="G1705"/>
  <c r="F1705"/>
  <c r="D1705"/>
  <c r="L1701"/>
  <c r="J1701"/>
  <c r="I1701"/>
  <c r="H1701"/>
  <c r="G1701"/>
  <c r="F1701"/>
  <c r="D1701"/>
  <c r="L1698"/>
  <c r="J1698"/>
  <c r="I1698"/>
  <c r="H1698"/>
  <c r="G1698"/>
  <c r="F1698"/>
  <c r="D1698"/>
  <c r="L1695"/>
  <c r="J1695"/>
  <c r="I1695"/>
  <c r="H1695"/>
  <c r="G1695"/>
  <c r="F1695"/>
  <c r="D1695"/>
  <c r="L1692"/>
  <c r="J1692"/>
  <c r="I1692"/>
  <c r="H1692"/>
  <c r="G1692"/>
  <c r="F1692"/>
  <c r="D1692"/>
  <c r="L1687"/>
  <c r="J1687"/>
  <c r="I1687"/>
  <c r="H1687"/>
  <c r="G1687"/>
  <c r="F1687"/>
  <c r="D1687"/>
  <c r="L1684"/>
  <c r="J1684"/>
  <c r="I1684"/>
  <c r="H1684"/>
  <c r="G1684"/>
  <c r="F1684"/>
  <c r="D1684"/>
  <c r="L1681"/>
  <c r="J1681"/>
  <c r="I1681"/>
  <c r="H1681"/>
  <c r="G1681"/>
  <c r="F1681"/>
  <c r="D1681"/>
  <c r="L1677"/>
  <c r="J1677"/>
  <c r="I1677"/>
  <c r="H1677"/>
  <c r="G1677"/>
  <c r="F1677"/>
  <c r="D1677"/>
  <c r="L1674"/>
  <c r="I1674"/>
  <c r="H1674"/>
  <c r="G1674"/>
  <c r="F1674"/>
  <c r="D1674"/>
  <c r="J1673"/>
  <c r="J1672"/>
  <c r="L1668"/>
  <c r="J1668"/>
  <c r="I1668"/>
  <c r="H1668"/>
  <c r="G1668"/>
  <c r="F1668"/>
  <c r="E1668"/>
  <c r="D1668"/>
  <c r="L1664"/>
  <c r="J1664"/>
  <c r="I1664"/>
  <c r="H1664"/>
  <c r="G1664"/>
  <c r="F1664"/>
  <c r="E1664"/>
  <c r="D1664"/>
  <c r="L1661"/>
  <c r="J1661"/>
  <c r="I1661"/>
  <c r="H1661"/>
  <c r="G1661"/>
  <c r="F1661"/>
  <c r="E1661"/>
  <c r="D1661"/>
  <c r="L1650"/>
  <c r="K1650"/>
  <c r="J1650"/>
  <c r="I1650"/>
  <c r="H1650"/>
  <c r="G1650"/>
  <c r="F1650"/>
  <c r="E1650"/>
  <c r="D1650"/>
  <c r="L1647"/>
  <c r="K1647"/>
  <c r="J1647"/>
  <c r="I1647"/>
  <c r="H1647"/>
  <c r="G1647"/>
  <c r="F1647"/>
  <c r="E1647"/>
  <c r="D1647"/>
  <c r="L1644"/>
  <c r="K1644"/>
  <c r="J1644"/>
  <c r="I1644"/>
  <c r="H1644"/>
  <c r="G1644"/>
  <c r="F1644"/>
  <c r="E1644"/>
  <c r="D1644"/>
  <c r="L1640"/>
  <c r="K1640"/>
  <c r="J1640"/>
  <c r="I1640"/>
  <c r="H1640"/>
  <c r="G1640"/>
  <c r="F1640"/>
  <c r="E1640"/>
  <c r="D1640"/>
  <c r="L1637"/>
  <c r="K1637"/>
  <c r="I1637"/>
  <c r="H1637"/>
  <c r="G1637"/>
  <c r="F1637"/>
  <c r="E1637"/>
  <c r="D1637"/>
  <c r="J1636"/>
  <c r="J1637" s="1"/>
  <c r="L1632"/>
  <c r="K1632"/>
  <c r="J1632"/>
  <c r="I1632"/>
  <c r="H1632"/>
  <c r="G1632"/>
  <c r="F1632"/>
  <c r="E1632"/>
  <c r="D1632"/>
  <c r="L1628"/>
  <c r="K1628"/>
  <c r="J1628"/>
  <c r="I1628"/>
  <c r="H1628"/>
  <c r="G1628"/>
  <c r="F1628"/>
  <c r="E1628"/>
  <c r="D1628"/>
  <c r="L1625"/>
  <c r="K1625"/>
  <c r="J1625"/>
  <c r="I1625"/>
  <c r="H1625"/>
  <c r="G1625"/>
  <c r="F1625"/>
  <c r="E1625"/>
  <c r="D1625"/>
  <c r="L1622"/>
  <c r="K1622"/>
  <c r="J1622"/>
  <c r="I1622"/>
  <c r="H1622"/>
  <c r="G1622"/>
  <c r="F1622"/>
  <c r="E1622"/>
  <c r="D1622"/>
  <c r="L1619"/>
  <c r="K1619"/>
  <c r="J1619"/>
  <c r="I1619"/>
  <c r="H1619"/>
  <c r="G1619"/>
  <c r="F1619"/>
  <c r="E1619"/>
  <c r="D1619"/>
  <c r="L1614"/>
  <c r="K1614"/>
  <c r="J1614"/>
  <c r="I1614"/>
  <c r="H1614"/>
  <c r="G1614"/>
  <c r="F1614"/>
  <c r="E1614"/>
  <c r="D1614"/>
  <c r="L1611"/>
  <c r="K1611"/>
  <c r="J1611"/>
  <c r="I1611"/>
  <c r="H1611"/>
  <c r="G1611"/>
  <c r="F1611"/>
  <c r="E1611"/>
  <c r="D1611"/>
  <c r="L1608"/>
  <c r="K1608"/>
  <c r="J1608"/>
  <c r="I1608"/>
  <c r="H1608"/>
  <c r="G1608"/>
  <c r="F1608"/>
  <c r="E1608"/>
  <c r="D1608"/>
  <c r="L1604"/>
  <c r="K1604"/>
  <c r="J1604"/>
  <c r="I1604"/>
  <c r="H1604"/>
  <c r="G1604"/>
  <c r="F1604"/>
  <c r="E1604"/>
  <c r="D1604"/>
  <c r="L1601"/>
  <c r="K1601"/>
  <c r="J1601"/>
  <c r="I1601"/>
  <c r="H1601"/>
  <c r="G1601"/>
  <c r="F1601"/>
  <c r="E1601"/>
  <c r="D1601"/>
  <c r="L1596"/>
  <c r="K1596"/>
  <c r="J1596"/>
  <c r="I1596"/>
  <c r="H1596"/>
  <c r="G1596"/>
  <c r="F1596"/>
  <c r="E1596"/>
  <c r="D1596"/>
  <c r="L1592"/>
  <c r="K1592"/>
  <c r="J1592"/>
  <c r="I1592"/>
  <c r="H1592"/>
  <c r="G1592"/>
  <c r="F1592"/>
  <c r="E1592"/>
  <c r="D1592"/>
  <c r="L1589"/>
  <c r="K1589"/>
  <c r="J1589"/>
  <c r="I1589"/>
  <c r="H1589"/>
  <c r="G1589"/>
  <c r="F1589"/>
  <c r="E1589"/>
  <c r="D1589"/>
  <c r="L1586"/>
  <c r="K1586"/>
  <c r="J1586"/>
  <c r="I1586"/>
  <c r="H1586"/>
  <c r="G1586"/>
  <c r="F1586"/>
  <c r="E1586"/>
  <c r="D1586"/>
  <c r="L1583"/>
  <c r="K1583"/>
  <c r="J1583"/>
  <c r="I1583"/>
  <c r="H1583"/>
  <c r="G1583"/>
  <c r="F1583"/>
  <c r="E1583"/>
  <c r="D1583"/>
  <c r="L1578"/>
  <c r="K1578"/>
  <c r="J1578"/>
  <c r="I1578"/>
  <c r="H1578"/>
  <c r="G1578"/>
  <c r="F1578"/>
  <c r="E1578"/>
  <c r="D1578"/>
  <c r="L1575"/>
  <c r="K1575"/>
  <c r="J1575"/>
  <c r="I1575"/>
  <c r="H1575"/>
  <c r="G1575"/>
  <c r="F1575"/>
  <c r="E1575"/>
  <c r="D1575"/>
  <c r="L1572"/>
  <c r="K1572"/>
  <c r="J1572"/>
  <c r="I1572"/>
  <c r="H1572"/>
  <c r="G1572"/>
  <c r="F1572"/>
  <c r="E1572"/>
  <c r="D1572"/>
  <c r="L1568"/>
  <c r="K1568"/>
  <c r="J1568"/>
  <c r="I1568"/>
  <c r="H1568"/>
  <c r="G1568"/>
  <c r="F1568"/>
  <c r="E1568"/>
  <c r="D1568"/>
  <c r="L1565"/>
  <c r="K1565"/>
  <c r="J1565"/>
  <c r="I1565"/>
  <c r="H1565"/>
  <c r="F1565"/>
  <c r="D1565"/>
  <c r="L1560"/>
  <c r="K1560"/>
  <c r="J1560"/>
  <c r="I1560"/>
  <c r="H1560"/>
  <c r="G1560"/>
  <c r="F1560"/>
  <c r="E1560"/>
  <c r="D1560"/>
  <c r="L1556"/>
  <c r="K1556"/>
  <c r="J1556"/>
  <c r="I1556"/>
  <c r="H1556"/>
  <c r="G1556"/>
  <c r="F1556"/>
  <c r="E1556"/>
  <c r="D1556"/>
  <c r="L1553"/>
  <c r="K1553"/>
  <c r="J1553"/>
  <c r="I1553"/>
  <c r="H1553"/>
  <c r="G1553"/>
  <c r="F1553"/>
  <c r="E1553"/>
  <c r="D1553"/>
  <c r="L1550"/>
  <c r="K1550"/>
  <c r="J1550"/>
  <c r="I1550"/>
  <c r="H1550"/>
  <c r="G1550"/>
  <c r="F1550"/>
  <c r="E1550"/>
  <c r="D1550"/>
  <c r="L1547"/>
  <c r="K1547"/>
  <c r="J1547"/>
  <c r="I1547"/>
  <c r="H1547"/>
  <c r="G1547"/>
  <c r="F1547"/>
  <c r="E1547"/>
  <c r="D1547"/>
  <c r="L1542"/>
  <c r="K1542"/>
  <c r="J1542"/>
  <c r="I1542"/>
  <c r="H1542"/>
  <c r="G1542"/>
  <c r="F1542"/>
  <c r="D1542"/>
  <c r="L1538"/>
  <c r="K1538"/>
  <c r="J1538"/>
  <c r="I1538"/>
  <c r="H1538"/>
  <c r="G1538"/>
  <c r="F1538"/>
  <c r="E1538"/>
  <c r="D1538"/>
  <c r="L1535"/>
  <c r="K1535"/>
  <c r="J1535"/>
  <c r="I1535"/>
  <c r="H1535"/>
  <c r="G1535"/>
  <c r="F1535"/>
  <c r="E1535"/>
  <c r="D1535"/>
  <c r="L1531"/>
  <c r="K1531"/>
  <c r="J1531"/>
  <c r="I1531"/>
  <c r="H1531"/>
  <c r="G1531"/>
  <c r="F1531"/>
  <c r="E1531"/>
  <c r="D1531"/>
  <c r="L1528"/>
  <c r="K1528"/>
  <c r="I1528"/>
  <c r="H1528"/>
  <c r="G1528"/>
  <c r="F1528"/>
  <c r="E1528"/>
  <c r="D1528"/>
  <c r="J1527"/>
  <c r="J1526"/>
  <c r="L1522"/>
  <c r="K1522"/>
  <c r="J1522"/>
  <c r="I1522"/>
  <c r="H1522"/>
  <c r="G1522"/>
  <c r="F1522"/>
  <c r="E1522"/>
  <c r="D1522"/>
  <c r="L1518"/>
  <c r="K1518"/>
  <c r="J1518"/>
  <c r="I1518"/>
  <c r="H1518"/>
  <c r="G1518"/>
  <c r="F1518"/>
  <c r="E1518"/>
  <c r="D1518"/>
  <c r="L1515"/>
  <c r="K1515"/>
  <c r="J1515"/>
  <c r="I1515"/>
  <c r="H1515"/>
  <c r="G1515"/>
  <c r="F1515"/>
  <c r="E1515"/>
  <c r="D1515"/>
  <c r="L1512"/>
  <c r="K1512"/>
  <c r="J1512"/>
  <c r="I1512"/>
  <c r="H1512"/>
  <c r="G1512"/>
  <c r="F1512"/>
  <c r="E1512"/>
  <c r="D1512"/>
  <c r="L1509"/>
  <c r="K1509"/>
  <c r="J1509"/>
  <c r="I1509"/>
  <c r="H1509"/>
  <c r="G1509"/>
  <c r="F1509"/>
  <c r="E1509"/>
  <c r="D1509"/>
  <c r="L1504"/>
  <c r="K1504"/>
  <c r="J1504"/>
  <c r="I1504"/>
  <c r="H1504"/>
  <c r="G1504"/>
  <c r="F1504"/>
  <c r="E1504"/>
  <c r="D1504"/>
  <c r="L1501"/>
  <c r="K1501"/>
  <c r="J1501"/>
  <c r="I1501"/>
  <c r="H1501"/>
  <c r="G1501"/>
  <c r="F1501"/>
  <c r="E1501"/>
  <c r="D1501"/>
  <c r="L1498"/>
  <c r="K1498"/>
  <c r="J1498"/>
  <c r="I1498"/>
  <c r="H1498"/>
  <c r="G1498"/>
  <c r="F1498"/>
  <c r="E1498"/>
  <c r="D1498"/>
  <c r="L1494"/>
  <c r="K1494"/>
  <c r="J1494"/>
  <c r="I1494"/>
  <c r="H1494"/>
  <c r="G1494"/>
  <c r="F1494"/>
  <c r="E1494"/>
  <c r="D1494"/>
  <c r="L1491"/>
  <c r="J1491"/>
  <c r="I1491"/>
  <c r="H1491"/>
  <c r="G1491"/>
  <c r="F1491"/>
  <c r="E1491"/>
  <c r="D1491"/>
  <c r="L1484"/>
  <c r="K1484"/>
  <c r="J1484"/>
  <c r="I1484"/>
  <c r="H1484"/>
  <c r="G1484"/>
  <c r="F1484"/>
  <c r="E1484"/>
  <c r="D1484"/>
  <c r="L1480"/>
  <c r="K1480"/>
  <c r="J1480"/>
  <c r="I1480"/>
  <c r="H1480"/>
  <c r="G1480"/>
  <c r="F1480"/>
  <c r="E1480"/>
  <c r="D1480"/>
  <c r="L1477"/>
  <c r="K1477"/>
  <c r="J1477"/>
  <c r="I1477"/>
  <c r="H1477"/>
  <c r="G1477"/>
  <c r="F1477"/>
  <c r="E1477"/>
  <c r="D1477"/>
  <c r="L1474"/>
  <c r="K1474"/>
  <c r="J1474"/>
  <c r="I1474"/>
  <c r="H1474"/>
  <c r="G1474"/>
  <c r="F1474"/>
  <c r="E1474"/>
  <c r="D1474"/>
  <c r="L1471"/>
  <c r="K1471"/>
  <c r="J1471"/>
  <c r="I1471"/>
  <c r="H1471"/>
  <c r="G1471"/>
  <c r="F1471"/>
  <c r="E1471"/>
  <c r="D1471"/>
  <c r="L1466"/>
  <c r="K1466"/>
  <c r="J1466"/>
  <c r="I1466"/>
  <c r="H1466"/>
  <c r="G1466"/>
  <c r="F1466"/>
  <c r="E1466"/>
  <c r="D1466"/>
  <c r="L1463"/>
  <c r="K1463"/>
  <c r="J1463"/>
  <c r="I1463"/>
  <c r="H1463"/>
  <c r="G1463"/>
  <c r="F1463"/>
  <c r="E1463"/>
  <c r="D1463"/>
  <c r="L1460"/>
  <c r="K1460"/>
  <c r="J1460"/>
  <c r="I1460"/>
  <c r="H1460"/>
  <c r="G1460"/>
  <c r="F1460"/>
  <c r="E1460"/>
  <c r="D1460"/>
  <c r="L1456"/>
  <c r="K1456"/>
  <c r="J1456"/>
  <c r="I1456"/>
  <c r="H1456"/>
  <c r="G1456"/>
  <c r="F1456"/>
  <c r="E1456"/>
  <c r="D1456"/>
  <c r="L1453"/>
  <c r="I1453"/>
  <c r="H1453"/>
  <c r="G1453"/>
  <c r="F1453"/>
  <c r="E1453"/>
  <c r="D1453"/>
  <c r="L1448"/>
  <c r="K1448"/>
  <c r="J1448"/>
  <c r="I1448"/>
  <c r="H1448"/>
  <c r="G1448"/>
  <c r="F1448"/>
  <c r="E1448"/>
  <c r="D1448"/>
  <c r="L1444"/>
  <c r="K1444"/>
  <c r="J1444"/>
  <c r="I1444"/>
  <c r="H1444"/>
  <c r="G1444"/>
  <c r="F1444"/>
  <c r="E1444"/>
  <c r="D1444"/>
  <c r="L1441"/>
  <c r="K1441"/>
  <c r="J1441"/>
  <c r="I1441"/>
  <c r="H1441"/>
  <c r="G1441"/>
  <c r="F1441"/>
  <c r="E1441"/>
  <c r="D1441"/>
  <c r="L1438"/>
  <c r="K1438"/>
  <c r="J1438"/>
  <c r="I1438"/>
  <c r="H1438"/>
  <c r="G1438"/>
  <c r="F1438"/>
  <c r="E1438"/>
  <c r="D1438"/>
  <c r="L1435"/>
  <c r="K1435"/>
  <c r="J1435"/>
  <c r="I1435"/>
  <c r="H1435"/>
  <c r="G1435"/>
  <c r="F1435"/>
  <c r="E1435"/>
  <c r="D1435"/>
  <c r="L1430"/>
  <c r="K1430"/>
  <c r="J1430"/>
  <c r="I1430"/>
  <c r="H1430"/>
  <c r="G1430"/>
  <c r="F1430"/>
  <c r="E1430"/>
  <c r="D1430"/>
  <c r="L1427"/>
  <c r="K1427"/>
  <c r="J1427"/>
  <c r="I1427"/>
  <c r="H1427"/>
  <c r="G1427"/>
  <c r="F1427"/>
  <c r="E1427"/>
  <c r="D1427"/>
  <c r="L1424"/>
  <c r="K1424"/>
  <c r="J1424"/>
  <c r="I1424"/>
  <c r="H1424"/>
  <c r="G1424"/>
  <c r="F1424"/>
  <c r="E1424"/>
  <c r="D1424"/>
  <c r="L1420"/>
  <c r="K1420"/>
  <c r="J1420"/>
  <c r="I1420"/>
  <c r="H1420"/>
  <c r="G1420"/>
  <c r="F1420"/>
  <c r="E1420"/>
  <c r="D1420"/>
  <c r="L1417"/>
  <c r="K1417"/>
  <c r="E1417"/>
  <c r="D1417"/>
  <c r="L1412"/>
  <c r="J1412"/>
  <c r="I1412"/>
  <c r="H1412"/>
  <c r="G1412"/>
  <c r="F1412"/>
  <c r="D1412"/>
  <c r="K1409"/>
  <c r="E1409"/>
  <c r="L1408"/>
  <c r="J1408"/>
  <c r="I1408"/>
  <c r="H1408"/>
  <c r="G1408"/>
  <c r="F1408"/>
  <c r="D1408"/>
  <c r="L1405"/>
  <c r="J1405"/>
  <c r="I1405"/>
  <c r="H1405"/>
  <c r="G1405"/>
  <c r="F1405"/>
  <c r="D1405"/>
  <c r="L1402"/>
  <c r="J1402"/>
  <c r="I1402"/>
  <c r="H1402"/>
  <c r="G1402"/>
  <c r="F1402"/>
  <c r="D1402"/>
  <c r="L1399"/>
  <c r="J1399"/>
  <c r="I1399"/>
  <c r="H1399"/>
  <c r="G1399"/>
  <c r="F1399"/>
  <c r="D1399"/>
  <c r="E1395"/>
  <c r="L1394"/>
  <c r="J1394"/>
  <c r="I1394"/>
  <c r="H1394"/>
  <c r="G1394"/>
  <c r="F1394"/>
  <c r="D1394"/>
  <c r="L1391"/>
  <c r="J1391"/>
  <c r="I1391"/>
  <c r="H1391"/>
  <c r="G1391"/>
  <c r="F1391"/>
  <c r="D1391"/>
  <c r="L1388"/>
  <c r="J1388"/>
  <c r="I1388"/>
  <c r="H1388"/>
  <c r="G1388"/>
  <c r="F1388"/>
  <c r="D1388"/>
  <c r="L1384"/>
  <c r="J1384"/>
  <c r="I1384"/>
  <c r="H1384"/>
  <c r="G1384"/>
  <c r="F1384"/>
  <c r="D1384"/>
  <c r="L1381"/>
  <c r="I1381"/>
  <c r="H1381"/>
  <c r="G1381"/>
  <c r="F1381"/>
  <c r="D1381"/>
  <c r="J1380"/>
  <c r="L1376"/>
  <c r="K1376"/>
  <c r="J1376"/>
  <c r="I1376"/>
  <c r="H1376"/>
  <c r="G1376"/>
  <c r="F1376"/>
  <c r="E1376"/>
  <c r="D1376"/>
  <c r="L1372"/>
  <c r="K1372"/>
  <c r="J1372"/>
  <c r="I1372"/>
  <c r="H1372"/>
  <c r="G1372"/>
  <c r="F1372"/>
  <c r="E1372"/>
  <c r="D1372"/>
  <c r="L1369"/>
  <c r="K1369"/>
  <c r="J1369"/>
  <c r="I1369"/>
  <c r="H1369"/>
  <c r="G1369"/>
  <c r="F1369"/>
  <c r="E1369"/>
  <c r="D1369"/>
  <c r="L1366"/>
  <c r="K1366"/>
  <c r="J1366"/>
  <c r="I1366"/>
  <c r="H1366"/>
  <c r="G1366"/>
  <c r="F1366"/>
  <c r="E1366"/>
  <c r="D1366"/>
  <c r="L1363"/>
  <c r="K1363"/>
  <c r="J1363"/>
  <c r="I1363"/>
  <c r="H1363"/>
  <c r="G1363"/>
  <c r="F1363"/>
  <c r="E1363"/>
  <c r="D1363"/>
  <c r="L1358"/>
  <c r="L1359" s="1"/>
  <c r="K1358"/>
  <c r="K1359" s="1"/>
  <c r="I1358"/>
  <c r="I1359" s="1"/>
  <c r="J1359" s="1"/>
  <c r="H1358"/>
  <c r="G1358"/>
  <c r="F1358"/>
  <c r="F1359" s="1"/>
  <c r="E1358"/>
  <c r="E1359" s="1"/>
  <c r="D1358"/>
  <c r="J1357"/>
  <c r="J1356"/>
  <c r="L1354"/>
  <c r="K1354"/>
  <c r="J1354"/>
  <c r="I1354"/>
  <c r="H1354"/>
  <c r="G1354"/>
  <c r="F1354"/>
  <c r="E1354"/>
  <c r="D1354"/>
  <c r="L1351"/>
  <c r="K1351"/>
  <c r="J1351"/>
  <c r="I1351"/>
  <c r="H1351"/>
  <c r="G1351"/>
  <c r="F1351"/>
  <c r="E1351"/>
  <c r="D1351"/>
  <c r="L1347"/>
  <c r="K1347"/>
  <c r="J1347"/>
  <c r="I1347"/>
  <c r="H1347"/>
  <c r="G1347"/>
  <c r="F1347"/>
  <c r="E1347"/>
  <c r="D1347"/>
  <c r="L1344"/>
  <c r="K1344"/>
  <c r="I1344"/>
  <c r="H1344"/>
  <c r="G1344"/>
  <c r="F1344"/>
  <c r="D1344"/>
  <c r="J1343"/>
  <c r="J1342"/>
  <c r="J1341"/>
  <c r="L1337"/>
  <c r="K1337"/>
  <c r="J1337"/>
  <c r="I1337"/>
  <c r="H1337"/>
  <c r="G1337"/>
  <c r="F1337"/>
  <c r="E1337"/>
  <c r="D1337"/>
  <c r="L1333"/>
  <c r="K1333"/>
  <c r="J1333"/>
  <c r="I1333"/>
  <c r="H1333"/>
  <c r="G1333"/>
  <c r="F1333"/>
  <c r="E1333"/>
  <c r="D1333"/>
  <c r="L1330"/>
  <c r="K1330"/>
  <c r="J1330"/>
  <c r="I1330"/>
  <c r="H1330"/>
  <c r="G1330"/>
  <c r="F1330"/>
  <c r="E1330"/>
  <c r="D1330"/>
  <c r="L1327"/>
  <c r="K1327"/>
  <c r="J1327"/>
  <c r="I1327"/>
  <c r="H1327"/>
  <c r="G1327"/>
  <c r="F1327"/>
  <c r="E1327"/>
  <c r="D1327"/>
  <c r="L1324"/>
  <c r="K1324"/>
  <c r="J1324"/>
  <c r="I1324"/>
  <c r="H1324"/>
  <c r="G1324"/>
  <c r="F1324"/>
  <c r="E1324"/>
  <c r="D1324"/>
  <c r="L1319"/>
  <c r="K1319"/>
  <c r="J1319"/>
  <c r="I1319"/>
  <c r="H1319"/>
  <c r="G1319"/>
  <c r="F1319"/>
  <c r="E1319"/>
  <c r="D1319"/>
  <c r="L1316"/>
  <c r="K1316"/>
  <c r="J1316"/>
  <c r="I1316"/>
  <c r="H1316"/>
  <c r="G1316"/>
  <c r="F1316"/>
  <c r="E1316"/>
  <c r="D1316"/>
  <c r="L1313"/>
  <c r="K1313"/>
  <c r="J1313"/>
  <c r="I1313"/>
  <c r="H1313"/>
  <c r="G1313"/>
  <c r="F1313"/>
  <c r="E1313"/>
  <c r="D1313"/>
  <c r="L1309"/>
  <c r="K1309"/>
  <c r="J1309"/>
  <c r="I1309"/>
  <c r="H1309"/>
  <c r="G1309"/>
  <c r="F1309"/>
  <c r="E1309"/>
  <c r="D1309"/>
  <c r="L1306"/>
  <c r="I1306"/>
  <c r="I1338" s="1"/>
  <c r="H1306"/>
  <c r="G1306"/>
  <c r="F1306"/>
  <c r="D1306"/>
  <c r="J1305"/>
  <c r="J1304"/>
  <c r="J1303"/>
  <c r="J1302"/>
  <c r="J1301"/>
  <c r="L1297"/>
  <c r="K1297"/>
  <c r="J1297"/>
  <c r="I1297"/>
  <c r="H1297"/>
  <c r="G1297"/>
  <c r="F1297"/>
  <c r="E1297"/>
  <c r="D1297"/>
  <c r="L1293"/>
  <c r="K1293"/>
  <c r="J1293"/>
  <c r="I1293"/>
  <c r="H1293"/>
  <c r="G1293"/>
  <c r="F1293"/>
  <c r="E1293"/>
  <c r="D1293"/>
  <c r="L1290"/>
  <c r="K1290"/>
  <c r="J1290"/>
  <c r="I1290"/>
  <c r="H1290"/>
  <c r="G1290"/>
  <c r="F1290"/>
  <c r="E1290"/>
  <c r="D1290"/>
  <c r="L1287"/>
  <c r="K1287"/>
  <c r="J1287"/>
  <c r="I1287"/>
  <c r="H1287"/>
  <c r="G1287"/>
  <c r="F1287"/>
  <c r="E1287"/>
  <c r="D1287"/>
  <c r="L1284"/>
  <c r="K1284"/>
  <c r="J1284"/>
  <c r="I1284"/>
  <c r="H1284"/>
  <c r="G1284"/>
  <c r="F1284"/>
  <c r="E1284"/>
  <c r="D1284"/>
  <c r="L1279"/>
  <c r="K1279"/>
  <c r="I1279"/>
  <c r="H1279"/>
  <c r="G1279"/>
  <c r="F1279"/>
  <c r="D1279"/>
  <c r="J1278"/>
  <c r="L1276"/>
  <c r="K1276"/>
  <c r="J1276"/>
  <c r="I1276"/>
  <c r="H1276"/>
  <c r="G1276"/>
  <c r="F1276"/>
  <c r="E1276"/>
  <c r="D1276"/>
  <c r="L1273"/>
  <c r="K1273"/>
  <c r="J1273"/>
  <c r="I1273"/>
  <c r="H1273"/>
  <c r="G1273"/>
  <c r="F1273"/>
  <c r="E1273"/>
  <c r="D1273"/>
  <c r="L1269"/>
  <c r="K1269"/>
  <c r="J1269"/>
  <c r="I1269"/>
  <c r="H1269"/>
  <c r="G1269"/>
  <c r="F1269"/>
  <c r="E1269"/>
  <c r="D1269"/>
  <c r="L1266"/>
  <c r="I1266"/>
  <c r="H1266"/>
  <c r="G1266"/>
  <c r="F1266"/>
  <c r="D1266"/>
  <c r="J1265"/>
  <c r="J1264"/>
  <c r="J1263"/>
  <c r="L1259"/>
  <c r="K1259"/>
  <c r="J1259"/>
  <c r="I1259"/>
  <c r="H1259"/>
  <c r="G1259"/>
  <c r="F1259"/>
  <c r="E1259"/>
  <c r="D1259"/>
  <c r="L1255"/>
  <c r="K1255"/>
  <c r="J1255"/>
  <c r="I1255"/>
  <c r="H1255"/>
  <c r="G1255"/>
  <c r="F1255"/>
  <c r="E1255"/>
  <c r="D1255"/>
  <c r="L1252"/>
  <c r="K1252"/>
  <c r="J1252"/>
  <c r="I1252"/>
  <c r="H1252"/>
  <c r="G1252"/>
  <c r="F1252"/>
  <c r="E1252"/>
  <c r="D1252"/>
  <c r="L1249"/>
  <c r="K1249"/>
  <c r="J1249"/>
  <c r="I1249"/>
  <c r="H1249"/>
  <c r="G1249"/>
  <c r="F1249"/>
  <c r="E1249"/>
  <c r="D1249"/>
  <c r="L1246"/>
  <c r="K1246"/>
  <c r="J1246"/>
  <c r="I1246"/>
  <c r="H1246"/>
  <c r="G1246"/>
  <c r="F1246"/>
  <c r="E1246"/>
  <c r="D1246"/>
  <c r="L1241"/>
  <c r="K1241"/>
  <c r="J1241"/>
  <c r="I1241"/>
  <c r="H1241"/>
  <c r="G1241"/>
  <c r="F1241"/>
  <c r="E1241"/>
  <c r="D1241"/>
  <c r="L1238"/>
  <c r="K1238"/>
  <c r="J1238"/>
  <c r="I1238"/>
  <c r="H1238"/>
  <c r="G1238"/>
  <c r="F1238"/>
  <c r="E1238"/>
  <c r="D1238"/>
  <c r="L1235"/>
  <c r="K1235"/>
  <c r="J1235"/>
  <c r="I1235"/>
  <c r="H1235"/>
  <c r="G1235"/>
  <c r="F1235"/>
  <c r="E1235"/>
  <c r="D1235"/>
  <c r="L1231"/>
  <c r="K1231"/>
  <c r="J1231"/>
  <c r="I1231"/>
  <c r="H1231"/>
  <c r="G1231"/>
  <c r="F1231"/>
  <c r="E1231"/>
  <c r="D1231"/>
  <c r="L1228"/>
  <c r="K1228"/>
  <c r="J1228"/>
  <c r="I1228"/>
  <c r="H1228"/>
  <c r="G1228"/>
  <c r="F1228"/>
  <c r="E1228"/>
  <c r="D1228"/>
  <c r="L1223"/>
  <c r="K1223"/>
  <c r="J1223"/>
  <c r="I1223"/>
  <c r="H1223"/>
  <c r="G1223"/>
  <c r="F1223"/>
  <c r="E1223"/>
  <c r="D1223"/>
  <c r="L1219"/>
  <c r="K1219"/>
  <c r="J1219"/>
  <c r="I1219"/>
  <c r="H1219"/>
  <c r="G1219"/>
  <c r="F1219"/>
  <c r="E1219"/>
  <c r="D1219"/>
  <c r="L1216"/>
  <c r="K1216"/>
  <c r="J1216"/>
  <c r="I1216"/>
  <c r="H1216"/>
  <c r="G1216"/>
  <c r="F1216"/>
  <c r="E1216"/>
  <c r="D1216"/>
  <c r="L1213"/>
  <c r="K1213"/>
  <c r="J1213"/>
  <c r="I1213"/>
  <c r="H1213"/>
  <c r="G1213"/>
  <c r="F1213"/>
  <c r="E1213"/>
  <c r="D1213"/>
  <c r="L1210"/>
  <c r="K1210"/>
  <c r="J1210"/>
  <c r="I1210"/>
  <c r="H1210"/>
  <c r="G1210"/>
  <c r="F1210"/>
  <c r="E1210"/>
  <c r="D1210"/>
  <c r="L1205"/>
  <c r="K1205"/>
  <c r="J1205"/>
  <c r="I1205"/>
  <c r="H1205"/>
  <c r="G1205"/>
  <c r="F1205"/>
  <c r="E1205"/>
  <c r="D1205"/>
  <c r="L1202"/>
  <c r="K1202"/>
  <c r="J1202"/>
  <c r="I1202"/>
  <c r="H1202"/>
  <c r="G1202"/>
  <c r="F1202"/>
  <c r="E1202"/>
  <c r="D1202"/>
  <c r="L1199"/>
  <c r="K1199"/>
  <c r="J1199"/>
  <c r="I1199"/>
  <c r="H1199"/>
  <c r="G1199"/>
  <c r="F1199"/>
  <c r="E1199"/>
  <c r="D1199"/>
  <c r="L1195"/>
  <c r="K1195"/>
  <c r="J1195"/>
  <c r="I1195"/>
  <c r="H1195"/>
  <c r="G1195"/>
  <c r="F1195"/>
  <c r="E1195"/>
  <c r="D1195"/>
  <c r="L1192"/>
  <c r="K1192"/>
  <c r="I1192"/>
  <c r="H1192"/>
  <c r="G1192"/>
  <c r="F1192"/>
  <c r="E1192"/>
  <c r="D1192"/>
  <c r="J1191"/>
  <c r="L1187"/>
  <c r="K1187"/>
  <c r="J1187"/>
  <c r="I1187"/>
  <c r="H1187"/>
  <c r="G1187"/>
  <c r="F1187"/>
  <c r="E1187"/>
  <c r="D1187"/>
  <c r="L1183"/>
  <c r="K1183"/>
  <c r="J1183"/>
  <c r="I1183"/>
  <c r="H1183"/>
  <c r="G1183"/>
  <c r="F1183"/>
  <c r="E1183"/>
  <c r="D1183"/>
  <c r="L1180"/>
  <c r="K1180"/>
  <c r="J1180"/>
  <c r="I1180"/>
  <c r="H1180"/>
  <c r="G1180"/>
  <c r="F1180"/>
  <c r="E1180"/>
  <c r="D1180"/>
  <c r="L1177"/>
  <c r="K1177"/>
  <c r="J1177"/>
  <c r="I1177"/>
  <c r="H1177"/>
  <c r="G1177"/>
  <c r="F1177"/>
  <c r="E1177"/>
  <c r="D1177"/>
  <c r="L1174"/>
  <c r="K1174"/>
  <c r="J1174"/>
  <c r="I1174"/>
  <c r="H1174"/>
  <c r="G1174"/>
  <c r="F1174"/>
  <c r="E1174"/>
  <c r="D1174"/>
  <c r="L1169"/>
  <c r="K1169"/>
  <c r="J1169"/>
  <c r="I1169"/>
  <c r="H1169"/>
  <c r="G1169"/>
  <c r="F1169"/>
  <c r="E1169"/>
  <c r="D1169"/>
  <c r="L1166"/>
  <c r="K1166"/>
  <c r="J1166"/>
  <c r="I1166"/>
  <c r="H1166"/>
  <c r="G1166"/>
  <c r="F1166"/>
  <c r="E1166"/>
  <c r="D1166"/>
  <c r="L1163"/>
  <c r="K1163"/>
  <c r="J1163"/>
  <c r="I1163"/>
  <c r="H1163"/>
  <c r="G1163"/>
  <c r="F1163"/>
  <c r="E1163"/>
  <c r="D1163"/>
  <c r="L1159"/>
  <c r="K1159"/>
  <c r="J1159"/>
  <c r="I1159"/>
  <c r="H1159"/>
  <c r="G1159"/>
  <c r="F1159"/>
  <c r="E1159"/>
  <c r="D1159"/>
  <c r="L1156"/>
  <c r="K1156"/>
  <c r="J1156"/>
  <c r="I1156"/>
  <c r="H1156"/>
  <c r="G1156"/>
  <c r="F1156"/>
  <c r="E1156"/>
  <c r="D1156"/>
  <c r="L1151"/>
  <c r="K1151"/>
  <c r="J1151"/>
  <c r="I1151"/>
  <c r="H1151"/>
  <c r="G1151"/>
  <c r="F1151"/>
  <c r="E1151"/>
  <c r="D1151"/>
  <c r="L1147"/>
  <c r="K1147"/>
  <c r="J1147"/>
  <c r="I1147"/>
  <c r="H1147"/>
  <c r="G1147"/>
  <c r="F1147"/>
  <c r="E1147"/>
  <c r="D1147"/>
  <c r="L1144"/>
  <c r="K1144"/>
  <c r="J1144"/>
  <c r="I1144"/>
  <c r="H1144"/>
  <c r="G1144"/>
  <c r="F1144"/>
  <c r="E1144"/>
  <c r="D1144"/>
  <c r="L1141"/>
  <c r="K1141"/>
  <c r="J1141"/>
  <c r="I1141"/>
  <c r="H1141"/>
  <c r="G1141"/>
  <c r="F1141"/>
  <c r="E1141"/>
  <c r="D1141"/>
  <c r="L1138"/>
  <c r="K1138"/>
  <c r="J1138"/>
  <c r="I1138"/>
  <c r="H1138"/>
  <c r="G1138"/>
  <c r="F1138"/>
  <c r="E1138"/>
  <c r="D1138"/>
  <c r="L1133"/>
  <c r="K1133"/>
  <c r="J1133"/>
  <c r="I1133"/>
  <c r="H1133"/>
  <c r="G1133"/>
  <c r="F1133"/>
  <c r="E1133"/>
  <c r="D1133"/>
  <c r="L1130"/>
  <c r="K1130"/>
  <c r="J1130"/>
  <c r="I1130"/>
  <c r="H1130"/>
  <c r="G1130"/>
  <c r="F1130"/>
  <c r="E1130"/>
  <c r="D1130"/>
  <c r="L1127"/>
  <c r="K1127"/>
  <c r="J1127"/>
  <c r="I1127"/>
  <c r="H1127"/>
  <c r="G1127"/>
  <c r="F1127"/>
  <c r="E1127"/>
  <c r="D1127"/>
  <c r="L1123"/>
  <c r="K1123"/>
  <c r="J1123"/>
  <c r="I1123"/>
  <c r="H1123"/>
  <c r="G1123"/>
  <c r="F1123"/>
  <c r="E1123"/>
  <c r="D1123"/>
  <c r="L1120"/>
  <c r="K1120"/>
  <c r="H1120"/>
  <c r="G1120"/>
  <c r="F1120"/>
  <c r="E1120"/>
  <c r="J1119"/>
  <c r="J1118"/>
  <c r="J1117"/>
  <c r="J1116"/>
  <c r="L1112"/>
  <c r="K1112"/>
  <c r="J1112"/>
  <c r="I1112"/>
  <c r="H1112"/>
  <c r="G1112"/>
  <c r="F1112"/>
  <c r="D1112"/>
  <c r="L1108"/>
  <c r="K1108"/>
  <c r="J1108"/>
  <c r="I1108"/>
  <c r="H1108"/>
  <c r="G1108"/>
  <c r="F1108"/>
  <c r="D1108"/>
  <c r="L1105"/>
  <c r="K1105"/>
  <c r="J1105"/>
  <c r="I1105"/>
  <c r="H1105"/>
  <c r="G1105"/>
  <c r="F1105"/>
  <c r="D1105"/>
  <c r="L1102"/>
  <c r="K1102"/>
  <c r="J1102"/>
  <c r="I1102"/>
  <c r="H1102"/>
  <c r="G1102"/>
  <c r="F1102"/>
  <c r="D1102"/>
  <c r="L1099"/>
  <c r="K1099"/>
  <c r="J1099"/>
  <c r="I1099"/>
  <c r="H1099"/>
  <c r="G1099"/>
  <c r="F1099"/>
  <c r="D1099"/>
  <c r="L1094"/>
  <c r="K1094"/>
  <c r="J1094"/>
  <c r="I1094"/>
  <c r="H1094"/>
  <c r="G1094"/>
  <c r="F1094"/>
  <c r="D1094"/>
  <c r="L1091"/>
  <c r="K1091"/>
  <c r="J1091"/>
  <c r="I1091"/>
  <c r="H1091"/>
  <c r="G1091"/>
  <c r="F1091"/>
  <c r="D1091"/>
  <c r="L1088"/>
  <c r="K1088"/>
  <c r="J1088"/>
  <c r="I1088"/>
  <c r="H1088"/>
  <c r="G1088"/>
  <c r="F1088"/>
  <c r="D1088"/>
  <c r="L1084"/>
  <c r="K1084"/>
  <c r="J1084"/>
  <c r="I1084"/>
  <c r="H1084"/>
  <c r="G1084"/>
  <c r="F1084"/>
  <c r="D1084"/>
  <c r="L1081"/>
  <c r="F1081"/>
  <c r="J1073"/>
  <c r="J1072"/>
  <c r="L1068"/>
  <c r="K1068"/>
  <c r="J1068"/>
  <c r="I1068"/>
  <c r="H1068"/>
  <c r="G1068"/>
  <c r="F1068"/>
  <c r="E1068"/>
  <c r="D1068"/>
  <c r="L1064"/>
  <c r="K1064"/>
  <c r="J1064"/>
  <c r="I1064"/>
  <c r="H1064"/>
  <c r="G1064"/>
  <c r="F1064"/>
  <c r="E1064"/>
  <c r="D1064"/>
  <c r="L1061"/>
  <c r="K1061"/>
  <c r="J1061"/>
  <c r="I1061"/>
  <c r="H1061"/>
  <c r="G1061"/>
  <c r="F1061"/>
  <c r="E1061"/>
  <c r="D1061"/>
  <c r="L1058"/>
  <c r="K1058"/>
  <c r="J1058"/>
  <c r="I1058"/>
  <c r="H1058"/>
  <c r="G1058"/>
  <c r="F1058"/>
  <c r="E1058"/>
  <c r="D1058"/>
  <c r="L1055"/>
  <c r="K1055"/>
  <c r="J1055"/>
  <c r="I1055"/>
  <c r="H1055"/>
  <c r="G1055"/>
  <c r="F1055"/>
  <c r="E1055"/>
  <c r="D1055"/>
  <c r="L1050"/>
  <c r="K1050"/>
  <c r="J1050"/>
  <c r="I1050"/>
  <c r="H1050"/>
  <c r="G1050"/>
  <c r="F1050"/>
  <c r="E1050"/>
  <c r="D1050"/>
  <c r="L1047"/>
  <c r="K1047"/>
  <c r="J1047"/>
  <c r="I1047"/>
  <c r="H1047"/>
  <c r="G1047"/>
  <c r="F1047"/>
  <c r="E1047"/>
  <c r="D1047"/>
  <c r="L1044"/>
  <c r="K1044"/>
  <c r="J1044"/>
  <c r="I1044"/>
  <c r="H1044"/>
  <c r="G1044"/>
  <c r="F1044"/>
  <c r="E1044"/>
  <c r="D1044"/>
  <c r="L1040"/>
  <c r="K1040"/>
  <c r="J1040"/>
  <c r="I1040"/>
  <c r="H1040"/>
  <c r="G1040"/>
  <c r="F1040"/>
  <c r="E1040"/>
  <c r="D1040"/>
  <c r="L1037"/>
  <c r="K1037"/>
  <c r="I1037"/>
  <c r="H1037"/>
  <c r="G1037"/>
  <c r="F1037"/>
  <c r="E1037"/>
  <c r="D1037"/>
  <c r="J1036"/>
  <c r="J1035"/>
  <c r="J1034"/>
  <c r="J1033"/>
  <c r="L1029"/>
  <c r="K1029"/>
  <c r="J1029"/>
  <c r="I1029"/>
  <c r="H1029"/>
  <c r="G1029"/>
  <c r="F1029"/>
  <c r="E1029"/>
  <c r="D1029"/>
  <c r="L1025"/>
  <c r="K1025"/>
  <c r="J1025"/>
  <c r="I1025"/>
  <c r="H1025"/>
  <c r="G1025"/>
  <c r="F1025"/>
  <c r="E1025"/>
  <c r="D1025"/>
  <c r="L1022"/>
  <c r="K1022"/>
  <c r="J1022"/>
  <c r="I1022"/>
  <c r="H1022"/>
  <c r="G1022"/>
  <c r="F1022"/>
  <c r="E1022"/>
  <c r="D1022"/>
  <c r="L1019"/>
  <c r="K1019"/>
  <c r="J1019"/>
  <c r="I1019"/>
  <c r="H1019"/>
  <c r="G1019"/>
  <c r="F1019"/>
  <c r="E1019"/>
  <c r="D1019"/>
  <c r="L1016"/>
  <c r="K1016"/>
  <c r="J1016"/>
  <c r="I1016"/>
  <c r="H1016"/>
  <c r="G1016"/>
  <c r="F1016"/>
  <c r="E1016"/>
  <c r="D1016"/>
  <c r="L1011"/>
  <c r="K1011"/>
  <c r="J1011"/>
  <c r="I1011"/>
  <c r="H1011"/>
  <c r="G1011"/>
  <c r="F1011"/>
  <c r="E1011"/>
  <c r="D1011"/>
  <c r="L1008"/>
  <c r="K1008"/>
  <c r="J1008"/>
  <c r="I1008"/>
  <c r="H1008"/>
  <c r="G1008"/>
  <c r="F1008"/>
  <c r="E1008"/>
  <c r="D1008"/>
  <c r="L1005"/>
  <c r="K1005"/>
  <c r="J1005"/>
  <c r="I1005"/>
  <c r="H1005"/>
  <c r="G1005"/>
  <c r="F1005"/>
  <c r="E1005"/>
  <c r="D1005"/>
  <c r="L1001"/>
  <c r="K1001"/>
  <c r="J1001"/>
  <c r="I1001"/>
  <c r="H1001"/>
  <c r="G1001"/>
  <c r="F1001"/>
  <c r="E1001"/>
  <c r="D1001"/>
  <c r="L998"/>
  <c r="K998"/>
  <c r="J998"/>
  <c r="I998"/>
  <c r="G998"/>
  <c r="F998"/>
  <c r="M983"/>
  <c r="L983"/>
  <c r="K983"/>
  <c r="J983"/>
  <c r="I983"/>
  <c r="H983"/>
  <c r="G983"/>
  <c r="F983"/>
  <c r="E983"/>
  <c r="D983"/>
  <c r="M979"/>
  <c r="L979"/>
  <c r="K979"/>
  <c r="J979"/>
  <c r="I979"/>
  <c r="H979"/>
  <c r="G979"/>
  <c r="F979"/>
  <c r="E979"/>
  <c r="D979"/>
  <c r="M976"/>
  <c r="L976"/>
  <c r="K976"/>
  <c r="J976"/>
  <c r="I976"/>
  <c r="H976"/>
  <c r="G976"/>
  <c r="F976"/>
  <c r="E976"/>
  <c r="D976"/>
  <c r="M973"/>
  <c r="L973"/>
  <c r="K973"/>
  <c r="J973"/>
  <c r="I973"/>
  <c r="H973"/>
  <c r="G973"/>
  <c r="F973"/>
  <c r="E973"/>
  <c r="D973"/>
  <c r="M970"/>
  <c r="L970"/>
  <c r="K970"/>
  <c r="J970"/>
  <c r="I970"/>
  <c r="H970"/>
  <c r="G970"/>
  <c r="F970"/>
  <c r="E970"/>
  <c r="D970"/>
  <c r="L965"/>
  <c r="K965"/>
  <c r="I965"/>
  <c r="I966" s="1"/>
  <c r="H965"/>
  <c r="G965"/>
  <c r="F965"/>
  <c r="E965"/>
  <c r="D965"/>
  <c r="J964"/>
  <c r="J963"/>
  <c r="L961"/>
  <c r="K961"/>
  <c r="J961"/>
  <c r="I961"/>
  <c r="H961"/>
  <c r="G961"/>
  <c r="F961"/>
  <c r="E961"/>
  <c r="D961"/>
  <c r="L958"/>
  <c r="K958"/>
  <c r="J958"/>
  <c r="I958"/>
  <c r="H958"/>
  <c r="G958"/>
  <c r="F958"/>
  <c r="E958"/>
  <c r="D958"/>
  <c r="L954"/>
  <c r="K954"/>
  <c r="J954"/>
  <c r="I954"/>
  <c r="H954"/>
  <c r="G954"/>
  <c r="F954"/>
  <c r="E954"/>
  <c r="D954"/>
  <c r="L951"/>
  <c r="K951"/>
  <c r="I951"/>
  <c r="G951"/>
  <c r="F951"/>
  <c r="E951"/>
  <c r="D951"/>
  <c r="J950"/>
  <c r="L946"/>
  <c r="K946"/>
  <c r="J946"/>
  <c r="I946"/>
  <c r="H946"/>
  <c r="G946"/>
  <c r="F946"/>
  <c r="E946"/>
  <c r="D946"/>
  <c r="L942"/>
  <c r="K942"/>
  <c r="J942"/>
  <c r="I942"/>
  <c r="H942"/>
  <c r="G942"/>
  <c r="F942"/>
  <c r="E942"/>
  <c r="D942"/>
  <c r="L939"/>
  <c r="K939"/>
  <c r="J939"/>
  <c r="I939"/>
  <c r="H939"/>
  <c r="G939"/>
  <c r="F939"/>
  <c r="E939"/>
  <c r="D939"/>
  <c r="L936"/>
  <c r="K936"/>
  <c r="J936"/>
  <c r="I936"/>
  <c r="H936"/>
  <c r="G936"/>
  <c r="F936"/>
  <c r="E936"/>
  <c r="D936"/>
  <c r="L933"/>
  <c r="K933"/>
  <c r="J933"/>
  <c r="I933"/>
  <c r="H933"/>
  <c r="G933"/>
  <c r="F933"/>
  <c r="E933"/>
  <c r="D933"/>
  <c r="L928"/>
  <c r="K928"/>
  <c r="J928"/>
  <c r="I928"/>
  <c r="H928"/>
  <c r="G928"/>
  <c r="F928"/>
  <c r="E928"/>
  <c r="D928"/>
  <c r="L925"/>
  <c r="K925"/>
  <c r="J925"/>
  <c r="I925"/>
  <c r="H925"/>
  <c r="G925"/>
  <c r="F925"/>
  <c r="E925"/>
  <c r="D925"/>
  <c r="L922"/>
  <c r="K922"/>
  <c r="J922"/>
  <c r="I922"/>
  <c r="H922"/>
  <c r="G922"/>
  <c r="F922"/>
  <c r="E922"/>
  <c r="D922"/>
  <c r="L918"/>
  <c r="K918"/>
  <c r="J918"/>
  <c r="I918"/>
  <c r="H918"/>
  <c r="G918"/>
  <c r="F918"/>
  <c r="E918"/>
  <c r="D918"/>
  <c r="L915"/>
  <c r="K915"/>
  <c r="I915"/>
  <c r="H915"/>
  <c r="G915"/>
  <c r="F915"/>
  <c r="E915"/>
  <c r="D915"/>
  <c r="J914"/>
  <c r="J913"/>
  <c r="M909"/>
  <c r="L909"/>
  <c r="K909"/>
  <c r="J909"/>
  <c r="I909"/>
  <c r="H909"/>
  <c r="G909"/>
  <c r="F909"/>
  <c r="E909"/>
  <c r="D909"/>
  <c r="M905"/>
  <c r="L905"/>
  <c r="K905"/>
  <c r="J905"/>
  <c r="I905"/>
  <c r="H905"/>
  <c r="G905"/>
  <c r="F905"/>
  <c r="E905"/>
  <c r="D905"/>
  <c r="M902"/>
  <c r="L902"/>
  <c r="K902"/>
  <c r="J902"/>
  <c r="I902"/>
  <c r="H902"/>
  <c r="G902"/>
  <c r="F902"/>
  <c r="E902"/>
  <c r="D902"/>
  <c r="M899"/>
  <c r="L899"/>
  <c r="K899"/>
  <c r="J899"/>
  <c r="I899"/>
  <c r="H899"/>
  <c r="G899"/>
  <c r="F899"/>
  <c r="E899"/>
  <c r="D899"/>
  <c r="M896"/>
  <c r="L896"/>
  <c r="K896"/>
  <c r="J896"/>
  <c r="I896"/>
  <c r="H896"/>
  <c r="G896"/>
  <c r="F896"/>
  <c r="E896"/>
  <c r="D896"/>
  <c r="M891"/>
  <c r="L891"/>
  <c r="K891"/>
  <c r="J891"/>
  <c r="I891"/>
  <c r="H891"/>
  <c r="G891"/>
  <c r="F891"/>
  <c r="E891"/>
  <c r="D891"/>
  <c r="M888"/>
  <c r="L888"/>
  <c r="K888"/>
  <c r="J888"/>
  <c r="I888"/>
  <c r="H888"/>
  <c r="G888"/>
  <c r="F888"/>
  <c r="E888"/>
  <c r="D888"/>
  <c r="M885"/>
  <c r="L885"/>
  <c r="K885"/>
  <c r="J885"/>
  <c r="I885"/>
  <c r="H885"/>
  <c r="G885"/>
  <c r="F885"/>
  <c r="E885"/>
  <c r="D885"/>
  <c r="M881"/>
  <c r="L881"/>
  <c r="K881"/>
  <c r="J881"/>
  <c r="I881"/>
  <c r="H881"/>
  <c r="G881"/>
  <c r="F881"/>
  <c r="E881"/>
  <c r="D881"/>
  <c r="M878"/>
  <c r="L878"/>
  <c r="K878"/>
  <c r="J878"/>
  <c r="I878"/>
  <c r="H878"/>
  <c r="G878"/>
  <c r="F878"/>
  <c r="E878"/>
  <c r="D878"/>
  <c r="L872"/>
  <c r="K872"/>
  <c r="J872"/>
  <c r="I872"/>
  <c r="H872"/>
  <c r="G872"/>
  <c r="F872"/>
  <c r="E872"/>
  <c r="D872"/>
  <c r="L868"/>
  <c r="K868"/>
  <c r="J868"/>
  <c r="I868"/>
  <c r="H868"/>
  <c r="G868"/>
  <c r="F868"/>
  <c r="E868"/>
  <c r="D868"/>
  <c r="L865"/>
  <c r="K865"/>
  <c r="J865"/>
  <c r="I865"/>
  <c r="H865"/>
  <c r="G865"/>
  <c r="F865"/>
  <c r="E865"/>
  <c r="D865"/>
  <c r="L862"/>
  <c r="K862"/>
  <c r="J862"/>
  <c r="I862"/>
  <c r="H862"/>
  <c r="G862"/>
  <c r="F862"/>
  <c r="E862"/>
  <c r="D862"/>
  <c r="L859"/>
  <c r="K859"/>
  <c r="J859"/>
  <c r="I859"/>
  <c r="H859"/>
  <c r="G859"/>
  <c r="F859"/>
  <c r="E859"/>
  <c r="D859"/>
  <c r="L854"/>
  <c r="K854"/>
  <c r="J854"/>
  <c r="I854"/>
  <c r="H854"/>
  <c r="G854"/>
  <c r="F854"/>
  <c r="E854"/>
  <c r="D854"/>
  <c r="L851"/>
  <c r="K851"/>
  <c r="J851"/>
  <c r="I851"/>
  <c r="H851"/>
  <c r="G851"/>
  <c r="F851"/>
  <c r="E851"/>
  <c r="D851"/>
  <c r="L848"/>
  <c r="K848"/>
  <c r="J848"/>
  <c r="I848"/>
  <c r="H848"/>
  <c r="G848"/>
  <c r="F848"/>
  <c r="E848"/>
  <c r="D848"/>
  <c r="L844"/>
  <c r="K844"/>
  <c r="J844"/>
  <c r="I844"/>
  <c r="H844"/>
  <c r="G844"/>
  <c r="F844"/>
  <c r="E844"/>
  <c r="D844"/>
  <c r="L841"/>
  <c r="K841"/>
  <c r="J841"/>
  <c r="I841"/>
  <c r="H841"/>
  <c r="G841"/>
  <c r="F841"/>
  <c r="D841"/>
  <c r="L836"/>
  <c r="K836"/>
  <c r="J836"/>
  <c r="I836"/>
  <c r="H836"/>
  <c r="G836"/>
  <c r="F836"/>
  <c r="E836"/>
  <c r="D836"/>
  <c r="L832"/>
  <c r="K832"/>
  <c r="J832"/>
  <c r="I832"/>
  <c r="H832"/>
  <c r="G832"/>
  <c r="F832"/>
  <c r="E832"/>
  <c r="D832"/>
  <c r="L829"/>
  <c r="K829"/>
  <c r="J829"/>
  <c r="I829"/>
  <c r="H829"/>
  <c r="G829"/>
  <c r="F829"/>
  <c r="E829"/>
  <c r="D829"/>
  <c r="L826"/>
  <c r="K826"/>
  <c r="J826"/>
  <c r="I826"/>
  <c r="H826"/>
  <c r="G826"/>
  <c r="F826"/>
  <c r="E826"/>
  <c r="D826"/>
  <c r="L823"/>
  <c r="K823"/>
  <c r="J823"/>
  <c r="I823"/>
  <c r="H823"/>
  <c r="G823"/>
  <c r="F823"/>
  <c r="E823"/>
  <c r="D823"/>
  <c r="L818"/>
  <c r="K818"/>
  <c r="I818"/>
  <c r="H818"/>
  <c r="G818"/>
  <c r="E818"/>
  <c r="D818"/>
  <c r="J817"/>
  <c r="J818" s="1"/>
  <c r="L815"/>
  <c r="K815"/>
  <c r="J815"/>
  <c r="I815"/>
  <c r="H815"/>
  <c r="F815"/>
  <c r="F817" s="1"/>
  <c r="F818" s="1"/>
  <c r="E815"/>
  <c r="D815"/>
  <c r="L812"/>
  <c r="K812"/>
  <c r="J812"/>
  <c r="I812"/>
  <c r="H812"/>
  <c r="G812"/>
  <c r="F812"/>
  <c r="E812"/>
  <c r="D812"/>
  <c r="L808"/>
  <c r="K808"/>
  <c r="J808"/>
  <c r="I808"/>
  <c r="H808"/>
  <c r="G808"/>
  <c r="F808"/>
  <c r="E808"/>
  <c r="D808"/>
  <c r="L805"/>
  <c r="J805"/>
  <c r="I805"/>
  <c r="H805"/>
  <c r="G805"/>
  <c r="F805"/>
  <c r="D805"/>
  <c r="M797"/>
  <c r="L797"/>
  <c r="K797"/>
  <c r="J797"/>
  <c r="I797"/>
  <c r="H797"/>
  <c r="G797"/>
  <c r="F797"/>
  <c r="E797"/>
  <c r="D797"/>
  <c r="M793"/>
  <c r="L793"/>
  <c r="K793"/>
  <c r="J793"/>
  <c r="I793"/>
  <c r="H793"/>
  <c r="G793"/>
  <c r="F793"/>
  <c r="E793"/>
  <c r="D793"/>
  <c r="M790"/>
  <c r="L790"/>
  <c r="K790"/>
  <c r="J790"/>
  <c r="I790"/>
  <c r="H790"/>
  <c r="G790"/>
  <c r="F790"/>
  <c r="E790"/>
  <c r="D790"/>
  <c r="M787"/>
  <c r="L787"/>
  <c r="K787"/>
  <c r="J787"/>
  <c r="I787"/>
  <c r="H787"/>
  <c r="G787"/>
  <c r="F787"/>
  <c r="E787"/>
  <c r="D787"/>
  <c r="M784"/>
  <c r="L784"/>
  <c r="K784"/>
  <c r="J784"/>
  <c r="I784"/>
  <c r="H784"/>
  <c r="G784"/>
  <c r="F784"/>
  <c r="E784"/>
  <c r="D784"/>
  <c r="M779"/>
  <c r="L779"/>
  <c r="K779"/>
  <c r="J779"/>
  <c r="I779"/>
  <c r="H779"/>
  <c r="G779"/>
  <c r="F779"/>
  <c r="E779"/>
  <c r="D779"/>
  <c r="M776"/>
  <c r="L776"/>
  <c r="K776"/>
  <c r="J776"/>
  <c r="I776"/>
  <c r="H776"/>
  <c r="G776"/>
  <c r="F776"/>
  <c r="E776"/>
  <c r="D776"/>
  <c r="M773"/>
  <c r="L773"/>
  <c r="K773"/>
  <c r="J773"/>
  <c r="I773"/>
  <c r="H773"/>
  <c r="G773"/>
  <c r="F773"/>
  <c r="E773"/>
  <c r="D773"/>
  <c r="M769"/>
  <c r="L769"/>
  <c r="K769"/>
  <c r="J769"/>
  <c r="I769"/>
  <c r="H769"/>
  <c r="G769"/>
  <c r="F769"/>
  <c r="E769"/>
  <c r="D769"/>
  <c r="L766"/>
  <c r="I766"/>
  <c r="H766"/>
  <c r="G766"/>
  <c r="F766"/>
  <c r="D766"/>
  <c r="J765"/>
  <c r="J764"/>
  <c r="J763"/>
  <c r="J762"/>
  <c r="J761"/>
  <c r="L755"/>
  <c r="K755"/>
  <c r="J755"/>
  <c r="I755"/>
  <c r="H755"/>
  <c r="G755"/>
  <c r="F755"/>
  <c r="E755"/>
  <c r="D755"/>
  <c r="L751"/>
  <c r="K751"/>
  <c r="J751"/>
  <c r="I751"/>
  <c r="H751"/>
  <c r="G751"/>
  <c r="F751"/>
  <c r="E751"/>
  <c r="D751"/>
  <c r="L748"/>
  <c r="K748"/>
  <c r="J748"/>
  <c r="I748"/>
  <c r="H748"/>
  <c r="G748"/>
  <c r="F748"/>
  <c r="E748"/>
  <c r="D748"/>
  <c r="L745"/>
  <c r="K745"/>
  <c r="J745"/>
  <c r="I745"/>
  <c r="H745"/>
  <c r="G745"/>
  <c r="F745"/>
  <c r="E745"/>
  <c r="D745"/>
  <c r="L742"/>
  <c r="K742"/>
  <c r="J742"/>
  <c r="I742"/>
  <c r="H742"/>
  <c r="G742"/>
  <c r="F742"/>
  <c r="E742"/>
  <c r="D742"/>
  <c r="L737"/>
  <c r="K737"/>
  <c r="J737"/>
  <c r="I737"/>
  <c r="H737"/>
  <c r="G737"/>
  <c r="F737"/>
  <c r="E737"/>
  <c r="D737"/>
  <c r="L734"/>
  <c r="K734"/>
  <c r="J734"/>
  <c r="I734"/>
  <c r="H734"/>
  <c r="G734"/>
  <c r="F734"/>
  <c r="E734"/>
  <c r="D734"/>
  <c r="L731"/>
  <c r="K731"/>
  <c r="J731"/>
  <c r="I731"/>
  <c r="H731"/>
  <c r="G731"/>
  <c r="F731"/>
  <c r="E731"/>
  <c r="D731"/>
  <c r="L727"/>
  <c r="K727"/>
  <c r="J727"/>
  <c r="I727"/>
  <c r="H727"/>
  <c r="G727"/>
  <c r="F727"/>
  <c r="E727"/>
  <c r="D727"/>
  <c r="K724"/>
  <c r="J724"/>
  <c r="I724"/>
  <c r="H724"/>
  <c r="G724"/>
  <c r="F724"/>
  <c r="E724"/>
  <c r="D724"/>
  <c r="L719"/>
  <c r="K719"/>
  <c r="J719"/>
  <c r="I719"/>
  <c r="H719"/>
  <c r="G719"/>
  <c r="F719"/>
  <c r="D719"/>
  <c r="L715"/>
  <c r="K715"/>
  <c r="J715"/>
  <c r="I715"/>
  <c r="H715"/>
  <c r="G715"/>
  <c r="F715"/>
  <c r="D715"/>
  <c r="L712"/>
  <c r="K712"/>
  <c r="J712"/>
  <c r="I712"/>
  <c r="H712"/>
  <c r="G712"/>
  <c r="F712"/>
  <c r="D712"/>
  <c r="L709"/>
  <c r="K709"/>
  <c r="J709"/>
  <c r="I709"/>
  <c r="H709"/>
  <c r="G709"/>
  <c r="F709"/>
  <c r="D709"/>
  <c r="L706"/>
  <c r="K706"/>
  <c r="J706"/>
  <c r="I706"/>
  <c r="H706"/>
  <c r="G706"/>
  <c r="F706"/>
  <c r="D706"/>
  <c r="L701"/>
  <c r="K701"/>
  <c r="J701"/>
  <c r="I701"/>
  <c r="H701"/>
  <c r="G701"/>
  <c r="F701"/>
  <c r="D701"/>
  <c r="L698"/>
  <c r="K698"/>
  <c r="J698"/>
  <c r="I698"/>
  <c r="H698"/>
  <c r="G698"/>
  <c r="F698"/>
  <c r="D698"/>
  <c r="L695"/>
  <c r="K695"/>
  <c r="J695"/>
  <c r="I695"/>
  <c r="H695"/>
  <c r="G695"/>
  <c r="F695"/>
  <c r="D695"/>
  <c r="L691"/>
  <c r="K691"/>
  <c r="J691"/>
  <c r="I691"/>
  <c r="H691"/>
  <c r="G691"/>
  <c r="F691"/>
  <c r="D691"/>
  <c r="L688"/>
  <c r="K688"/>
  <c r="J688"/>
  <c r="I688"/>
  <c r="H688"/>
  <c r="G688"/>
  <c r="F688"/>
  <c r="D688"/>
  <c r="L683"/>
  <c r="K683"/>
  <c r="J683"/>
  <c r="I683"/>
  <c r="H683"/>
  <c r="G683"/>
  <c r="F683"/>
  <c r="D683"/>
  <c r="L679"/>
  <c r="K679"/>
  <c r="J679"/>
  <c r="I679"/>
  <c r="H679"/>
  <c r="G679"/>
  <c r="F679"/>
  <c r="D679"/>
  <c r="L676"/>
  <c r="K676"/>
  <c r="J676"/>
  <c r="I676"/>
  <c r="H676"/>
  <c r="G676"/>
  <c r="F676"/>
  <c r="D676"/>
  <c r="L673"/>
  <c r="K673"/>
  <c r="J673"/>
  <c r="I673"/>
  <c r="H673"/>
  <c r="G673"/>
  <c r="F673"/>
  <c r="D673"/>
  <c r="L670"/>
  <c r="K670"/>
  <c r="J670"/>
  <c r="I670"/>
  <c r="H670"/>
  <c r="G670"/>
  <c r="F670"/>
  <c r="D670"/>
  <c r="L665"/>
  <c r="K665"/>
  <c r="J665"/>
  <c r="I665"/>
  <c r="H665"/>
  <c r="G665"/>
  <c r="F665"/>
  <c r="D665"/>
  <c r="L662"/>
  <c r="K662"/>
  <c r="J662"/>
  <c r="I662"/>
  <c r="H662"/>
  <c r="G662"/>
  <c r="F662"/>
  <c r="D662"/>
  <c r="L659"/>
  <c r="K659"/>
  <c r="J659"/>
  <c r="I659"/>
  <c r="H659"/>
  <c r="G659"/>
  <c r="F659"/>
  <c r="D659"/>
  <c r="L655"/>
  <c r="K655"/>
  <c r="J655"/>
  <c r="I655"/>
  <c r="H655"/>
  <c r="G655"/>
  <c r="F655"/>
  <c r="D655"/>
  <c r="L652"/>
  <c r="K652"/>
  <c r="J652"/>
  <c r="I652"/>
  <c r="H652"/>
  <c r="G652"/>
  <c r="F652"/>
  <c r="D652"/>
  <c r="L647"/>
  <c r="J647"/>
  <c r="I647"/>
  <c r="H647"/>
  <c r="G647"/>
  <c r="F647"/>
  <c r="D647"/>
  <c r="L643"/>
  <c r="J643"/>
  <c r="I643"/>
  <c r="H643"/>
  <c r="G643"/>
  <c r="F643"/>
  <c r="D643"/>
  <c r="L640"/>
  <c r="J640"/>
  <c r="I640"/>
  <c r="H640"/>
  <c r="G640"/>
  <c r="F640"/>
  <c r="D640"/>
  <c r="L637"/>
  <c r="J637"/>
  <c r="I637"/>
  <c r="H637"/>
  <c r="G637"/>
  <c r="F637"/>
  <c r="D637"/>
  <c r="L634"/>
  <c r="J634"/>
  <c r="I634"/>
  <c r="H634"/>
  <c r="G634"/>
  <c r="F634"/>
  <c r="D634"/>
  <c r="L629"/>
  <c r="J629"/>
  <c r="I629"/>
  <c r="H629"/>
  <c r="G629"/>
  <c r="F629"/>
  <c r="D629"/>
  <c r="L626"/>
  <c r="J626"/>
  <c r="I626"/>
  <c r="H626"/>
  <c r="G626"/>
  <c r="F626"/>
  <c r="D626"/>
  <c r="L623"/>
  <c r="J623"/>
  <c r="I623"/>
  <c r="H623"/>
  <c r="G623"/>
  <c r="F623"/>
  <c r="D623"/>
  <c r="L619"/>
  <c r="J619"/>
  <c r="I619"/>
  <c r="H619"/>
  <c r="G619"/>
  <c r="F619"/>
  <c r="D619"/>
  <c r="L616"/>
  <c r="J616"/>
  <c r="I616"/>
  <c r="H616"/>
  <c r="G616"/>
  <c r="F616"/>
  <c r="D616"/>
  <c r="K610"/>
  <c r="J610"/>
  <c r="I610"/>
  <c r="H610"/>
  <c r="G610"/>
  <c r="F610"/>
  <c r="D610"/>
  <c r="K606"/>
  <c r="J606"/>
  <c r="I606"/>
  <c r="H606"/>
  <c r="G606"/>
  <c r="F606"/>
  <c r="D606"/>
  <c r="L603"/>
  <c r="K603"/>
  <c r="J603"/>
  <c r="I603"/>
  <c r="H603"/>
  <c r="G603"/>
  <c r="F603"/>
  <c r="D603"/>
  <c r="L600"/>
  <c r="K600"/>
  <c r="J600"/>
  <c r="I600"/>
  <c r="H600"/>
  <c r="G600"/>
  <c r="F600"/>
  <c r="D600"/>
  <c r="L597"/>
  <c r="K597"/>
  <c r="J597"/>
  <c r="I597"/>
  <c r="H597"/>
  <c r="G597"/>
  <c r="F597"/>
  <c r="D597"/>
  <c r="K592"/>
  <c r="J592"/>
  <c r="I592"/>
  <c r="H592"/>
  <c r="G592"/>
  <c r="F592"/>
  <c r="D592"/>
  <c r="L588"/>
  <c r="K588"/>
  <c r="J588"/>
  <c r="I588"/>
  <c r="H588"/>
  <c r="G588"/>
  <c r="F588"/>
  <c r="E588"/>
  <c r="D588"/>
  <c r="L585"/>
  <c r="K585"/>
  <c r="J585"/>
  <c r="I585"/>
  <c r="H585"/>
  <c r="G585"/>
  <c r="F585"/>
  <c r="E585"/>
  <c r="D585"/>
  <c r="N581"/>
  <c r="M581"/>
  <c r="L581"/>
  <c r="K581"/>
  <c r="J581"/>
  <c r="I581"/>
  <c r="H581"/>
  <c r="G581"/>
  <c r="F581"/>
  <c r="E581"/>
  <c r="D581"/>
  <c r="L578"/>
  <c r="L611" s="1"/>
  <c r="I578"/>
  <c r="I611" s="1"/>
  <c r="H578"/>
  <c r="H611" s="1"/>
  <c r="G578"/>
  <c r="G611" s="1"/>
  <c r="F578"/>
  <c r="D578"/>
  <c r="D611" s="1"/>
  <c r="J577"/>
  <c r="J576"/>
  <c r="J575"/>
  <c r="J571"/>
  <c r="I571"/>
  <c r="H571"/>
  <c r="G571"/>
  <c r="F571"/>
  <c r="D571"/>
  <c r="J567"/>
  <c r="I567"/>
  <c r="H567"/>
  <c r="G567"/>
  <c r="F567"/>
  <c r="D567"/>
  <c r="J564"/>
  <c r="I564"/>
  <c r="H564"/>
  <c r="G564"/>
  <c r="F564"/>
  <c r="D564"/>
  <c r="J561"/>
  <c r="I561"/>
  <c r="H561"/>
  <c r="G561"/>
  <c r="F561"/>
  <c r="D561"/>
  <c r="J558"/>
  <c r="I558"/>
  <c r="H558"/>
  <c r="G558"/>
  <c r="F558"/>
  <c r="D558"/>
  <c r="L553"/>
  <c r="J553"/>
  <c r="I553"/>
  <c r="H553"/>
  <c r="G553"/>
  <c r="F553"/>
  <c r="D553"/>
  <c r="L550"/>
  <c r="J550"/>
  <c r="I550"/>
  <c r="H550"/>
  <c r="G550"/>
  <c r="F550"/>
  <c r="D550"/>
  <c r="L547"/>
  <c r="J547"/>
  <c r="I547"/>
  <c r="H547"/>
  <c r="G547"/>
  <c r="F547"/>
  <c r="D547"/>
  <c r="L543"/>
  <c r="J543"/>
  <c r="I543"/>
  <c r="H543"/>
  <c r="G543"/>
  <c r="F543"/>
  <c r="D543"/>
  <c r="L540"/>
  <c r="J540"/>
  <c r="I540"/>
  <c r="H540"/>
  <c r="G540"/>
  <c r="F540"/>
  <c r="D540"/>
  <c r="L535"/>
  <c r="J535"/>
  <c r="I535"/>
  <c r="H535"/>
  <c r="G535"/>
  <c r="F535"/>
  <c r="D535"/>
  <c r="L531"/>
  <c r="J531"/>
  <c r="I531"/>
  <c r="H531"/>
  <c r="G531"/>
  <c r="F531"/>
  <c r="D531"/>
  <c r="L528"/>
  <c r="J528"/>
  <c r="I528"/>
  <c r="H528"/>
  <c r="G528"/>
  <c r="F528"/>
  <c r="D528"/>
  <c r="L525"/>
  <c r="J525"/>
  <c r="I525"/>
  <c r="H525"/>
  <c r="G525"/>
  <c r="F525"/>
  <c r="D525"/>
  <c r="L522"/>
  <c r="J522"/>
  <c r="I522"/>
  <c r="H522"/>
  <c r="G522"/>
  <c r="F522"/>
  <c r="D522"/>
  <c r="L517"/>
  <c r="J517"/>
  <c r="I517"/>
  <c r="H517"/>
  <c r="G517"/>
  <c r="F517"/>
  <c r="D517"/>
  <c r="L514"/>
  <c r="J514"/>
  <c r="I514"/>
  <c r="H514"/>
  <c r="G514"/>
  <c r="F514"/>
  <c r="D514"/>
  <c r="L511"/>
  <c r="J511"/>
  <c r="I511"/>
  <c r="H511"/>
  <c r="G511"/>
  <c r="F511"/>
  <c r="D511"/>
  <c r="L506"/>
  <c r="L507" s="1"/>
  <c r="J506"/>
  <c r="J507" s="1"/>
  <c r="I506"/>
  <c r="I507" s="1"/>
  <c r="H506"/>
  <c r="H507" s="1"/>
  <c r="G506"/>
  <c r="G507" s="1"/>
  <c r="F506"/>
  <c r="F507" s="1"/>
  <c r="D506"/>
  <c r="D507" s="1"/>
  <c r="L502"/>
  <c r="L536" s="1"/>
  <c r="I502"/>
  <c r="I536" s="1"/>
  <c r="H502"/>
  <c r="H536" s="1"/>
  <c r="G502"/>
  <c r="F502"/>
  <c r="D502"/>
  <c r="D536" s="1"/>
  <c r="J501"/>
  <c r="J500"/>
  <c r="J499"/>
  <c r="K494"/>
  <c r="L493"/>
  <c r="J493"/>
  <c r="J494" s="1"/>
  <c r="I493"/>
  <c r="I494" s="1"/>
  <c r="H493"/>
  <c r="G493"/>
  <c r="G494" s="1"/>
  <c r="F493"/>
  <c r="D493"/>
  <c r="L485"/>
  <c r="K485"/>
  <c r="J485"/>
  <c r="I485"/>
  <c r="H485"/>
  <c r="G485"/>
  <c r="F485"/>
  <c r="E485"/>
  <c r="D485"/>
  <c r="L481"/>
  <c r="L494" s="1"/>
  <c r="H494"/>
  <c r="F494"/>
  <c r="D481"/>
  <c r="D494" s="1"/>
  <c r="L338"/>
  <c r="J338"/>
  <c r="I338"/>
  <c r="H338"/>
  <c r="G338"/>
  <c r="F338"/>
  <c r="D338"/>
  <c r="L332"/>
  <c r="J332"/>
  <c r="I332"/>
  <c r="H332"/>
  <c r="G332"/>
  <c r="F332"/>
  <c r="D332"/>
  <c r="L307"/>
  <c r="J307"/>
  <c r="I307"/>
  <c r="H307"/>
  <c r="G307"/>
  <c r="F307"/>
  <c r="D307"/>
  <c r="J299"/>
  <c r="H299"/>
  <c r="G299"/>
  <c r="F299"/>
  <c r="L169"/>
  <c r="J169"/>
  <c r="I169"/>
  <c r="H169"/>
  <c r="G169"/>
  <c r="F169"/>
  <c r="D169"/>
  <c r="L164"/>
  <c r="J164"/>
  <c r="I164"/>
  <c r="H164"/>
  <c r="G164"/>
  <c r="F164"/>
  <c r="D164"/>
  <c r="D300" s="1"/>
  <c r="K145"/>
  <c r="F145"/>
  <c r="F85"/>
  <c r="J3460" l="1"/>
  <c r="G536"/>
  <c r="J3632"/>
  <c r="G2376"/>
  <c r="G2000" i="4"/>
  <c r="G2178"/>
  <c r="G2256" s="1"/>
  <c r="H339" i="1"/>
  <c r="J339"/>
  <c r="J1081"/>
  <c r="G1825" i="4"/>
  <c r="G352"/>
  <c r="G423"/>
  <c r="G339" i="1"/>
  <c r="I339"/>
  <c r="I300"/>
  <c r="L300"/>
  <c r="H300"/>
  <c r="J300"/>
  <c r="G300"/>
  <c r="J2585"/>
  <c r="F3015" i="4"/>
  <c r="H495" i="1"/>
  <c r="J495"/>
  <c r="D339"/>
  <c r="D837"/>
  <c r="J3234"/>
  <c r="J2965"/>
  <c r="J3042"/>
  <c r="H3042"/>
  <c r="F2939" i="4"/>
  <c r="F2940" s="1"/>
  <c r="G544"/>
  <c r="G1312"/>
  <c r="G1483"/>
  <c r="J2340" i="1"/>
  <c r="G496" i="4"/>
  <c r="G837" i="1"/>
  <c r="G1445" i="4"/>
  <c r="G1464"/>
  <c r="G1505"/>
  <c r="F1416" i="1"/>
  <c r="F1417" s="1"/>
  <c r="H1416"/>
  <c r="H1417" s="1"/>
  <c r="J1416"/>
  <c r="J1417" s="1"/>
  <c r="G1416"/>
  <c r="G1417" s="1"/>
  <c r="I1416"/>
  <c r="I1417" s="1"/>
  <c r="G1699" i="4"/>
  <c r="G1032"/>
  <c r="G624"/>
  <c r="G661"/>
  <c r="G1675"/>
  <c r="G1680" s="1"/>
  <c r="J1453" i="1"/>
  <c r="I2037"/>
  <c r="H2372"/>
  <c r="H2376" s="1"/>
  <c r="G1552" i="4"/>
  <c r="F1563"/>
  <c r="D1505" i="1"/>
  <c r="G1543"/>
  <c r="I1543"/>
  <c r="F1505"/>
  <c r="H1505"/>
  <c r="L1505"/>
  <c r="K1543"/>
  <c r="E1615"/>
  <c r="G1615"/>
  <c r="I1615"/>
  <c r="K1615"/>
  <c r="G1472" i="4"/>
  <c r="G947"/>
  <c r="G1212"/>
  <c r="G1387"/>
  <c r="G1411" s="1"/>
  <c r="G737"/>
  <c r="G852"/>
  <c r="G1050"/>
  <c r="G1070"/>
  <c r="G1128"/>
  <c r="G1144" s="1"/>
  <c r="G786"/>
  <c r="G787" s="1"/>
  <c r="G880"/>
  <c r="F568" i="1"/>
  <c r="J593"/>
  <c r="F819"/>
  <c r="J915"/>
  <c r="E1206"/>
  <c r="G1206"/>
  <c r="J1266"/>
  <c r="I1280"/>
  <c r="I1298" s="1"/>
  <c r="J1279"/>
  <c r="D1377"/>
  <c r="L518"/>
  <c r="D554"/>
  <c r="F593"/>
  <c r="D607"/>
  <c r="I607"/>
  <c r="G607"/>
  <c r="K607"/>
  <c r="G644"/>
  <c r="L644"/>
  <c r="I680"/>
  <c r="I684" s="1"/>
  <c r="F738"/>
  <c r="J738"/>
  <c r="F780"/>
  <c r="J780"/>
  <c r="H819"/>
  <c r="D819"/>
  <c r="L819"/>
  <c r="J869"/>
  <c r="F943"/>
  <c r="F966"/>
  <c r="J1026"/>
  <c r="E1148"/>
  <c r="E1170"/>
  <c r="E1256"/>
  <c r="J1306"/>
  <c r="J1338" s="1"/>
  <c r="J1373"/>
  <c r="J1381"/>
  <c r="H1409"/>
  <c r="J1481"/>
  <c r="J1505"/>
  <c r="E1651"/>
  <c r="I1651"/>
  <c r="F1688"/>
  <c r="H1688"/>
  <c r="J1688"/>
  <c r="L1688"/>
  <c r="G1724"/>
  <c r="K1724"/>
  <c r="G1738"/>
  <c r="G1742" s="1"/>
  <c r="K1738"/>
  <c r="K1742" s="1"/>
  <c r="D1774"/>
  <c r="F1774"/>
  <c r="L1774"/>
  <c r="I1814"/>
  <c r="I1887"/>
  <c r="J1892"/>
  <c r="J1924" s="1"/>
  <c r="J2043"/>
  <c r="J2075" s="1"/>
  <c r="J2192"/>
  <c r="I2246"/>
  <c r="I2281" s="1"/>
  <c r="J2246"/>
  <c r="J2672"/>
  <c r="J2704" s="1"/>
  <c r="J2971"/>
  <c r="J3003" s="1"/>
  <c r="D518"/>
  <c r="G518"/>
  <c r="I518"/>
  <c r="J568"/>
  <c r="J611"/>
  <c r="E593"/>
  <c r="F630"/>
  <c r="J630"/>
  <c r="F702"/>
  <c r="J702"/>
  <c r="F716"/>
  <c r="F720" s="1"/>
  <c r="J716"/>
  <c r="E752"/>
  <c r="I752"/>
  <c r="F869"/>
  <c r="E892"/>
  <c r="I892"/>
  <c r="M892"/>
  <c r="J943"/>
  <c r="F1026"/>
  <c r="I1095"/>
  <c r="F1134"/>
  <c r="J1134"/>
  <c r="I1148"/>
  <c r="G1170"/>
  <c r="I1170"/>
  <c r="K1170"/>
  <c r="I1206"/>
  <c r="K1206"/>
  <c r="F1220"/>
  <c r="J1220"/>
  <c r="F1242"/>
  <c r="J1242"/>
  <c r="I1256"/>
  <c r="D1280"/>
  <c r="D1298" s="1"/>
  <c r="F1373"/>
  <c r="F1377" s="1"/>
  <c r="E1431"/>
  <c r="I1431"/>
  <c r="F1481"/>
  <c r="E1519"/>
  <c r="I1519"/>
  <c r="F1629"/>
  <c r="J1629"/>
  <c r="J951"/>
  <c r="G698" i="4"/>
  <c r="G2919"/>
  <c r="G2920" s="1"/>
  <c r="G2968"/>
  <c r="G2969" s="1"/>
  <c r="G3069"/>
  <c r="G3070" s="1"/>
  <c r="G3123"/>
  <c r="G3124" s="1"/>
  <c r="F3145"/>
  <c r="F3146"/>
  <c r="G3295"/>
  <c r="G3303" s="1"/>
  <c r="G998"/>
  <c r="F1071"/>
  <c r="G1200"/>
  <c r="E1229"/>
  <c r="F2702"/>
  <c r="G26"/>
  <c r="G27" s="1"/>
  <c r="D85"/>
  <c r="D255" s="1"/>
  <c r="F85"/>
  <c r="G85"/>
  <c r="G1605"/>
  <c r="E1612"/>
  <c r="F3243"/>
  <c r="F3244" s="1"/>
  <c r="D495" i="1"/>
  <c r="G495"/>
  <c r="I495"/>
  <c r="L339"/>
  <c r="L495"/>
  <c r="J502"/>
  <c r="J536" s="1"/>
  <c r="H532"/>
  <c r="H568"/>
  <c r="D593"/>
  <c r="L593"/>
  <c r="H593"/>
  <c r="H630"/>
  <c r="D666"/>
  <c r="D680"/>
  <c r="H702"/>
  <c r="L702"/>
  <c r="H716"/>
  <c r="H720" s="1"/>
  <c r="L716"/>
  <c r="D738"/>
  <c r="H738"/>
  <c r="L738"/>
  <c r="E780"/>
  <c r="G780"/>
  <c r="I780"/>
  <c r="K780"/>
  <c r="M780"/>
  <c r="E794"/>
  <c r="G794"/>
  <c r="I794"/>
  <c r="K794"/>
  <c r="M794"/>
  <c r="J819"/>
  <c r="E819"/>
  <c r="K819"/>
  <c r="E833"/>
  <c r="G833"/>
  <c r="I833"/>
  <c r="K833"/>
  <c r="E855"/>
  <c r="G855"/>
  <c r="I855"/>
  <c r="K855"/>
  <c r="D892"/>
  <c r="F892"/>
  <c r="H892"/>
  <c r="J892"/>
  <c r="L892"/>
  <c r="E906"/>
  <c r="G906"/>
  <c r="I906"/>
  <c r="K906"/>
  <c r="M906"/>
  <c r="E929"/>
  <c r="G929"/>
  <c r="I929"/>
  <c r="K929"/>
  <c r="J966"/>
  <c r="K966"/>
  <c r="D980"/>
  <c r="D984" s="1"/>
  <c r="F980"/>
  <c r="H980"/>
  <c r="H984" s="1"/>
  <c r="J980"/>
  <c r="L980"/>
  <c r="L984" s="1"/>
  <c r="E1012"/>
  <c r="G1012"/>
  <c r="I1012"/>
  <c r="K1012"/>
  <c r="D1051"/>
  <c r="F1051"/>
  <c r="F1069" s="1"/>
  <c r="H1051"/>
  <c r="J1051"/>
  <c r="L1051"/>
  <c r="G1095"/>
  <c r="K1095"/>
  <c r="D1134"/>
  <c r="H1134"/>
  <c r="L1134"/>
  <c r="D1184"/>
  <c r="F1184"/>
  <c r="H1184"/>
  <c r="J1184"/>
  <c r="L1184"/>
  <c r="J1192"/>
  <c r="D1220"/>
  <c r="H1220"/>
  <c r="L1220"/>
  <c r="D1242"/>
  <c r="H1242"/>
  <c r="L1242"/>
  <c r="H1280"/>
  <c r="H1298" s="1"/>
  <c r="G1280"/>
  <c r="G1298" s="1"/>
  <c r="D1320"/>
  <c r="F1320"/>
  <c r="H1320"/>
  <c r="J1320"/>
  <c r="L1320"/>
  <c r="J1358"/>
  <c r="D1409"/>
  <c r="L1409"/>
  <c r="F1409"/>
  <c r="J1409"/>
  <c r="E1413"/>
  <c r="G1431"/>
  <c r="K1431"/>
  <c r="E1467"/>
  <c r="G1467"/>
  <c r="I1467"/>
  <c r="K1467"/>
  <c r="G1519"/>
  <c r="K1519"/>
  <c r="J1528"/>
  <c r="D1557"/>
  <c r="F1557"/>
  <c r="H1557"/>
  <c r="J1557"/>
  <c r="L1557"/>
  <c r="D1579"/>
  <c r="F1579"/>
  <c r="H1579"/>
  <c r="J1579"/>
  <c r="L1579"/>
  <c r="D1629"/>
  <c r="H1629"/>
  <c r="L1629"/>
  <c r="G1651"/>
  <c r="K1651"/>
  <c r="D1688"/>
  <c r="F1702"/>
  <c r="F1706" s="1"/>
  <c r="H1702"/>
  <c r="H1706" s="1"/>
  <c r="J1702"/>
  <c r="L1702"/>
  <c r="L1706" s="1"/>
  <c r="F1724"/>
  <c r="H1724"/>
  <c r="J1724"/>
  <c r="L1724"/>
  <c r="F1738"/>
  <c r="F1742" s="1"/>
  <c r="H1738"/>
  <c r="H1742" s="1"/>
  <c r="J1738"/>
  <c r="L1738"/>
  <c r="J1746"/>
  <c r="D1760"/>
  <c r="F1760"/>
  <c r="H1760"/>
  <c r="H1778" s="1"/>
  <c r="J1760"/>
  <c r="J1778" s="1"/>
  <c r="L1760"/>
  <c r="J1929"/>
  <c r="J1961" s="1"/>
  <c r="J2004"/>
  <c r="J2018"/>
  <c r="J2019" s="1"/>
  <c r="J2117"/>
  <c r="J2149" s="1"/>
  <c r="J2154"/>
  <c r="J2186" s="1"/>
  <c r="H2186"/>
  <c r="G2281"/>
  <c r="J2280"/>
  <c r="J2281" s="1"/>
  <c r="J2356"/>
  <c r="J2357" s="1"/>
  <c r="J2367"/>
  <c r="J2371"/>
  <c r="J2388"/>
  <c r="J2420" s="1"/>
  <c r="J2460"/>
  <c r="J2492" s="1"/>
  <c r="J2819"/>
  <c r="J2854" s="1"/>
  <c r="F300"/>
  <c r="D568"/>
  <c r="G568"/>
  <c r="I568"/>
  <c r="G593"/>
  <c r="I593"/>
  <c r="K593"/>
  <c r="D644"/>
  <c r="I644"/>
  <c r="F680"/>
  <c r="F684" s="1"/>
  <c r="H680"/>
  <c r="H684" s="1"/>
  <c r="J680"/>
  <c r="J684" s="1"/>
  <c r="L680"/>
  <c r="L684" s="1"/>
  <c r="D702"/>
  <c r="G702"/>
  <c r="I702"/>
  <c r="K702"/>
  <c r="D716"/>
  <c r="D720" s="1"/>
  <c r="G716"/>
  <c r="G720" s="1"/>
  <c r="I716"/>
  <c r="I720" s="1"/>
  <c r="K716"/>
  <c r="K720" s="1"/>
  <c r="G752"/>
  <c r="K752"/>
  <c r="D780"/>
  <c r="H780"/>
  <c r="L780"/>
  <c r="D794"/>
  <c r="F794"/>
  <c r="H794"/>
  <c r="H798" s="1"/>
  <c r="J794"/>
  <c r="L794"/>
  <c r="D869"/>
  <c r="H869"/>
  <c r="L869"/>
  <c r="G892"/>
  <c r="K892"/>
  <c r="D906"/>
  <c r="F906"/>
  <c r="H906"/>
  <c r="J906"/>
  <c r="L906"/>
  <c r="D943"/>
  <c r="H943"/>
  <c r="L943"/>
  <c r="E966"/>
  <c r="E980"/>
  <c r="G980"/>
  <c r="G984" s="1"/>
  <c r="I980"/>
  <c r="I984" s="1"/>
  <c r="K980"/>
  <c r="K984" s="1"/>
  <c r="M980"/>
  <c r="D1026"/>
  <c r="H1026"/>
  <c r="L1026"/>
  <c r="D1109"/>
  <c r="F1109"/>
  <c r="H1109"/>
  <c r="J1109"/>
  <c r="L1109"/>
  <c r="G1148"/>
  <c r="K1148"/>
  <c r="G1256"/>
  <c r="K1256"/>
  <c r="F1280"/>
  <c r="K1280"/>
  <c r="F1298"/>
  <c r="E1334"/>
  <c r="G1334"/>
  <c r="I1334"/>
  <c r="K1334"/>
  <c r="D1373"/>
  <c r="H1373"/>
  <c r="H1377" s="1"/>
  <c r="L1373"/>
  <c r="L1377" s="1"/>
  <c r="G1395"/>
  <c r="I1395"/>
  <c r="G1409"/>
  <c r="G1413" s="1"/>
  <c r="I1409"/>
  <c r="D1445"/>
  <c r="F1445"/>
  <c r="H1445"/>
  <c r="J1445"/>
  <c r="L1445"/>
  <c r="D1481"/>
  <c r="H1481"/>
  <c r="L1481"/>
  <c r="E1593"/>
  <c r="G1593"/>
  <c r="I1593"/>
  <c r="K1593"/>
  <c r="D1665"/>
  <c r="F1665"/>
  <c r="H1665"/>
  <c r="J1665"/>
  <c r="L1665"/>
  <c r="D1702"/>
  <c r="D1706" s="1"/>
  <c r="G1702"/>
  <c r="I1702"/>
  <c r="D1724"/>
  <c r="I1724"/>
  <c r="D1738"/>
  <c r="D1742" s="1"/>
  <c r="I1738"/>
  <c r="I1742" s="1"/>
  <c r="I2372"/>
  <c r="I2376" s="1"/>
  <c r="F142" i="4"/>
  <c r="G141"/>
  <c r="D881"/>
  <c r="E85"/>
  <c r="E722"/>
  <c r="D1033"/>
  <c r="F1033"/>
  <c r="F1506"/>
  <c r="G1562"/>
  <c r="F1775"/>
  <c r="G1774"/>
  <c r="G2701"/>
  <c r="G2702" s="1"/>
  <c r="G2880"/>
  <c r="G2881" s="1"/>
  <c r="E948"/>
  <c r="E1506"/>
  <c r="E1775"/>
  <c r="G134"/>
  <c r="E142"/>
  <c r="E255" s="1"/>
  <c r="F545"/>
  <c r="E545"/>
  <c r="G667"/>
  <c r="F722"/>
  <c r="G721"/>
  <c r="G795"/>
  <c r="E881"/>
  <c r="D948"/>
  <c r="E1033"/>
  <c r="G1037"/>
  <c r="E1071"/>
  <c r="G1087"/>
  <c r="G1101" s="1"/>
  <c r="F1169"/>
  <c r="G1251"/>
  <c r="G1259"/>
  <c r="D1612"/>
  <c r="D3304" s="1"/>
  <c r="F1612"/>
  <c r="G1611"/>
  <c r="G1703"/>
  <c r="G1751"/>
  <c r="G1752" s="1"/>
  <c r="G1771"/>
  <c r="G2117"/>
  <c r="G2749"/>
  <c r="G2750" s="1"/>
  <c r="G2832"/>
  <c r="G2833" s="1"/>
  <c r="G2858"/>
  <c r="G2859" s="1"/>
  <c r="G2899"/>
  <c r="G2900" s="1"/>
  <c r="F3016"/>
  <c r="G3279"/>
  <c r="G3286" s="1"/>
  <c r="F339" i="1"/>
  <c r="F518"/>
  <c r="H518"/>
  <c r="J518"/>
  <c r="G680"/>
  <c r="G684" s="1"/>
  <c r="K680"/>
  <c r="F532"/>
  <c r="J532"/>
  <c r="G532"/>
  <c r="I532"/>
  <c r="L532"/>
  <c r="J720"/>
  <c r="L720"/>
  <c r="H1069"/>
  <c r="D833"/>
  <c r="F833"/>
  <c r="F837" s="1"/>
  <c r="H833"/>
  <c r="H837" s="1"/>
  <c r="J833"/>
  <c r="L833"/>
  <c r="D855"/>
  <c r="F855"/>
  <c r="F873" s="1"/>
  <c r="H855"/>
  <c r="J855"/>
  <c r="J873" s="1"/>
  <c r="L855"/>
  <c r="D929"/>
  <c r="F929"/>
  <c r="F947" s="1"/>
  <c r="H929"/>
  <c r="J929"/>
  <c r="J947" s="1"/>
  <c r="L929"/>
  <c r="D1012"/>
  <c r="F1012"/>
  <c r="F1030" s="1"/>
  <c r="H1012"/>
  <c r="J1012"/>
  <c r="J1030" s="1"/>
  <c r="L1012"/>
  <c r="E1051"/>
  <c r="G1051"/>
  <c r="G1069" s="1"/>
  <c r="I1051"/>
  <c r="I1069" s="1"/>
  <c r="K1051"/>
  <c r="D1065"/>
  <c r="G1109"/>
  <c r="I1109"/>
  <c r="I1113" s="1"/>
  <c r="K1109"/>
  <c r="E1184"/>
  <c r="G1184"/>
  <c r="I1184"/>
  <c r="I1188" s="1"/>
  <c r="K1184"/>
  <c r="E1188"/>
  <c r="D1206"/>
  <c r="F1206"/>
  <c r="F1224" s="1"/>
  <c r="H1206"/>
  <c r="J1206"/>
  <c r="L1206"/>
  <c r="E1320"/>
  <c r="G1320"/>
  <c r="I1320"/>
  <c r="K1320"/>
  <c r="D1334"/>
  <c r="F1334"/>
  <c r="H1334"/>
  <c r="J1334"/>
  <c r="L1334"/>
  <c r="D1395"/>
  <c r="L1395"/>
  <c r="I1413"/>
  <c r="E1445"/>
  <c r="G1445"/>
  <c r="I1445"/>
  <c r="K1445"/>
  <c r="K1449" s="1"/>
  <c r="I1449"/>
  <c r="D1467"/>
  <c r="F1467"/>
  <c r="H1467"/>
  <c r="J1467"/>
  <c r="J1485" s="1"/>
  <c r="L1467"/>
  <c r="E1557"/>
  <c r="G1557"/>
  <c r="G1561" s="1"/>
  <c r="I1557"/>
  <c r="I1561" s="1"/>
  <c r="K1557"/>
  <c r="K1561" s="1"/>
  <c r="E1579"/>
  <c r="G1579"/>
  <c r="I1579"/>
  <c r="K1579"/>
  <c r="D1593"/>
  <c r="F1593"/>
  <c r="H1593"/>
  <c r="J1593"/>
  <c r="L1593"/>
  <c r="D1615"/>
  <c r="F1615"/>
  <c r="F1633" s="1"/>
  <c r="H1615"/>
  <c r="H1633" s="1"/>
  <c r="J1615"/>
  <c r="L1615"/>
  <c r="E1665"/>
  <c r="E1669" s="1"/>
  <c r="G1665"/>
  <c r="G1669" s="1"/>
  <c r="I1665"/>
  <c r="I1669" s="1"/>
  <c r="L1742"/>
  <c r="E1760"/>
  <c r="G1760"/>
  <c r="I1760"/>
  <c r="I1778" s="1"/>
  <c r="K1760"/>
  <c r="E1774"/>
  <c r="E1778" s="1"/>
  <c r="G1774"/>
  <c r="G1778" s="1"/>
  <c r="K1774"/>
  <c r="D532"/>
  <c r="J578"/>
  <c r="L607"/>
  <c r="F607"/>
  <c r="F611" s="1"/>
  <c r="H607"/>
  <c r="J607"/>
  <c r="D630"/>
  <c r="G630"/>
  <c r="G648" s="1"/>
  <c r="I630"/>
  <c r="L630"/>
  <c r="L648" s="1"/>
  <c r="F644"/>
  <c r="F648" s="1"/>
  <c r="H644"/>
  <c r="H648" s="1"/>
  <c r="J644"/>
  <c r="J648" s="1"/>
  <c r="E738"/>
  <c r="E756" s="1"/>
  <c r="G738"/>
  <c r="I738"/>
  <c r="I756" s="1"/>
  <c r="K738"/>
  <c r="D752"/>
  <c r="D756" s="1"/>
  <c r="F752"/>
  <c r="F756" s="1"/>
  <c r="H752"/>
  <c r="H756" s="1"/>
  <c r="J752"/>
  <c r="J756" s="1"/>
  <c r="L752"/>
  <c r="L756" s="1"/>
  <c r="J766"/>
  <c r="G819"/>
  <c r="I819"/>
  <c r="L837"/>
  <c r="E869"/>
  <c r="G869"/>
  <c r="G873" s="1"/>
  <c r="I869"/>
  <c r="K869"/>
  <c r="K873" s="1"/>
  <c r="E943"/>
  <c r="G943"/>
  <c r="G947" s="1"/>
  <c r="I943"/>
  <c r="K943"/>
  <c r="K947" s="1"/>
  <c r="J965"/>
  <c r="E1026"/>
  <c r="G1026"/>
  <c r="I1026"/>
  <c r="I1030" s="1"/>
  <c r="K1026"/>
  <c r="J1037"/>
  <c r="J1069" s="1"/>
  <c r="L1069"/>
  <c r="D1095"/>
  <c r="F1095"/>
  <c r="H1095"/>
  <c r="J1095"/>
  <c r="L1095"/>
  <c r="J1120"/>
  <c r="E1134"/>
  <c r="E1152" s="1"/>
  <c r="G1134"/>
  <c r="I1134"/>
  <c r="I1152" s="1"/>
  <c r="K1134"/>
  <c r="D1148"/>
  <c r="D1152" s="1"/>
  <c r="F1148"/>
  <c r="F1152" s="1"/>
  <c r="H1148"/>
  <c r="H1152" s="1"/>
  <c r="J1148"/>
  <c r="J1152" s="1"/>
  <c r="L1148"/>
  <c r="L1152" s="1"/>
  <c r="D1170"/>
  <c r="D1188" s="1"/>
  <c r="F1170"/>
  <c r="F1188" s="1"/>
  <c r="H1170"/>
  <c r="H1188" s="1"/>
  <c r="J1170"/>
  <c r="J1188" s="1"/>
  <c r="L1170"/>
  <c r="L1188" s="1"/>
  <c r="E1220"/>
  <c r="G1220"/>
  <c r="I1220"/>
  <c r="K1220"/>
  <c r="E1224"/>
  <c r="G1224"/>
  <c r="I1224"/>
  <c r="K1224"/>
  <c r="E1242"/>
  <c r="E1260" s="1"/>
  <c r="G1242"/>
  <c r="I1242"/>
  <c r="I1260" s="1"/>
  <c r="K1242"/>
  <c r="D1256"/>
  <c r="D1260" s="1"/>
  <c r="F1256"/>
  <c r="F1260" s="1"/>
  <c r="H1256"/>
  <c r="H1260" s="1"/>
  <c r="J1256"/>
  <c r="J1260" s="1"/>
  <c r="L1256"/>
  <c r="L1260" s="1"/>
  <c r="J1280"/>
  <c r="J1298" s="1"/>
  <c r="L1280"/>
  <c r="L1298" s="1"/>
  <c r="J1344"/>
  <c r="J1377" s="1"/>
  <c r="E1373"/>
  <c r="G1373"/>
  <c r="G1377" s="1"/>
  <c r="I1373"/>
  <c r="I1377" s="1"/>
  <c r="K1373"/>
  <c r="K1377" s="1"/>
  <c r="F1395"/>
  <c r="F1413" s="1"/>
  <c r="H1395"/>
  <c r="H1413" s="1"/>
  <c r="J1395"/>
  <c r="D1431"/>
  <c r="F1431"/>
  <c r="H1431"/>
  <c r="J1431"/>
  <c r="L1431"/>
  <c r="E1481"/>
  <c r="G1481"/>
  <c r="G1485" s="1"/>
  <c r="I1481"/>
  <c r="K1481"/>
  <c r="K1485" s="1"/>
  <c r="E1505"/>
  <c r="E1523" s="1"/>
  <c r="G1505"/>
  <c r="I1505"/>
  <c r="I1523" s="1"/>
  <c r="K1505"/>
  <c r="D1519"/>
  <c r="D1523" s="1"/>
  <c r="F1519"/>
  <c r="F1523" s="1"/>
  <c r="H1519"/>
  <c r="H1523" s="1"/>
  <c r="J1519"/>
  <c r="J1523" s="1"/>
  <c r="L1519"/>
  <c r="L1523" s="1"/>
  <c r="D1543"/>
  <c r="D1561" s="1"/>
  <c r="F1543"/>
  <c r="F1561" s="1"/>
  <c r="H1543"/>
  <c r="H1561" s="1"/>
  <c r="J1543"/>
  <c r="J1561" s="1"/>
  <c r="L1543"/>
  <c r="L1561" s="1"/>
  <c r="H1597"/>
  <c r="E1629"/>
  <c r="G1629"/>
  <c r="G1633" s="1"/>
  <c r="I1629"/>
  <c r="I1633" s="1"/>
  <c r="K1629"/>
  <c r="K1633" s="1"/>
  <c r="D1651"/>
  <c r="F1651"/>
  <c r="F1669" s="1"/>
  <c r="H1651"/>
  <c r="J1651"/>
  <c r="J1669" s="1"/>
  <c r="L1651"/>
  <c r="J1674"/>
  <c r="J1706" s="1"/>
  <c r="G1688"/>
  <c r="I1688"/>
  <c r="I1706" s="1"/>
  <c r="J1710"/>
  <c r="J1742" s="1"/>
  <c r="F2376"/>
  <c r="J2364"/>
  <c r="J2372" s="1"/>
  <c r="J3085"/>
  <c r="J3119" s="1"/>
  <c r="I3646"/>
  <c r="J3646" s="1"/>
  <c r="J3651" s="1"/>
  <c r="J3645"/>
  <c r="F881" i="4"/>
  <c r="F929"/>
  <c r="G929" s="1"/>
  <c r="G1168"/>
  <c r="G1169" s="1"/>
  <c r="G1181"/>
  <c r="G1532"/>
  <c r="G1724"/>
  <c r="G1728" s="1"/>
  <c r="G1759"/>
  <c r="G1763" s="1"/>
  <c r="G1832"/>
  <c r="G1934" s="1"/>
  <c r="E3286"/>
  <c r="E3304" l="1"/>
  <c r="H757" i="1"/>
  <c r="L757"/>
  <c r="J757"/>
  <c r="G1333" i="4"/>
  <c r="F255"/>
  <c r="I1485" i="1"/>
  <c r="E1485"/>
  <c r="I947"/>
  <c r="E947"/>
  <c r="E1449"/>
  <c r="K1188"/>
  <c r="G1188"/>
  <c r="G1523"/>
  <c r="K1260"/>
  <c r="K1152"/>
  <c r="K1030"/>
  <c r="G1030"/>
  <c r="I873"/>
  <c r="I837"/>
  <c r="J1633"/>
  <c r="G1449"/>
  <c r="G1706"/>
  <c r="L1669"/>
  <c r="H1669"/>
  <c r="D1669"/>
  <c r="L1597"/>
  <c r="D1597"/>
  <c r="F1485"/>
  <c r="F1338"/>
  <c r="L1030"/>
  <c r="D1030"/>
  <c r="K910"/>
  <c r="D572"/>
  <c r="I3650"/>
  <c r="I3651" s="1"/>
  <c r="G2118" i="4"/>
  <c r="G424"/>
  <c r="J984" i="1"/>
  <c r="F910"/>
  <c r="K1778"/>
  <c r="L1633"/>
  <c r="D1633"/>
  <c r="J1597"/>
  <c r="F1597"/>
  <c r="D1069"/>
  <c r="L1778"/>
  <c r="G910"/>
  <c r="G798"/>
  <c r="G1113"/>
  <c r="K1597"/>
  <c r="G1597"/>
  <c r="H1030"/>
  <c r="F536"/>
  <c r="F757" s="1"/>
  <c r="F495"/>
  <c r="E910"/>
  <c r="F1449"/>
  <c r="L1113"/>
  <c r="H1113"/>
  <c r="D1113"/>
  <c r="J798"/>
  <c r="G756"/>
  <c r="G757" s="1"/>
  <c r="D648"/>
  <c r="L1485"/>
  <c r="D1485"/>
  <c r="L1413"/>
  <c r="H1224"/>
  <c r="L947"/>
  <c r="D947"/>
  <c r="L873"/>
  <c r="D873"/>
  <c r="L910"/>
  <c r="H910"/>
  <c r="D910"/>
  <c r="L798"/>
  <c r="D798"/>
  <c r="F1778"/>
  <c r="F984"/>
  <c r="I910"/>
  <c r="M798"/>
  <c r="I798"/>
  <c r="E798"/>
  <c r="D684"/>
  <c r="J1449"/>
  <c r="L1449"/>
  <c r="H1449"/>
  <c r="D1449"/>
  <c r="K756"/>
  <c r="L1338"/>
  <c r="H1338"/>
  <c r="D1338"/>
  <c r="L1224"/>
  <c r="D1224"/>
  <c r="H947"/>
  <c r="J910"/>
  <c r="G1260"/>
  <c r="G1152"/>
  <c r="J1113"/>
  <c r="F1113"/>
  <c r="I648"/>
  <c r="I757" s="1"/>
  <c r="H1485"/>
  <c r="D1413"/>
  <c r="H873"/>
  <c r="J837"/>
  <c r="F798"/>
  <c r="D1778"/>
  <c r="G1465" i="4"/>
  <c r="G662"/>
  <c r="J2037" i="1"/>
  <c r="G1563" i="4"/>
  <c r="G1194"/>
  <c r="G1195" s="1"/>
  <c r="J1413" i="1"/>
  <c r="G881" i="4"/>
  <c r="J1224" i="1"/>
  <c r="G1775" i="4"/>
  <c r="G1033"/>
  <c r="G1966"/>
  <c r="D3321"/>
  <c r="G1612"/>
  <c r="G1506"/>
  <c r="G948"/>
  <c r="G142"/>
  <c r="G255" s="1"/>
  <c r="G1229"/>
  <c r="I1597" i="1"/>
  <c r="G1338"/>
  <c r="E984"/>
  <c r="G1071" i="4"/>
  <c r="G545"/>
  <c r="E3321"/>
  <c r="F948"/>
  <c r="G722"/>
  <c r="J2376" i="1"/>
  <c r="F3304" i="4" l="1"/>
  <c r="H3565" i="1"/>
  <c r="G3565"/>
  <c r="G3652" s="1"/>
  <c r="D3565"/>
  <c r="I3565"/>
  <c r="L3565"/>
  <c r="L3652" s="1"/>
  <c r="J3565"/>
  <c r="D757"/>
  <c r="D3652" s="1"/>
  <c r="F3652"/>
  <c r="I3652"/>
  <c r="J3652"/>
  <c r="H3652"/>
  <c r="F3193" i="4"/>
  <c r="F3194"/>
  <c r="F3196"/>
  <c r="G3197"/>
  <c r="F3197" s="1"/>
  <c r="F3188"/>
  <c r="F3321" l="1"/>
  <c r="G3304"/>
  <c r="G3321" s="1"/>
</calcChain>
</file>

<file path=xl/sharedStrings.xml><?xml version="1.0" encoding="utf-8"?>
<sst xmlns="http://schemas.openxmlformats.org/spreadsheetml/2006/main" count="37870" uniqueCount="10164">
  <si>
    <t>Новооскольского    городского    округа</t>
  </si>
  <si>
    <t>№ п/п</t>
  </si>
  <si>
    <t>Наименование имущества</t>
  </si>
  <si>
    <t xml:space="preserve">Адрес </t>
  </si>
  <si>
    <t>Общие показатели</t>
  </si>
  <si>
    <t>Балансовая стоимость,  руб.</t>
  </si>
  <si>
    <t>Остаточная стоимость, руб.</t>
  </si>
  <si>
    <t>Сумма начисленной  аммортизации, руб.</t>
  </si>
  <si>
    <t>Кадастровый номер объекта недвижимости</t>
  </si>
  <si>
    <t>Кадастровая стоимость, руб.</t>
  </si>
  <si>
    <t>Дата возникновения (прекрщения) права собственности</t>
  </si>
  <si>
    <t xml:space="preserve"> Реквизиты документов - оснований возникновения (прекращения) права собственности </t>
  </si>
  <si>
    <t>Сведения об обременениях</t>
  </si>
  <si>
    <t>Общая площадь, кв.м</t>
  </si>
  <si>
    <t>Инвентарный номер</t>
  </si>
  <si>
    <t>Протяже-нность (дорог, сетей, линий), км</t>
  </si>
  <si>
    <t>Кол-во ед.</t>
  </si>
  <si>
    <t>I</t>
  </si>
  <si>
    <t>Имущество казны Новооскольского городского округа</t>
  </si>
  <si>
    <t>I.I</t>
  </si>
  <si>
    <t>Нежилой фонд</t>
  </si>
  <si>
    <t xml:space="preserve">Нежилое помещение
</t>
  </si>
  <si>
    <t>г. Новый Оскол, 
пл. Революции, д. 24</t>
  </si>
  <si>
    <t>-</t>
  </si>
  <si>
    <t>31:19:1106005:743</t>
  </si>
  <si>
    <t>Выписка ИЗ ЕГРН</t>
  </si>
  <si>
    <t>г. Новый Оскол, 
пл. Революции, д. 31</t>
  </si>
  <si>
    <t xml:space="preserve">  31:19:1106005:742</t>
  </si>
  <si>
    <t>31-АА 850124
 от 21.10.2005г.</t>
  </si>
  <si>
    <t>г. Новый Оскол,
пл. Революции, д. 24</t>
  </si>
  <si>
    <t>31:19:1106005:744</t>
  </si>
  <si>
    <t>г. Новый Оскол, 
ул. 1 Мая, д. 6</t>
  </si>
  <si>
    <t>31:19:1106013:318</t>
  </si>
  <si>
    <t>Выписка из ЕГРН</t>
  </si>
  <si>
    <t xml:space="preserve">Нежилое административное  здание 
</t>
  </si>
  <si>
    <t>г. Новый Оскол, 
ул. Володарского, д. 65</t>
  </si>
  <si>
    <t>31:19:1106005:312</t>
  </si>
  <si>
    <t xml:space="preserve"> Свидетельство № 106700</t>
  </si>
  <si>
    <t xml:space="preserve">
Нежилое помещение №2
</t>
  </si>
  <si>
    <t>г. Новый Оскол, 
ул. Гражданская, д. 46</t>
  </si>
  <si>
    <t>31:19:1106003:338</t>
  </si>
  <si>
    <t>31-АБ 191009
от 04.06.2007г.</t>
  </si>
  <si>
    <t xml:space="preserve">Нежилое помещение 
</t>
  </si>
  <si>
    <t>г. Новый Оскол, 
пер. Кооперативный, д. 2</t>
  </si>
  <si>
    <t xml:space="preserve">  31:19:0101001:960</t>
  </si>
  <si>
    <t>31-АВ 563966
от 30.01.2013г.</t>
  </si>
  <si>
    <t xml:space="preserve">Нежилое помещение (пристройка сбоку) 
</t>
  </si>
  <si>
    <t xml:space="preserve">  31:19:0101001:959</t>
  </si>
  <si>
    <t>31-АВ 563965
от 30.01.2013г.</t>
  </si>
  <si>
    <t xml:space="preserve">Нежилое здание 
</t>
  </si>
  <si>
    <t>31:19:1110001:956</t>
  </si>
  <si>
    <t xml:space="preserve">Часть нежилого здания </t>
  </si>
  <si>
    <t>г. Новый Оскол,
 уд. ДРП</t>
  </si>
  <si>
    <t>31:19:1110002:603</t>
  </si>
  <si>
    <t>07.03.2008
28.11.2016</t>
  </si>
  <si>
    <t xml:space="preserve">31-АБ 350468 
Выписка из ЕГРП
</t>
  </si>
  <si>
    <t>г. Новый Оскол,
 ул. Володарского, д. 32</t>
  </si>
  <si>
    <t xml:space="preserve">Гараж
</t>
  </si>
  <si>
    <t xml:space="preserve">г. Новый Оскол,
 ул. Володарского </t>
  </si>
  <si>
    <t>31:19:1106013:316</t>
  </si>
  <si>
    <t>29.07.2016г.
15.08.2016</t>
  </si>
  <si>
    <t>Постановление администрации . № 360
Выписка из ЕГРП</t>
  </si>
  <si>
    <t xml:space="preserve">Административное здание
</t>
  </si>
  <si>
    <t>г. Новый Оскол,
 ул. Тургенева, д. 6</t>
  </si>
  <si>
    <t>31:19:1109003:45</t>
  </si>
  <si>
    <t>31-АВ 814773</t>
  </si>
  <si>
    <t>г.Новый Оскол, 
ул. Воровского, д. 55</t>
  </si>
  <si>
    <t>31:19:1108002:73</t>
  </si>
  <si>
    <t xml:space="preserve">Выписка из ЕГРП </t>
  </si>
  <si>
    <t xml:space="preserve">Нежилое здание лаборатории
</t>
  </si>
  <si>
    <t xml:space="preserve"> Новооскольский район, 
г. Новый Оскол, ул. Обыденко, д.52</t>
  </si>
  <si>
    <t>31:19:1108014:109</t>
  </si>
  <si>
    <t>29.12.2015г
13.04.2016</t>
  </si>
  <si>
    <t>Решение Муниципального совета от 29.12.2015г. № 336
108715</t>
  </si>
  <si>
    <t>Белгородская область, г. Новый Оскол, ул. Обыденко, д. 88а</t>
  </si>
  <si>
    <t>31:19:1108014:69</t>
  </si>
  <si>
    <t xml:space="preserve">17 597 391.98 </t>
  </si>
  <si>
    <t>06.09.2018
16.11.2018</t>
  </si>
  <si>
    <t>Решение Муниципального совета . № 625
Выписка из ЕГРН</t>
  </si>
  <si>
    <t xml:space="preserve">Объект незавершенного строительства
</t>
  </si>
  <si>
    <t>31:19:1108014:70</t>
  </si>
  <si>
    <t>Решение Муниципального совета . № 625
Ваписка из ЕГРН</t>
  </si>
  <si>
    <t xml:space="preserve">Нежилое здание склада «НЗ»
</t>
  </si>
  <si>
    <t>Белгородская область, г. Новый Оскол,           ул. Сушкова, 28/а:</t>
  </si>
  <si>
    <t>31:19:1107028:36</t>
  </si>
  <si>
    <t>20.09.2016г</t>
  </si>
  <si>
    <t>Акт приема передачи  № ЦУ000028
выписка из ЕГРП</t>
  </si>
  <si>
    <t xml:space="preserve">Нежилое здание караульного помещения 
</t>
  </si>
  <si>
    <t>31:19:1107028:60</t>
  </si>
  <si>
    <t>Акт приема передачи  № ЦУ000029
Выписка из ЕГРП</t>
  </si>
  <si>
    <t xml:space="preserve">Нежилое здание склада 
</t>
  </si>
  <si>
    <t>31:19:1107028:45</t>
  </si>
  <si>
    <t>Акт приема передачи  № ЦУ000026
Выписка из ЕГРП</t>
  </si>
  <si>
    <t xml:space="preserve">Нежилое здание склада ГСМ 
</t>
  </si>
  <si>
    <t>31:19:1107028:44</t>
  </si>
  <si>
    <t>Акт приема передачи  № ЦУ000027
Выписка из ЕГРП</t>
  </si>
  <si>
    <t xml:space="preserve">Нежилое здание
</t>
  </si>
  <si>
    <t>Новооскольский район, 
г.Новый Оскол, 
ул. Кооперативная, д. 14</t>
  </si>
  <si>
    <t>31:19:1110001:1202</t>
  </si>
  <si>
    <t xml:space="preserve">нежилое помещение 
</t>
  </si>
  <si>
    <t>Новооскольский район,             п. Прибрежный,
ул Центральная,д.5</t>
  </si>
  <si>
    <t>31:19:1202001:816</t>
  </si>
  <si>
    <t>Постановление администрации№528</t>
  </si>
  <si>
    <t xml:space="preserve"> Часть нежилого административного  здания </t>
  </si>
  <si>
    <t>Новооскольский район, 
с. Беломестное</t>
  </si>
  <si>
    <t>31:19:1304007:100</t>
  </si>
  <si>
    <t>31-АГ 069057</t>
  </si>
  <si>
    <t xml:space="preserve">Нежилое здание МОУ "Боровская основная общеобразовательная школа"
</t>
  </si>
  <si>
    <t>Новооскольский район,
с. Боровое</t>
  </si>
  <si>
    <t>31:19:0708001:108</t>
  </si>
  <si>
    <t>27.06.2007г.
09.02.2009Г.</t>
  </si>
  <si>
    <t>Распоряжение администрации №566-р
31-АБ 569900</t>
  </si>
  <si>
    <t xml:space="preserve">Нежилое здание ЖЭУ
</t>
  </si>
  <si>
    <t>Новооскольский район, с. Великомихайловка, ул. Советская</t>
  </si>
  <si>
    <t>31:19:1502013:105</t>
  </si>
  <si>
    <t xml:space="preserve"> 07.09.2018</t>
  </si>
  <si>
    <t>Постановление администрации  № 310</t>
  </si>
  <si>
    <t xml:space="preserve">нежилое здание бани
</t>
  </si>
  <si>
    <t xml:space="preserve"> Новооскольский район, п. Прибрежный</t>
  </si>
  <si>
    <t>31:19:1202001:315</t>
  </si>
  <si>
    <t>31-АБ 662067</t>
  </si>
  <si>
    <t xml:space="preserve"> Нежилое  помещение</t>
  </si>
  <si>
    <t>Новооскольский район,
с. Крюк, ул. Центральная,д. 10</t>
  </si>
  <si>
    <t>Новооскольский район,
с. Новая Безгинка,
 ул. Центральная, д. 108</t>
  </si>
  <si>
    <t>31:19:0602003:97</t>
  </si>
  <si>
    <t>31-АВ 506849
от 13.11.2012г.
Постановление администрации 
№ 613/1  от 10.09.2015 г</t>
  </si>
  <si>
    <t>Нежилое здание, МОУ "Песчанская начальная общеобразовательная школа</t>
  </si>
  <si>
    <t>Новооскольский район, 
с. Песчанка</t>
  </si>
  <si>
    <t>31:19:1207001:222</t>
  </si>
  <si>
    <t>31-АВ 350651
от 22.02.2008г.</t>
  </si>
  <si>
    <t>Новооскольский район, 
с. Серебрянка, 
ул. Набережная, д. 6а</t>
  </si>
  <si>
    <t>31:19:1801003:24</t>
  </si>
  <si>
    <t xml:space="preserve"> Нежилое здание 
</t>
  </si>
  <si>
    <t>Новооскольский район, с. Солонец-Поляна, ул. Слободская, д.10</t>
  </si>
  <si>
    <t>31:19:0304006:95</t>
  </si>
  <si>
    <t>Постановление администрации № 564</t>
  </si>
  <si>
    <t xml:space="preserve">Нежилое здание склада комбикормов
</t>
  </si>
  <si>
    <t>Новооскольский район,
 х. Жилин</t>
  </si>
  <si>
    <t>31:19:1307009:35</t>
  </si>
  <si>
    <t>31-АБ 848321
от 26.03.2010г.</t>
  </si>
  <si>
    <t xml:space="preserve">Нежилое здание </t>
  </si>
  <si>
    <t xml:space="preserve"> 31:19:1307009:84</t>
  </si>
  <si>
    <t>Новооскольский район,
 х. Богатый</t>
  </si>
  <si>
    <t>31:19:1806006:140</t>
  </si>
  <si>
    <t>29.07.2016г.
08.09.2016</t>
  </si>
  <si>
    <t>Постановление администрации . № 362
Выписка из ЕГРП</t>
  </si>
  <si>
    <t xml:space="preserve">
Новооскольский район 
с. Богдановка, ул. Почтовая, 66</t>
  </si>
  <si>
    <t>31:19:1606001:261</t>
  </si>
  <si>
    <t xml:space="preserve"> Нежилое здание </t>
  </si>
  <si>
    <t>Новооскольский район,
с. Ярское</t>
  </si>
  <si>
    <t>31:19:1604001:361</t>
  </si>
  <si>
    <t xml:space="preserve">
 Свидетельство
№ 107053</t>
  </si>
  <si>
    <t>Новооскольский район, с. Песчанка</t>
  </si>
  <si>
    <t>31:19:1205001:13</t>
  </si>
  <si>
    <t xml:space="preserve">Часть нежилого здания  ФАП
</t>
  </si>
  <si>
    <t>Новооскольский район,  с.Большая Ивановка  строение 93\1</t>
  </si>
  <si>
    <t>31:19:0706002:114</t>
  </si>
  <si>
    <t>17.10.2016
10.11.2016</t>
  </si>
  <si>
    <t>Постановление   № 502
Выписка из ЕГРП</t>
  </si>
  <si>
    <t xml:space="preserve">Новооскольский район,  с.Слоновка, ул Центральная,39 </t>
  </si>
  <si>
    <t>31:19:0904006:109</t>
  </si>
  <si>
    <t>24.08.2016
05.09.2016</t>
  </si>
  <si>
    <t>Постановление администрации Новооскольского городского округа № 431
Выписка из ЕГРП</t>
  </si>
  <si>
    <t xml:space="preserve">Нежилое административное здание </t>
  </si>
  <si>
    <t>Новооскольский район,  х Скрынников</t>
  </si>
  <si>
    <t>31:19:1707003:44</t>
  </si>
  <si>
    <t>12.12.2016 г.
29.12.2016</t>
  </si>
  <si>
    <t/>
  </si>
  <si>
    <t xml:space="preserve">Нежилое здание клуба
</t>
  </si>
  <si>
    <t>Новооскольский район, с. Немцево, ул. Верхняя, д. 4</t>
  </si>
  <si>
    <t xml:space="preserve"> 31:19:1706004:89</t>
  </si>
  <si>
    <t xml:space="preserve"> 10.08.2017г.</t>
  </si>
  <si>
    <t>Постановление администрации № 302</t>
  </si>
  <si>
    <t>Нежилое здание  Фельшерско- аккушерский пункт</t>
  </si>
  <si>
    <t>Новооскольский район, с.Песчанка</t>
  </si>
  <si>
    <t xml:space="preserve"> 31:19:1207001:202</t>
  </si>
  <si>
    <t>27.10.2017 г
24 .11. 2017 
15.02.2018</t>
  </si>
  <si>
    <t>Решение муниципального совета  № 542  акт приема передачи  от 24 ноября 2017 года
Выписка</t>
  </si>
  <si>
    <t>Нежилое здание ФАП</t>
  </si>
  <si>
    <t>:Новооскольский район, с.Киселевка</t>
  </si>
  <si>
    <t>31:19:0302001:298</t>
  </si>
  <si>
    <t xml:space="preserve">27.10.2017 г
24 .11. 2017 
15.02.2018 </t>
  </si>
  <si>
    <t xml:space="preserve">Решение муниципального совета  № 542  акт приема передачи  от 24 ноября 2017 года
Выписка </t>
  </si>
  <si>
    <t>Общежитие</t>
  </si>
  <si>
    <t>Новооскольский район, 
г.Новый Оскол, 
ул. Кооперативная, д. 40</t>
  </si>
  <si>
    <t>31:19:1110002:647</t>
  </si>
  <si>
    <t xml:space="preserve">21.08.2017
05.07.2018 </t>
  </si>
  <si>
    <t xml:space="preserve"> Нежилое помещение 
</t>
  </si>
  <si>
    <t>03.09.2018
26.11.2018</t>
  </si>
  <si>
    <t xml:space="preserve">Распоряжение Правительства Белгородской области  № 463-рп
Акт приема передачи  </t>
  </si>
  <si>
    <t>Новооскольский район, с. Малое Городище</t>
  </si>
  <si>
    <t xml:space="preserve"> г. Новый Оскол, ул. Дорожная </t>
  </si>
  <si>
    <t>По результатам инвентаризации</t>
  </si>
  <si>
    <t xml:space="preserve">Гаражи
</t>
  </si>
  <si>
    <t xml:space="preserve"> г. Новый Оскол, ул. Успенская </t>
  </si>
  <si>
    <t xml:space="preserve">Итого нежилой фонд казны Новооскольского городского округа </t>
  </si>
  <si>
    <t>I.II</t>
  </si>
  <si>
    <t>Жилой фонд</t>
  </si>
  <si>
    <t>I.II.I</t>
  </si>
  <si>
    <t>Специализированный жилищный фонд</t>
  </si>
  <si>
    <t>Квартира 
Иванова Н.В.</t>
  </si>
  <si>
    <t>г. Новый Оскол, 
п. Рудный, д. 2, кв. 1</t>
  </si>
  <si>
    <t>31:19:1105023:46</t>
  </si>
  <si>
    <t>31-АВ 813754
31.12.2013 г.</t>
  </si>
  <si>
    <t>Квартира 
Новиков С.Н.</t>
  </si>
  <si>
    <t>г. Новый Оскол, 
п. Рудный, д. 2, кв. 2</t>
  </si>
  <si>
    <t>31:19:1105023:47</t>
  </si>
  <si>
    <t>31-АВ 813755
31.12.2013 г.</t>
  </si>
  <si>
    <t>Часть жилого дома 
Криничный А.М.</t>
  </si>
  <si>
    <t xml:space="preserve"> г.Новый Оскол ул. Кленовая, 10</t>
  </si>
  <si>
    <t>31:19:0101001:659</t>
  </si>
  <si>
    <t>31-АВ 876645
31.12.2013 г.</t>
  </si>
  <si>
    <t>Квартира
Васильченко Л.Н</t>
  </si>
  <si>
    <t xml:space="preserve"> г. Новый Оскол, ул. Ливенская д.154, кв.5</t>
  </si>
  <si>
    <t>31:19:1104002:1616</t>
  </si>
  <si>
    <t>27.02.2015
26.02.2015</t>
  </si>
  <si>
    <t>Квартира
Максименко И.А.</t>
  </si>
  <si>
    <t xml:space="preserve"> г. Новый Оскол, ул. Ливенская д.154, кв.8</t>
  </si>
  <si>
    <t>31:19:1104002:1619</t>
  </si>
  <si>
    <t>Квартира
Лемешко С.А.</t>
  </si>
  <si>
    <t xml:space="preserve"> г. Новый Оскол, ул. Ливенская д.154, кв.12</t>
  </si>
  <si>
    <t>31:19:1104002:1623</t>
  </si>
  <si>
    <t>Постановление администрации № 198
31-АГ 097838</t>
  </si>
  <si>
    <t xml:space="preserve">Квартира
(Васильев М.А) </t>
  </si>
  <si>
    <t xml:space="preserve"> г. Новый Оскол, ул. Ливенская д.154, кв.15</t>
  </si>
  <si>
    <t>31:19:1104002:1626</t>
  </si>
  <si>
    <t xml:space="preserve">Квартира 
(Айдарова  Ю.Н.) 
</t>
  </si>
  <si>
    <t xml:space="preserve">г. Новый Оскол, ул. Степная, 
д. 2, кв. 1
</t>
  </si>
  <si>
    <t>31:19:1107021:375</t>
  </si>
  <si>
    <t>12.12.2016 г.
29.12.2016 г.
30.12.2016</t>
  </si>
  <si>
    <t xml:space="preserve">Квартира 
(Лемешко И.А.) 
</t>
  </si>
  <si>
    <t xml:space="preserve">г. Новый Оскол, ул. Степная, 
д. 2, кв. 2
</t>
  </si>
  <si>
    <t>31:19:1107021:374</t>
  </si>
  <si>
    <t>Часть жилого дома 
Клюева А.Ю)</t>
  </si>
  <si>
    <t>г. Новый Оскол, ул. Князя Львова, д. 1Б/1</t>
  </si>
  <si>
    <t>31:19:1107020:56</t>
  </si>
  <si>
    <t>11.12.2017г
29.12.2017г.
28.12.2017г.</t>
  </si>
  <si>
    <t>Муниципальный контракт
Распоряжение администрации
Выписка из ЕГРН</t>
  </si>
  <si>
    <t>Часть жилого дома 
(Заболотский И.Б)</t>
  </si>
  <si>
    <t>г. Новый Оскол, ул. Князя Львова, д. 1Б</t>
  </si>
  <si>
    <t>31:19:1107020:57</t>
  </si>
  <si>
    <t>Часть жилого дома 
(Ромашова Ю.В.)</t>
  </si>
  <si>
    <t>г. Новый Оскол, ул. Отрадная, д. 2А/1</t>
  </si>
  <si>
    <t>31:19:1107032:49</t>
  </si>
  <si>
    <t>Часть жилого дома 
(Игнатова Т.В.)</t>
  </si>
  <si>
    <t>г. Новый Оскол, ул. Отрадная, д. 2А</t>
  </si>
  <si>
    <t>31:19:1107032:50</t>
  </si>
  <si>
    <t>Часть жилого дома 
(Леонова С.Г.)</t>
  </si>
  <si>
    <t xml:space="preserve">г. Новый Оскол, ул. Князя Львова, д. 1В, </t>
  </si>
  <si>
    <t>31:19:1107020:59</t>
  </si>
  <si>
    <t>Часть жилого дома 
(Коршак А.Е.)</t>
  </si>
  <si>
    <t xml:space="preserve">г. Новый Оскол, ул. Князя Львова, д. 1В/1, </t>
  </si>
  <si>
    <t>31:19:1107020:58</t>
  </si>
  <si>
    <t>12.03.2018г
13.04.2018г.
03.04.2018г.</t>
  </si>
  <si>
    <t>Муниципальный контракт
Распоряжение администрации № 368-р
Выписка из ЕГРН</t>
  </si>
  <si>
    <t>Часть жилого дома 
(Шугаева В.Н)</t>
  </si>
  <si>
    <t>Новооскольский район, с. Ниновка, ул. Лермонтова, д. 1/1</t>
  </si>
  <si>
    <t>31:19:1201012:272</t>
  </si>
  <si>
    <t>29.12.2018
29.12.2018</t>
  </si>
  <si>
    <t>Муниципальный контракт  № 02092-501000/18-0002373 от 25.12.2018  
Распоряжение администрации №22-р
Выписка из ЕГРН</t>
  </si>
  <si>
    <t>Часть жилого дома 
(Попова А.Д)</t>
  </si>
  <si>
    <t>,  Новооскольский район, с. Ниновка, ул. Лермонтова, д. 3/1,</t>
  </si>
  <si>
    <t>31:19:1201012:280</t>
  </si>
  <si>
    <t>Часть жилого дома 
(Пилипяк Д.М.)</t>
  </si>
  <si>
    <t>Новооскольский район, с. Ниновка, ул. Лесная, д. 17/2</t>
  </si>
  <si>
    <t>31:19:1201012:275</t>
  </si>
  <si>
    <t>Часть жилого дома 
(Шугаев А.Н)</t>
  </si>
  <si>
    <t>Новооскольский район, с. Ниновка, ул. Лермонтова, д. 1/2</t>
  </si>
  <si>
    <t>31:19:1201012:271</t>
  </si>
  <si>
    <t>Часть жилого дома 
(Сериков А.И.)</t>
  </si>
  <si>
    <t>Новооскольский район, с. Ниновка, ул. Лермонтова, д. 3/2</t>
  </si>
  <si>
    <t>31:19:1201012:279</t>
  </si>
  <si>
    <t>Часть жилого дома 
(Шугаева Л.С)</t>
  </si>
  <si>
    <t>Новооскольский район, с. Ниновка, ул. Пушкина, д. 4/1</t>
  </si>
  <si>
    <t>31:19:1201012:278</t>
  </si>
  <si>
    <t>Часть жилого дома 
(Фофанов А.А)</t>
  </si>
  <si>
    <t>Новооскольский район, с. Ниновка, ул. Лермонтова, д. 18/2</t>
  </si>
  <si>
    <t>31:19:1201012:273</t>
  </si>
  <si>
    <t>Часть жилого дома 
(Игнатова М.В.)</t>
  </si>
  <si>
    <t>Новооскольский район, с. Ниновка, ул. Лермонтова, д. 18/1</t>
  </si>
  <si>
    <t>31:19:1201012:274</t>
  </si>
  <si>
    <t>Часть жилого дома 
(Калашникова Е.О)</t>
  </si>
  <si>
    <t>Новооскольский район, с. Ниновка, ул. Пушкина, д. 4/2</t>
  </si>
  <si>
    <t>31:19:1201012:277</t>
  </si>
  <si>
    <t>Часть жилого дома 
(Сафонов Е.Р)</t>
  </si>
  <si>
    <t>Новооскольский район, с. Ниновка, ул. Лесная, д. 17/1</t>
  </si>
  <si>
    <t>31:19:1201012:276</t>
  </si>
  <si>
    <t xml:space="preserve"> Квартира
(Кузьминова В.О.)</t>
  </si>
  <si>
    <t>31:19:1103002:153</t>
  </si>
  <si>
    <t>02.12.2019
18.12.2019</t>
  </si>
  <si>
    <t xml:space="preserve">Муниципальный контракт  №01\169 
Распоряжение администрации №1623-р
</t>
  </si>
  <si>
    <t xml:space="preserve"> Квартира
(Никулин А.В.)</t>
  </si>
  <si>
    <t>Новооскольский район, г. Новый Оскол, ул. Ливенская, д. 152, кв. 46</t>
  </si>
  <si>
    <t>31:19:1104002:1531</t>
  </si>
  <si>
    <t xml:space="preserve">Муниципальный контракт  №01/168  
Распоряжение администрации №1623-р
</t>
  </si>
  <si>
    <t xml:space="preserve"> Квартира
(Ткачева Н.Д.)</t>
  </si>
  <si>
    <t>31:19:1104002:1546</t>
  </si>
  <si>
    <t xml:space="preserve">
18.12.2019</t>
  </si>
  <si>
    <t xml:space="preserve">Муниципальный контракт  №01/167 
Распоряжение администрации №1623-р
</t>
  </si>
  <si>
    <t xml:space="preserve"> Квартира
(Клименко К.А.)</t>
  </si>
  <si>
    <t>Новооскольский район, г. Новый Оскол, ул. Воровского, д. 32/1, кв. 19</t>
  </si>
  <si>
    <t>31:19:1108002:352</t>
  </si>
  <si>
    <t>03.12.2019
18.12.2019</t>
  </si>
  <si>
    <t xml:space="preserve">Муниципальный контракт  №01/171  
Распоряжение администрации №1623-р
</t>
  </si>
  <si>
    <t xml:space="preserve"> Квартира
(Лемешко А.А)</t>
  </si>
  <si>
    <t>31:19:1106005:523</t>
  </si>
  <si>
    <t xml:space="preserve"> Квартира
(Пушков Г.А).</t>
  </si>
  <si>
    <t>31:19:1110002:354</t>
  </si>
  <si>
    <t>Итого специализированный жилищный фонд</t>
  </si>
  <si>
    <t>I.II.II</t>
  </si>
  <si>
    <t>Социальный жилищный фонд для детей-сирот</t>
  </si>
  <si>
    <t>Жилой дом
(Масленников С.В.)</t>
  </si>
  <si>
    <t>31:14:0302003:131</t>
  </si>
  <si>
    <t>31 АБ 120060
от 09.12.2006г</t>
  </si>
  <si>
    <t>Жилой дом
(Межакова Л.А.)</t>
  </si>
  <si>
    <t>31:09:2404001:168</t>
  </si>
  <si>
    <t>31-АБ 275996
от 01.11.2007г</t>
  </si>
  <si>
    <t>Жилой дом
(Свиридов Н.В.)</t>
  </si>
  <si>
    <t>Новооскольский район, 
с. Ольховатка</t>
  </si>
  <si>
    <t>31:19:1301001:243</t>
  </si>
  <si>
    <t>31-АБ 329271
от 18.01.2008г</t>
  </si>
  <si>
    <t>Жилой дом
(Трущева Т.А.)</t>
  </si>
  <si>
    <t>Новооскольский район, 
пос. Прибрежный, 
ул. Лесная, д. 3</t>
  </si>
  <si>
    <t>31:19:1202001:184</t>
  </si>
  <si>
    <t>31-АВ 662801
от 10.07.2013г.</t>
  </si>
  <si>
    <t>Часть жилого дома
(Максименко Н.А.)</t>
  </si>
  <si>
    <t>г. Новый Оскол, 
ул. Кленовая, д.6/1</t>
  </si>
  <si>
    <t>31:19:1203001:135</t>
  </si>
  <si>
    <t>31-АВ 539685
от 11.01.2013г.</t>
  </si>
  <si>
    <t>Квартира 
(Никифоров Я.М.)</t>
  </si>
  <si>
    <t>г. Новый Оскол, 
ул. Ливенская, 
д. 134А, кв.2</t>
  </si>
  <si>
    <t>31:19:1104002:1363</t>
  </si>
  <si>
    <t>31-АВ 443501
14.08.2012г</t>
  </si>
  <si>
    <t>Квартира 
(Бянкин В.А.)</t>
  </si>
  <si>
    <t>г. Новый Оскол,
 ул. Ливенская, 
д. 134А, кв.4</t>
  </si>
  <si>
    <t>31:19:1104002:1365</t>
  </si>
  <si>
    <t>31-АВ 443502
14.08.2012г</t>
  </si>
  <si>
    <t>Квартира 
(Рыжих М.А.)</t>
  </si>
  <si>
    <t>г. Новый Оскол, 
ул. Ливенская, 
д. 134А, кв.6</t>
  </si>
  <si>
    <t>31:19:1104002:1367</t>
  </si>
  <si>
    <t>31-АВ 443504
14.08.2012г</t>
  </si>
  <si>
    <t>Квартира 
(Филатов Е.М.)</t>
  </si>
  <si>
    <t>г. Новый Оскол, 
ул. Ливенская, 
д. 134А, кв. 8</t>
  </si>
  <si>
    <t>31:19:1104002:1371</t>
  </si>
  <si>
    <t>31-АВ 443508
14.08.2012г</t>
  </si>
  <si>
    <t>Квартира 
(Платонов Н.С.)</t>
  </si>
  <si>
    <t>г. Новый Оскол, 
ул. Ливенская, 
д. 134А, кв.9</t>
  </si>
  <si>
    <t>31:19:1104002:1370</t>
  </si>
  <si>
    <t>Квартира 
(Рябых О.Н.)</t>
  </si>
  <si>
    <t>г. Новый Оскол, 
ул. Ливенская, 
д. 154, кв.16</t>
  </si>
  <si>
    <t>31:19:1104002:1327</t>
  </si>
  <si>
    <t>31-АВ 539308
18.12.2012г</t>
  </si>
  <si>
    <t>Квартира 
(Фатьянова Н.В.)</t>
  </si>
  <si>
    <t>г. Новый Оскол, 
ул. Ливенская, 
д. 154, кв.18</t>
  </si>
  <si>
    <t>31:19:1104002:1328</t>
  </si>
  <si>
    <t>31-АВ 539311
18.12.2012г</t>
  </si>
  <si>
    <t>Квартира 
(Бянкин Е.Г.)</t>
  </si>
  <si>
    <t>г. Новый Оскол, 
ул. Ливенская, 
д. 154, кв.19</t>
  </si>
  <si>
    <t>31:19:1104002:1329</t>
  </si>
  <si>
    <t>31-АВ 539310
18.12.2012г</t>
  </si>
  <si>
    <t>Квартира 
(Верстова К.С.)</t>
  </si>
  <si>
    <t>г. Новый Оскол, 
ул. Ливенская, 
д. 154, кв.27</t>
  </si>
  <si>
    <t>31:19:1104002:1333</t>
  </si>
  <si>
    <t>31-АВ 539315
18.12.2012г</t>
  </si>
  <si>
    <t xml:space="preserve">Итого социальный жилищный фонд для детей-сирот </t>
  </si>
  <si>
    <t>I.II.III</t>
  </si>
  <si>
    <t>Специализированный   служебный  жилищный фонд</t>
  </si>
  <si>
    <t>г. Новый Оскол, 
ул. Тургенева, д. 10, кв. 13</t>
  </si>
  <si>
    <t>31:19:1109003:68</t>
  </si>
  <si>
    <t xml:space="preserve"> Часть жилого дома
(Клопова М)</t>
  </si>
  <si>
    <t>Новооскольский район,
 с. Беломестное, 
ул. Молодежная, д. 60/ 2</t>
  </si>
  <si>
    <t>31:19:1304009:34</t>
  </si>
  <si>
    <t>31-АВ
564273</t>
  </si>
  <si>
    <t>Квартира
(Иваненко Т.А)</t>
  </si>
  <si>
    <t>Новый Оскол, ул. Ливенская , д.134, кв. 30</t>
  </si>
  <si>
    <t>31:19:1104002:1244</t>
  </si>
  <si>
    <t>28,12,2017 г
03.10.2017</t>
  </si>
  <si>
    <t>Распоряжение администрации № 1696-р
Выписка из ЕГРН</t>
  </si>
  <si>
    <t>Квартира</t>
  </si>
  <si>
    <t>Новый Оскол,  ул. Гражданская , д. 34, кв.2</t>
  </si>
  <si>
    <t>31:19:1106003:280</t>
  </si>
  <si>
    <t>Итого Специализированный   служебный  жилищный фонд</t>
  </si>
  <si>
    <t>Муниципальный жилищный фонд</t>
  </si>
  <si>
    <t>Квартира 
(Колесник М.П.)</t>
  </si>
  <si>
    <t>г. Новый Оскол, 
ул. 1 Мая, д. 9, кв.1</t>
  </si>
  <si>
    <t>31:19:1108001:282</t>
  </si>
  <si>
    <t>Квартира 
(Симонова Т.Л.)</t>
  </si>
  <si>
    <t>г. Новый Оскол,
 ул. 1 Мая, д. 12, кв. 2</t>
  </si>
  <si>
    <t xml:space="preserve">  31:19:1106023:61</t>
  </si>
  <si>
    <t>Квартира 
(Селиванов Н.И.)</t>
  </si>
  <si>
    <t xml:space="preserve">г. Новый Оскол, ул. Авиационная, д.3, кв. 2 </t>
  </si>
  <si>
    <t xml:space="preserve">  31:19:1110004:107</t>
  </si>
  <si>
    <t>Квартира
 (Рудаков Е.В.)</t>
  </si>
  <si>
    <t>г. Новый Оскол, 
ул.Белгородская, д.33, кв. 36</t>
  </si>
  <si>
    <t>31:19:1103002:261</t>
  </si>
  <si>
    <t>Квартира
 (Малиновский В.Н.)</t>
  </si>
  <si>
    <t>г. Новый Оскол, 
ул.Белгородская, д.33, кв. 37</t>
  </si>
  <si>
    <t xml:space="preserve">  31:19:1103002:262</t>
  </si>
  <si>
    <t>г. Новый Оскол, ул.Володарского, д 19, кв.24</t>
  </si>
  <si>
    <t>31:19:1106014:135</t>
  </si>
  <si>
    <t>31-АВ 369555
от 22.03.2012г.</t>
  </si>
  <si>
    <t>г. Новый Оскол, ул.Володарского, д.53, кв. 3</t>
  </si>
  <si>
    <t xml:space="preserve">  31:19:1106013:190</t>
  </si>
  <si>
    <t>Квартира 
(Фиронова И.А.)</t>
  </si>
  <si>
    <t>г. Новый Оскол, ул.Володарского, д.59, кв. 3</t>
  </si>
  <si>
    <t>31:19:1106012:113</t>
  </si>
  <si>
    <t>Квартира 
(Родин В.Ф.)</t>
  </si>
  <si>
    <t>г. Новый Оскол, ул.Володарского, д.71, кв.3</t>
  </si>
  <si>
    <t xml:space="preserve">  31:19:1106005:328</t>
  </si>
  <si>
    <t>Квартира
 (Бударный П.А.)</t>
  </si>
  <si>
    <t>г. Новый Оскол, 
ул.Воровского, д.26, кв. 6</t>
  </si>
  <si>
    <t>Квартира
 (Поташова Н.А.)</t>
  </si>
  <si>
    <t>г. Новый Оскол, 
ул.Воровского, д.31, кв. 1</t>
  </si>
  <si>
    <t xml:space="preserve">  31:19:1108002:292</t>
  </si>
  <si>
    <t>Квартира 
(Сулима К.А.)</t>
  </si>
  <si>
    <t>г. Новый Оскол, 
ул. Воровского, д. 45, кв. 12</t>
  </si>
  <si>
    <t>Квартира 
(Бабьев В.М.)</t>
  </si>
  <si>
    <t>г. Новый Оскол, 
ул.Гагарина, д.14, кв. 3</t>
  </si>
  <si>
    <t xml:space="preserve">  31:19:1106009:246</t>
  </si>
  <si>
    <t>Квартира 
(Богданова Т.В.)</t>
  </si>
  <si>
    <t>г. Новый Оскол, 
ул.Гагарина, д.14, кв. 4</t>
  </si>
  <si>
    <t xml:space="preserve">  31:19:1106009:247</t>
  </si>
  <si>
    <t>Квартира 
(Котышев А.И.)</t>
  </si>
  <si>
    <t>г. Новый Оскол, 
ул.Гражданская, д.23, кв. 4</t>
  </si>
  <si>
    <t xml:space="preserve">  31:19:1106003:270</t>
  </si>
  <si>
    <t>Квартира 
(Троценко А.Н.)</t>
  </si>
  <si>
    <t>г. Новый Оскол, 
ул.Гражданская, д.23, кв. 8</t>
  </si>
  <si>
    <t xml:space="preserve">  31:19:1106003:272</t>
  </si>
  <si>
    <t>Квартира 
(Осипова Т.А.)</t>
  </si>
  <si>
    <t>г. Новый Оскол, 
ул. Гражданская, д.25, кв. 1</t>
  </si>
  <si>
    <t>Квартира 
(Будова  О.С.)</t>
  </si>
  <si>
    <t>г. Новый Оскол, 
ул.Гражданская, д. 28, кв. 3</t>
  </si>
  <si>
    <t xml:space="preserve">  31:19:1106003:256</t>
  </si>
  <si>
    <t>г. Новый Оскол, 
ул.Гражданская, д. 28, кв. 8</t>
  </si>
  <si>
    <t xml:space="preserve">  31:19:1106003:253</t>
  </si>
  <si>
    <t>Квартира 
(Ляшенко Т.В.)</t>
  </si>
  <si>
    <t>г. Новый Оскол, 
ул.Гражданская. д. 37, кв. 4</t>
  </si>
  <si>
    <t xml:space="preserve">  31:19:1106003:197</t>
  </si>
  <si>
    <t>Квартира 
(Сапранов В.В.)</t>
  </si>
  <si>
    <t>г. Новый Оскол, 
ул.Гражданская, д. 58, кв. 3</t>
  </si>
  <si>
    <t xml:space="preserve">  31:19:1106003:229</t>
  </si>
  <si>
    <t>Квартира 
(Дороганцева Т.В.)</t>
  </si>
  <si>
    <t xml:space="preserve">г. Новый Оскол, 
ул.Гражданская, д.60, кв. 3
</t>
  </si>
  <si>
    <t xml:space="preserve">  31:19:1106003:176</t>
  </si>
  <si>
    <t>Квартира 
(Акиндинов И.И.)</t>
  </si>
  <si>
    <t>г. Новый Оскол,
 ул.Дорожная, д. 3А, кв. 25</t>
  </si>
  <si>
    <t xml:space="preserve">  31:19:1103003:338</t>
  </si>
  <si>
    <t>Квартира 
(Курлыкина О.Е.)</t>
  </si>
  <si>
    <t>г. Новый Оскол, 
ул.Дорожная, д. 5, кв. 74</t>
  </si>
  <si>
    <t xml:space="preserve">  31:19:1103003:610</t>
  </si>
  <si>
    <t>Квартира 
(Вильский И.С.)</t>
  </si>
  <si>
    <t>г. Новый Оскол, 
ул.Дорожная, д. 5, кв. 86</t>
  </si>
  <si>
    <t xml:space="preserve">  31:19:1103003:592</t>
  </si>
  <si>
    <t>Квартира 
(Максименко Н.Н.)</t>
  </si>
  <si>
    <t>г. Новый Оскол, 
ул.Дорожная, д. 6, кв. 46</t>
  </si>
  <si>
    <t xml:space="preserve">  31:19:1103003:621</t>
  </si>
  <si>
    <t>Квартира 
(Аносова А.Е.)</t>
  </si>
  <si>
    <t>г. Новый Оскол, 
ул.Дорожная, д. 9, кв. 27</t>
  </si>
  <si>
    <t xml:space="preserve">  31:19:1103003:930</t>
  </si>
  <si>
    <t>Квартира 
(Шаталова Е.Я.)</t>
  </si>
  <si>
    <t>г. Новый Оскол, 
ул.Дорожная, д. 9, кв. 46</t>
  </si>
  <si>
    <t>г. Новый Оскол, 
ул. Дорожная, д.17, кв.3</t>
  </si>
  <si>
    <t>31:19:1104005:86</t>
  </si>
  <si>
    <t>31-АВ 506548
от 26.10.2012г.</t>
  </si>
  <si>
    <t>г. Новый Оскол, 
ул. Дорожная, д.17, кв.5</t>
  </si>
  <si>
    <t>31:19:1104005:88</t>
  </si>
  <si>
    <t>31-АВ 506550
от 26.10.2012г.</t>
  </si>
  <si>
    <t>Квартира 
(Левченко Л.В.)</t>
  </si>
  <si>
    <t>г. Новый  Оскол,
 ул. ДРП, д.4, кв. 2</t>
  </si>
  <si>
    <t xml:space="preserve">  31:19:1110002:343</t>
  </si>
  <si>
    <t>Квартира 
(Апросинкина Л.М.)</t>
  </si>
  <si>
    <t>г. Новый Оскол, 
ул. Кирзаводская, д.3/1, кв.12</t>
  </si>
  <si>
    <t xml:space="preserve">  31:19:1107034:140</t>
  </si>
  <si>
    <t>Квартира 
(Хмарская Т.И.)</t>
  </si>
  <si>
    <t>г. Новый Оскол, 
ул. Кирзаводская, д.3/1, кв.13</t>
  </si>
  <si>
    <t xml:space="preserve">  31:19:1107034:129</t>
  </si>
  <si>
    <t xml:space="preserve">Квартира 
(Бузовкина М.В..)
</t>
  </si>
  <si>
    <t xml:space="preserve">г. Новый Оскол,
ул. Кирзаводская, д. 9, кв. 20
</t>
  </si>
  <si>
    <t>Постановление админитсрации № 972</t>
  </si>
  <si>
    <t>Квартира 
(Каменева В.В.)</t>
  </si>
  <si>
    <t xml:space="preserve">г. Новый Оскол,
ул. Кирзаводская, д. 9, кв. 23
</t>
  </si>
  <si>
    <t>Квартира 
(Дмитриева Т.Н.)</t>
  </si>
  <si>
    <t>г. Новый Оскол, 
ул. Кирзаводская, д. 11, кв. 6</t>
  </si>
  <si>
    <t>Квартира 
(Островерх М.Н.)</t>
  </si>
  <si>
    <t>г. Новый Оскол, 
ул.Кирова, д.3, кв.43</t>
  </si>
  <si>
    <t xml:space="preserve">  31:19:1106019:401</t>
  </si>
  <si>
    <t>Квартира 
(Евланов В.А.)</t>
  </si>
  <si>
    <t>г. Новый Оскол, 
ул.Кирова, д.5, кв. 25</t>
  </si>
  <si>
    <t>31:19:1106019:366</t>
  </si>
  <si>
    <t xml:space="preserve">Квартира 
(Щербинина Г.Н.)
</t>
  </si>
  <si>
    <t>г. Новый Оскол, 
пер. Кооперативный, д.2, кв.8</t>
  </si>
  <si>
    <t>Квартира 
(Тонкоглаз В.Н.)</t>
  </si>
  <si>
    <t>г. Новый Оскол, пер. Кооперативный, 4, кв. 19</t>
  </si>
  <si>
    <t xml:space="preserve">  31:19:1110001:628</t>
  </si>
  <si>
    <t>Квартира 
(Ходан В.А.)</t>
  </si>
  <si>
    <t>г. Новый Оскол, пер. Кооперативный,д.8, кв.5</t>
  </si>
  <si>
    <t xml:space="preserve">  31:19:1110001:761</t>
  </si>
  <si>
    <t>Квартира 
( Масловская Н.И)</t>
  </si>
  <si>
    <t>г. Новый Оскол, пер. Кооперативный,д.10, кв.3</t>
  </si>
  <si>
    <t xml:space="preserve">  31:19:1110001:1267</t>
  </si>
  <si>
    <t xml:space="preserve"> 31:19:1110001:1267-31/007/2017-1</t>
  </si>
  <si>
    <t>Квартира 
(Костенникова Т.Г.)</t>
  </si>
  <si>
    <t>г. Новый Оскол, пер. Кооперативный, д.10, кв. 14</t>
  </si>
  <si>
    <t>Квартира 
(Полупанов В.И.)</t>
  </si>
  <si>
    <t>г. Новый Оскол, пер. Кооперативный, д.10, кв. 17</t>
  </si>
  <si>
    <t>г. Новый Оскол, пер. Кооперативный, д.10, кв. 33</t>
  </si>
  <si>
    <t>г. Новый Оскол, пер. Кооперативный, д.10, кв. 32</t>
  </si>
  <si>
    <t xml:space="preserve">Квартира 
(Петрулин В.Н.)
 </t>
  </si>
  <si>
    <t>г. Новый Оскол, пер. Кооперативный, д.18, кв. 7</t>
  </si>
  <si>
    <t>31:19:1110001:571</t>
  </si>
  <si>
    <t>31АГ 015103                   от 26.09.2014</t>
  </si>
  <si>
    <t>Квартира 
(Губарева Т.Б.)</t>
  </si>
  <si>
    <t>г. Новый Оскол, 
ул. Ленина, д. 51, кв. 46</t>
  </si>
  <si>
    <t xml:space="preserve">  31:19:1106017:85</t>
  </si>
  <si>
    <t>Квартира 
(Бондаренко В.П.)</t>
  </si>
  <si>
    <t>г. Новый Оскол,  
ул. Ленина, д. 57, кв. 50</t>
  </si>
  <si>
    <t xml:space="preserve">  31:19:1106017:204</t>
  </si>
  <si>
    <t>Квартира 
(Потапов В.М.)</t>
  </si>
  <si>
    <t xml:space="preserve">г. Новый Оскол,
 ул. Ливенская, д. 104, кв.7 </t>
  </si>
  <si>
    <t xml:space="preserve">  31:19:1104002:587</t>
  </si>
  <si>
    <t>31 АВ 610237                  от 01.04.2013</t>
  </si>
  <si>
    <t>г. Новый Оскол, 
ул. Ливенская, д. 126, кв.1</t>
  </si>
  <si>
    <t xml:space="preserve">  31:19:1104002:1590</t>
  </si>
  <si>
    <t xml:space="preserve">Квартира 
(Шаталов И.Е.)
</t>
  </si>
  <si>
    <t>Квартира 
(Ханина Н.С.)</t>
  </si>
  <si>
    <t>г. Новый Оскол, 
ул. Ливенская, д. 128, кв.24</t>
  </si>
  <si>
    <t xml:space="preserve">  31:19:1104002:1109</t>
  </si>
  <si>
    <t>Квартира 
(Морозова Т.Н.)</t>
  </si>
  <si>
    <t>г. Новый Оскол, 
ул. Ливенская, д. 128, кв.52</t>
  </si>
  <si>
    <t xml:space="preserve">  31:19:1104002:1107</t>
  </si>
  <si>
    <t>Квартира 
(Путинцев Я.С.)</t>
  </si>
  <si>
    <t>г. Новый Оскол, 
ул. Ливенская, д. 132, кв.14</t>
  </si>
  <si>
    <t xml:space="preserve">  31:19:1104002:758</t>
  </si>
  <si>
    <t>Квартира 
(Анищенко З.В.)</t>
  </si>
  <si>
    <t>г. Новый Оскол, 
ул. Ливенская, д. 132, кв.27</t>
  </si>
  <si>
    <t xml:space="preserve">  31:19:1104002:756</t>
  </si>
  <si>
    <t>Квартира 
(Кучеренко О.В.)</t>
  </si>
  <si>
    <t>г. Новый Оскол,
 ул. Ливенская, д. 136, кв. 28</t>
  </si>
  <si>
    <t xml:space="preserve">  31:19:1104002:995</t>
  </si>
  <si>
    <t>Квартира 
(Шестаков А.)</t>
  </si>
  <si>
    <t>г. Новый Оскол, 
ул. Ливенская, д. 138, кв. 77</t>
  </si>
  <si>
    <t xml:space="preserve">  31:19:1104002:558</t>
  </si>
  <si>
    <t>Квартира 
(Куприянова В.Н.)</t>
  </si>
  <si>
    <t>г. Новый Оскол, 
ул. Островского, 67, кв. 19</t>
  </si>
  <si>
    <t xml:space="preserve">Квартира 
(Чернов.)
</t>
  </si>
  <si>
    <t>г. Новый Оскол, 
ул. Островского, д. 81, кв. 2</t>
  </si>
  <si>
    <t>31:19:1107027:185</t>
  </si>
  <si>
    <t>31 АВ 610142                  от 27.03.2013</t>
  </si>
  <si>
    <t>Квартира 
(Татарикова С.А.)</t>
  </si>
  <si>
    <t>г. Новый Оскол, 
пер. Павлова, д. 11, кв. 4</t>
  </si>
  <si>
    <t xml:space="preserve">Квартира 
(Соколовский В.С .)
</t>
  </si>
  <si>
    <t>г. Новый Оскол, 
пер. Павлова, д. 11, кв. 13/1</t>
  </si>
  <si>
    <t>19:1107021:380</t>
  </si>
  <si>
    <t>Квартира 
(Рошинец Л.Н.)</t>
  </si>
  <si>
    <t>г. Новый Оскол, 
пер. Павлова, д. 11, кв. 17</t>
  </si>
  <si>
    <t>Квартира 
(Тюльпинова Л.В.)</t>
  </si>
  <si>
    <t xml:space="preserve">г. Новый  Оскол,
 пос. Рудный, д. 1/1, кв. 3 к.4 </t>
  </si>
  <si>
    <t>31:19:1105024:461</t>
  </si>
  <si>
    <t>31 АГ 097961                   от 02.03.2015</t>
  </si>
  <si>
    <t>Квартира 
(Севальнева Н.П.)</t>
  </si>
  <si>
    <t>г. Новый  Оскол,
 пос. Рудный, д. 6, кв. 2</t>
  </si>
  <si>
    <t xml:space="preserve">Квартира 
(Замараев Н.И.)
</t>
  </si>
  <si>
    <t>г. Новый  Оскол, 
пос. Рудный, д. 7, кв. 2</t>
  </si>
  <si>
    <t xml:space="preserve">Квартира 
(Замараева С.В.)
</t>
  </si>
  <si>
    <t>г. Новый  Оскол, 
пос. Рудный, д. 31, кв. 5</t>
  </si>
  <si>
    <t>Квартира 
(Величко Л.А.)</t>
  </si>
  <si>
    <t>г. Новый Оскол,
 пл. Центральная, д. 1, кв. 2</t>
  </si>
  <si>
    <t>Квартира 
(Капустин В.С.)</t>
  </si>
  <si>
    <t>г. Новый Оскол,
 пл. Центральная, д. 1, кв. 4</t>
  </si>
  <si>
    <t>Квартира 
(Каяндер В.)</t>
  </si>
  <si>
    <t>г. Новый Оскол,
ул. Лермонтова, д. 127, кв. 2</t>
  </si>
  <si>
    <t>Квартира 
(Саликов И.Ф.)</t>
  </si>
  <si>
    <t>г. Новый  Оскол, 
пос. Рудный, д. 41, кв.1</t>
  </si>
  <si>
    <t>Жилой дом</t>
  </si>
  <si>
    <t>г. Новый  Оскол, 
ул. Воровского, 89</t>
  </si>
  <si>
    <t>г. Новый  Оскол, 
ул. Володарского, 40/6</t>
  </si>
  <si>
    <t>Кватира</t>
  </si>
  <si>
    <t>г. Новый Оскол, 
ул. Набережная, д. 10/1</t>
  </si>
  <si>
    <t xml:space="preserve">  31:19:1106024:157</t>
  </si>
  <si>
    <t xml:space="preserve">Жилые дома
</t>
  </si>
  <si>
    <t>г. Новый  Оскол</t>
  </si>
  <si>
    <t>Новооскольский район, 
с. Слоновка, 
ул. Центральная, д. 42, кв. 1</t>
  </si>
  <si>
    <t xml:space="preserve">Часть жилого дома 
(Хиля)
 </t>
  </si>
  <si>
    <t>Новооскольский район, пос. Полевой , ул. Центральная, д. 35</t>
  </si>
  <si>
    <t>31:16:0101001:1578</t>
  </si>
  <si>
    <t>Часть жилого дома 
(Кашина М.В.)</t>
  </si>
  <si>
    <t>Новооскольский район, 
пос. Полевой, 
ул. Центральная, д. 35/2</t>
  </si>
  <si>
    <t>Часть жилого дома
( Наливайченко В.И.)</t>
  </si>
  <si>
    <t>Новооскольский район, 
пос. Полевой, Центральная, д.36/2</t>
  </si>
  <si>
    <t>Часть жилого дома
( Наливайченко А.И.)</t>
  </si>
  <si>
    <t>Новооскольский район, 
пос. Полевой, Центральная, д.37/1</t>
  </si>
  <si>
    <t>Новооскольский район, 
пос. Полевой, Садовая, д.7/1</t>
  </si>
  <si>
    <t>Часть жилого дома
( Киселев В.А.)</t>
  </si>
  <si>
    <t>Новооскольский район, 
пос. Полевой, Садовая, д.7/4</t>
  </si>
  <si>
    <t>Новооскольский район, 
пос. Полевой, Садовая, д.7/3</t>
  </si>
  <si>
    <t>Новооскольский район, 
пос. Полевой, Садовая, д.7/2</t>
  </si>
  <si>
    <t xml:space="preserve">Часть жилого дома
( Наливайченко Г.И.)
</t>
  </si>
  <si>
    <t>Новооскольский район, 
пос. Полевой, Садовая, д.12/1</t>
  </si>
  <si>
    <t>Часть жилого дома
( Мирошниченко В.В.)</t>
  </si>
  <si>
    <t>Новооскольский район, 
пос. Полевой, Садовая, д.14/3</t>
  </si>
  <si>
    <t>Квартира 
(Сергиенко Л.Т.)</t>
  </si>
  <si>
    <t>Новооскольский район, 
с. Великомихайловка, 
ул. Ворошилова, д. 12, кв. 1</t>
  </si>
  <si>
    <t>Жилой дом
(Безух Н.Д.)</t>
  </si>
  <si>
    <t>Жилой дом
(Моталенко А.Г.)</t>
  </si>
  <si>
    <t>Жилой дом
(Бужинский М.М.)</t>
  </si>
  <si>
    <t>с. Великомихайловка, 
ул. Красноармейская, д. 70</t>
  </si>
  <si>
    <t>Квартира 
(Филатов М.М.)</t>
  </si>
  <si>
    <t>Новооскольский район, 
с. Подвислое, д. 36, кв.3</t>
  </si>
  <si>
    <t xml:space="preserve">Новооскольский район,
 с. Подвислое, д. 56 </t>
  </si>
  <si>
    <t>Часть жилого дома
(Искендеров Т.Н.)</t>
  </si>
  <si>
    <t>Новооскольский район, 
с. Николаевка,
ул. Василия Мартыненко, д. 48/2</t>
  </si>
  <si>
    <t>Жилой дом
(Запорожец А.П.)</t>
  </si>
  <si>
    <t>Новооскольский район, 
с. Николаевка,
ул. Василия Мартыненко, д. 28</t>
  </si>
  <si>
    <t>Жилой дом
(Ворушак Н.Л.)</t>
  </si>
  <si>
    <t>Новооскольский район, 
с. Львовка, ул. Лозовая, д. 65</t>
  </si>
  <si>
    <t>Часть жилого дома
(Ляшко А.И.)</t>
  </si>
  <si>
    <t>Новооскольский район, 
с. Львовка, 
ул. Центральная, д. 33/1</t>
  </si>
  <si>
    <t>Часть жилого дома
(Муравьева Л.В.)</t>
  </si>
  <si>
    <t>Новооскольский район,
 х. Богатый, ул. Есенина, д. 10/1</t>
  </si>
  <si>
    <t>Новооскольский район, 
с. Гущенка</t>
  </si>
  <si>
    <t>Новооскольский район, 
с. Макешкино, ул. Городок, д. 83</t>
  </si>
  <si>
    <t>31:19:1805004:23</t>
  </si>
  <si>
    <t>31-АВ 415138
от 05.06.2012г.</t>
  </si>
  <si>
    <t>Квартира
(Верховенко О.И.)
(Выблова П.Т.)</t>
  </si>
  <si>
    <t xml:space="preserve">Новооскольский район, п.Козловский, д.4, кв. 1 </t>
  </si>
  <si>
    <t>Квартира
(Ткаченко Л.Г.)
(Моисеева А. )</t>
  </si>
  <si>
    <t>Новооскольский район, п.Козловский, д.4, кв. 2</t>
  </si>
  <si>
    <t>Квартира
 (Барака В.А.)</t>
  </si>
  <si>
    <t xml:space="preserve">Новооскольский район, п.Козловский, д.8, кв. 1 </t>
  </si>
  <si>
    <t>Квартира
 (Малеева В.И.)</t>
  </si>
  <si>
    <t xml:space="preserve">Новооскольский район, 
п. Козловский, д.8, кв.2 </t>
  </si>
  <si>
    <t>Квартира
(Тимонов В.П.)</t>
  </si>
  <si>
    <t>Новооскольский район, 
п. Козловский, д. 8, кв.3</t>
  </si>
  <si>
    <t>Квартира
(Горшков В.В.)
 (Горшкова Н.Л.)</t>
  </si>
  <si>
    <t xml:space="preserve">Новооскольский район, 
п. Козловский, д.10, кв.2 </t>
  </si>
  <si>
    <t>Квартира
(Корнилова А.Н.)</t>
  </si>
  <si>
    <t xml:space="preserve">Новооскольский район, 
п. Козловский, д.10, кв.3 </t>
  </si>
  <si>
    <t>Жилой дом
(Миронова)</t>
  </si>
  <si>
    <t>Новооскольский район, 
с. Косицыно
ул.Тенистая, д.24 (в 2-х кв. ж/д )</t>
  </si>
  <si>
    <t>Жилой дом
(Ковалева Л.А.)</t>
  </si>
  <si>
    <t xml:space="preserve"> Новоосколький район,
с. Голубино, ул. Ковали, д. 40 (АОЗТ «Путь» ж/д № 10)</t>
  </si>
  <si>
    <t>½ жилого дома
(Лимарева (Воронина) О.В.)</t>
  </si>
  <si>
    <t>Новооскольский район,
 с. Шараповка, 
ул. Центральная, д. 10, кв. 2</t>
  </si>
  <si>
    <t xml:space="preserve"> Новооскольский район с. Боровки, 
ул. Климовых, 
д. 2/2
</t>
  </si>
  <si>
    <t>31:19:1704003:76</t>
  </si>
  <si>
    <t xml:space="preserve">Новооскольский район, с. Слоновка,
ул. Центральная, д. 42/2
</t>
  </si>
  <si>
    <t>18.12.2018 г</t>
  </si>
  <si>
    <t>Решение Совета депутатов Новооскольского городского округа
 № 98</t>
  </si>
  <si>
    <t xml:space="preserve">Новооскольский район, с. Беломестное,
ул. Восточная, д. 14
</t>
  </si>
  <si>
    <t>31:19:1304001:466</t>
  </si>
  <si>
    <t xml:space="preserve">Новооскольский район, с. Слоновка,
ул. Заречная
</t>
  </si>
  <si>
    <t>31:19:1305001:111</t>
  </si>
  <si>
    <t xml:space="preserve">Новооскольский район, с. Боровки,
ул. Николаевская, д. 9
</t>
  </si>
  <si>
    <t>31:19:1704001:101</t>
  </si>
  <si>
    <t xml:space="preserve">Новооскольский район, 
с. Великомихайловка, 
ул. Красноармейская, д. 16
</t>
  </si>
  <si>
    <t>31:16:0101001:1543</t>
  </si>
  <si>
    <t xml:space="preserve">Новооскольский район, с. Песчанка,
ул. Центральная, д. 20
</t>
  </si>
  <si>
    <t>31:19:1207001:190</t>
  </si>
  <si>
    <t xml:space="preserve">Новооскольский район,
х. Подольхи, д. 28
</t>
  </si>
  <si>
    <t>31:19:1205006:301</t>
  </si>
  <si>
    <t xml:space="preserve">Жилой дом
(Демурчев Г.И.)
</t>
  </si>
  <si>
    <t>Новооскольский район, с. Новая Безгинка, ул. Молодежная, д. 11/1</t>
  </si>
  <si>
    <t xml:space="preserve">Жилой дом
(Драгун Н.И.)
</t>
  </si>
  <si>
    <t>Новооскольский район, с. Новая Безгинка, ул. Молодежная, д. 24/1</t>
  </si>
  <si>
    <t xml:space="preserve">Жилой дом
(Драгун С.А.)
</t>
  </si>
  <si>
    <t>Новооскольский район, с. Новая Безгинка, ул. Молодежная, д. 1</t>
  </si>
  <si>
    <t>Жилой дом   бесхоз. Сергеева Е.И.</t>
  </si>
  <si>
    <t xml:space="preserve">Новооскольский район, 
с. Старая Безгинка, ул. Покровская, д. 12
</t>
  </si>
  <si>
    <t>Новооскольский район, х. Попасный</t>
  </si>
  <si>
    <t>31:19:0101001:1267</t>
  </si>
  <si>
    <t>Новооскольский район, х. Сабельный, ул. Садовая, д.11/1</t>
  </si>
  <si>
    <t xml:space="preserve"> 74.6</t>
  </si>
  <si>
    <t>31:19:0604002:73</t>
  </si>
  <si>
    <t xml:space="preserve"> 21.03.2019 г.</t>
  </si>
  <si>
    <t>Решение совета депутатов  № 212</t>
  </si>
  <si>
    <t>Итого муниципальный жилищный фонд</t>
  </si>
  <si>
    <t xml:space="preserve">Итого жилой фонд казны Новооскольского городского округа </t>
  </si>
  <si>
    <t>I.III</t>
  </si>
  <si>
    <t>Сооружения в т.ч.</t>
  </si>
  <si>
    <t>I.III.I</t>
  </si>
  <si>
    <t xml:space="preserve"> - МОСТЫ</t>
  </si>
  <si>
    <t>Мост 0,300м.</t>
  </si>
  <si>
    <t xml:space="preserve"> г. Новый Оскол, ул. Кооперативная </t>
  </si>
  <si>
    <t>решение Совета депутатов Новооскольского городского округа
 № 98</t>
  </si>
  <si>
    <t>Мост0,170 м</t>
  </si>
  <si>
    <t xml:space="preserve"> г. Новый Оскол, ул. Ливенская </t>
  </si>
  <si>
    <t>Мост  0,080м.</t>
  </si>
  <si>
    <t>г. Новый Оскол, ул. Красноармейская</t>
  </si>
  <si>
    <t xml:space="preserve">Мост 0,490 м
</t>
  </si>
  <si>
    <t xml:space="preserve"> Новооскольский район, между
п. Прибрежный и г. Новый Оскол</t>
  </si>
  <si>
    <t xml:space="preserve">Итого МОСТЫ </t>
  </si>
  <si>
    <t>I.III.II</t>
  </si>
  <si>
    <t xml:space="preserve"> -  ГТС</t>
  </si>
  <si>
    <t>Гидроузел пруда</t>
  </si>
  <si>
    <t>Пруд на балке Беломестное у с.Беломестное</t>
  </si>
  <si>
    <t>Пруд на Логе Попов у с.Беломестное</t>
  </si>
  <si>
    <t>Пруд на б.Нежельской Яр (нижний) у х.Ендовино</t>
  </si>
  <si>
    <t>Пруд на б.Володина у х.Ендовино</t>
  </si>
  <si>
    <t>Пруд на б.Вершки (верхний) у с.Беломестное</t>
  </si>
  <si>
    <t>Пруд  на б. Вершки (нижний) у с.Беломестное</t>
  </si>
  <si>
    <t xml:space="preserve">Пруд на б.Савины Лапки 
у с.Беломестное
/рыборазведение </t>
  </si>
  <si>
    <t>Пруд на б.Пивоваров Яр у с.Гринево</t>
  </si>
  <si>
    <t>Пруд на б.Бондарев у х.Бондарев/рыборазведение (водный объект +ГТС)</t>
  </si>
  <si>
    <t>Пруд на б.Плотва у с. Малое Городище</t>
  </si>
  <si>
    <t>Пруд на б.Яруга у х.Большая Яруга</t>
  </si>
  <si>
    <t>Пруд на б.Львовский Лог ус.Львовка/рыборазведение (вордный объект+ГТС)</t>
  </si>
  <si>
    <t>Пруд на б.Березовский Яр в х.Березов/ рыборазведение
(водный объект+ГТС)</t>
  </si>
  <si>
    <t>Пруд на б.Львовка у с.Львовка</t>
  </si>
  <si>
    <t>Пруд на б.Богатый в х.Богатый</t>
  </si>
  <si>
    <t>Озеро Пустынное в правобережной пойме р.Оскол у с.Песчанка</t>
  </si>
  <si>
    <t>Озеро Бухта в левобережной помер .Оскол у с.Песчанка</t>
  </si>
  <si>
    <t>Пруд на реке Усердец у с.Никольское</t>
  </si>
  <si>
    <t>31:19:0602001:512</t>
  </si>
  <si>
    <t>31АВ 976941</t>
  </si>
  <si>
    <t>Пруд на б.Фоменьково у с.Ярское</t>
  </si>
  <si>
    <t>Пруд на б.Сурмовщина у х.Гайдашовка</t>
  </si>
  <si>
    <t>Пруд на б.Аноприенкова у с.Ярское</t>
  </si>
  <si>
    <t>Пруд на б.Красный Лог у с.Барсук</t>
  </si>
  <si>
    <t>пруд в балке Какавакина Лощина у х. Скрынников</t>
  </si>
  <si>
    <t xml:space="preserve">Итого ГТС </t>
  </si>
  <si>
    <t>I.III.III</t>
  </si>
  <si>
    <t xml:space="preserve"> - прочие</t>
  </si>
  <si>
    <t>Ограждение</t>
  </si>
  <si>
    <t>Новооскольский район,
с. Яковлевка</t>
  </si>
  <si>
    <t>Сооружение-подъездной железнодорожный путь</t>
  </si>
  <si>
    <t>г. Новый Оскол, ул. ДРП</t>
  </si>
  <si>
    <t>31:19:1110001:944</t>
  </si>
  <si>
    <t>31-АВ 279968
 от 29.12.2011г.</t>
  </si>
  <si>
    <t>Фруктовый сад</t>
  </si>
  <si>
    <t>г. Новый Оскол,
 ул. Воровского
 (Воровского)
в районе зданий ЦРБ</t>
  </si>
  <si>
    <t xml:space="preserve"> 02.02.2015</t>
  </si>
  <si>
    <t>Решение Муниципального совета от30.01.2015
акт- приема - передачи от 02.02.2015</t>
  </si>
  <si>
    <t>Итого прочие</t>
  </si>
  <si>
    <t xml:space="preserve">Итого сооружения казны Новооскольского городского округа </t>
  </si>
  <si>
    <t>I.IV</t>
  </si>
  <si>
    <t>Сети в т.ч.</t>
  </si>
  <si>
    <t>I.IV.I</t>
  </si>
  <si>
    <t>- дороги</t>
  </si>
  <si>
    <t xml:space="preserve">Подъездная автомобильная дорога к ПО «Севальненская»
в безвозмезд пользовании </t>
  </si>
  <si>
    <t>Новооскольский район, 
с. Севальное</t>
  </si>
  <si>
    <t xml:space="preserve">Подъездная автомобильная дорога к площадке № 2 
ЗАО «Приосколье»
в безвозмезд пользовании </t>
  </si>
  <si>
    <t>Новооскольский район, 
до границы с. Новая Масловка</t>
  </si>
  <si>
    <t>Подъездная автомобильная дорога к ООО «Михайловское» 
в безвозмезд пользовании</t>
  </si>
  <si>
    <t>Новооскольский район, 
с. Богородское</t>
  </si>
  <si>
    <t xml:space="preserve">Подъездная автомобильная дорога к зерновому току ЗАО «Краснояружская зерновая компания»
в безвозмезд пользовании </t>
  </si>
  <si>
    <t>Новооскольский район, 
с. Глинное</t>
  </si>
  <si>
    <t xml:space="preserve">Подъездная автомобильная дорога к  зерновому току ЗАО «Краснояружская зерновая компания»
в безвозмезд пользовании </t>
  </si>
  <si>
    <t xml:space="preserve">Новооскольский район, 
с.  Новая Безгинка </t>
  </si>
  <si>
    <t xml:space="preserve">Подъездная автомобильная дорога к  зерновому току ООО «Михайловское»
в безвозмезд пользовании </t>
  </si>
  <si>
    <t>Новооскольский район, 
с. Великомихайловка</t>
  </si>
  <si>
    <t>Новооскольский район, 
с. Ярское</t>
  </si>
  <si>
    <t xml:space="preserve">Подъездная автомобильная дорога к  механическим мастерским 
ООО "Приосколье-АГРО" 2009 г.
в безвозмезд пользовании </t>
  </si>
  <si>
    <t xml:space="preserve">Автомобильные дороги 
в безвозмезд пользовании </t>
  </si>
  <si>
    <t>Новооскольский  район, с. Беломестное (пер.Луговой -  0,12 км, ул.Восточная -  0,07 км,  
ул.Молодежная -  0,36 км, ул.Новая - 0,3 км.)</t>
  </si>
  <si>
    <t>Решение Муниципального совета от 29.12.2014г. № 197</t>
  </si>
  <si>
    <t xml:space="preserve">Автомобильные дороги
в безвозмезд пользовании  </t>
  </si>
  <si>
    <t>Новооскольский  район, с. Ольховатка
(ул.Привольная  - 0,17 км,  ул.Центральная  - 0,132 км,  ул. Молодежная  - 0,45 км)</t>
  </si>
  <si>
    <t>Решение Муниципального совета № 197</t>
  </si>
  <si>
    <t xml:space="preserve">Автомобильная дорога в селе Васильдол
в безвозмезд пользовании </t>
  </si>
  <si>
    <t>Новооскольский район, с. Васильдол  (ул. Селезневка 0,033 км;  3 проулка соединяющие ул. Школьную с ул. Нижняя 0,075 км</t>
  </si>
  <si>
    <t xml:space="preserve">Автомобильная дорога в селе Малое Городище
в безвозмезд пользовании </t>
  </si>
  <si>
    <t>Новооскольский  район, 
с. Малое Городище
(ул. Нижняя)</t>
  </si>
  <si>
    <t xml:space="preserve">Автомобильные дороги в селе Глинное
в безвозмезд пользовании </t>
  </si>
  <si>
    <t>Новооскольский  район, 
с. Глинное
(ул. Центральная – 0,228 км; 
ул. Молодежная – 0,672 км)</t>
  </si>
  <si>
    <t xml:space="preserve">Автомобильная дорога в селе Ивановка
в безвозмезд пользовании </t>
  </si>
  <si>
    <t>Новооскольский  район, 
с. Ивановка
(ул. Магистральная  к кладбищу)</t>
  </si>
  <si>
    <t xml:space="preserve">Автомобильные дороги в хуторе Севальный, 
в безвозмезд пользовании </t>
  </si>
  <si>
    <t>Новооскольский  район, 
х. Севальный
(ул. Новая –0, 200 км; 
ул. Солнечная – 0,175 км;
 ул. Сибирская – 0,272 км)</t>
  </si>
  <si>
    <t xml:space="preserve">Автомобильные дороги в хуторе Соколовка
в безвозмезд пользовании </t>
  </si>
  <si>
    <t>Новооскольский  район, 
х. Соколовка</t>
  </si>
  <si>
    <t xml:space="preserve">Автомобильные дороги в хуторе Симоновка
в безвозмезд пользовании </t>
  </si>
  <si>
    <t>Новооскольский  район, 
х. Симоновка</t>
  </si>
  <si>
    <t xml:space="preserve">Автомобильные дороги в селе Львовка
в безвозмезд пользовании </t>
  </si>
  <si>
    <t>Новооскольский  район, 
с. Львовка
(ул. Черемушки – 0,313 км;
 ул. Поповка – 0,580 км; 
ул. Центральная –0, 400 км;
 ул. Лозовая –0,120 км)</t>
  </si>
  <si>
    <t xml:space="preserve">Автомобильные дороги в селе Макешкино
в безвозмезд пользовании </t>
  </si>
  <si>
    <t>Новооскольский  район, 
с. Макешкино
(. ул. Луговая – 1,418 км, 
ул. Гагарина – 0,4 км)</t>
  </si>
  <si>
    <t xml:space="preserve">Автомобильные дороги в селе Васильполье
в безвозмезд пользовании </t>
  </si>
  <si>
    <t>Новооскольский  район, 
с. Васильполье (ул. Зеленая)</t>
  </si>
  <si>
    <t xml:space="preserve">Новооскольский  район,
 п. Прибрежный </t>
  </si>
  <si>
    <t xml:space="preserve">Автомобильные дороги в селе Старая Безгинка
в безвозмезд пользовании </t>
  </si>
  <si>
    <t>Новооскольский район, с. Старая Безгинка, ул. Садовая,</t>
  </si>
  <si>
    <t>Новооскольский  район, 
с. Шараповка
(ул. Заречная 0,4 км;  
ул. Луговая 0,6 км)</t>
  </si>
  <si>
    <t xml:space="preserve">Автомобильные дороги в селе Ярское
в безвозмезд пользовании </t>
  </si>
  <si>
    <t>Новооскольский  район, 
с. Ярское (ул. Центральная )</t>
  </si>
  <si>
    <t xml:space="preserve">Автомобильные дороги в селе Остаповка
в безвозмезд пользовании </t>
  </si>
  <si>
    <t>Новооскольский  район, 
с. Остаповка (ул. Зеленая )</t>
  </si>
  <si>
    <t xml:space="preserve">Автомобильные дороги в хуторе  Гнилица
в безвозмезд пользовании </t>
  </si>
  <si>
    <t>Новооскольский  район,
 с. Гнилица</t>
  </si>
  <si>
    <t xml:space="preserve">Автомобильные дороги 
в микрорайоне индивидуального жилищного строительства «Молодежный»
 в селе Ниновка 
в безвозмезд пользовании </t>
  </si>
  <si>
    <t>Новооскольский  район, 
с. Ниновка, "Молодежный", (ул.Придорожная -  0,460 км,  ул.Садовая - 0,26 км, пер.Садовый  - 0,23 км,  
ул.Тихая - 0,31 км,  ул.Лермонтова -  0,30 км,  
ул. Есенина - 0,39 км, ул.Лесная - 0,34 км,  ул.Пушкина  - 0,34 км)</t>
  </si>
  <si>
    <t>Дороги
в безвозмезд пользовании МБУ</t>
  </si>
  <si>
    <t>Новооскольский  район</t>
  </si>
  <si>
    <t xml:space="preserve">Автомобильная дорога в селе Беломестное
в безвозмезд пользовании </t>
  </si>
  <si>
    <t xml:space="preserve">Новооскольский район, с. Беломестное (ул. Центральная), </t>
  </si>
  <si>
    <t>Подъездная автомобильная дорога к ферме ООО «Михайловское», 
в безвозмезд пользовании</t>
  </si>
  <si>
    <t>Новооскольский район, п. Полевой</t>
  </si>
  <si>
    <t>Подъездная дорога к СПК «Михайловское»
в безвозмезд пользовании</t>
  </si>
  <si>
    <t>Новооскольский район, с. Богородское</t>
  </si>
  <si>
    <t xml:space="preserve">Автомобильная дорога  Новый Оскол – Новая Безгинка – Большая Ивановка – Уточка – Семеновка
в безвозмезд пользовании </t>
  </si>
  <si>
    <t>Новооскольский район, Большеивановское сельское поселение</t>
  </si>
  <si>
    <t xml:space="preserve">Автомобильная  дорога Новая Безгинка – Семеновка
в безвозмезд пользовании </t>
  </si>
  <si>
    <t>Новооскольский район,  Большеивановское сельское поселение,</t>
  </si>
  <si>
    <t xml:space="preserve">Автомобильная дорога  Большая Ивановка
в безвозмезд пользовании </t>
  </si>
  <si>
    <t>Новооскольский район, с. Большая Ивановка</t>
  </si>
  <si>
    <t xml:space="preserve">Подъезд к кладбищу с. Большая Ивановка
в безвозмезд пользовании </t>
  </si>
  <si>
    <t xml:space="preserve">Дорога «Боровки - «Белгород-Красное»- до границы Волоконовского района
в безвозмезд пользовании </t>
  </si>
  <si>
    <t>Новооскольский район, Боровогриневское сельское поселение</t>
  </si>
  <si>
    <t xml:space="preserve">Дорога Боровки - Бондарев
в безвозмезд пользовании </t>
  </si>
  <si>
    <t>Новооскольский район, с. Боровки, х. Бондарев</t>
  </si>
  <si>
    <t xml:space="preserve"> Дорога по ул. Садовая
в безвозмезд пользовании </t>
  </si>
  <si>
    <t>Новооскольский район, с. Гринево</t>
  </si>
  <si>
    <t xml:space="preserve">Автомобильная дорога в с. Васильдол
в безвозмезд пользовании </t>
  </si>
  <si>
    <t>Новооскольский район, с. Васильдол</t>
  </si>
  <si>
    <t xml:space="preserve">Автомобильная дорога по с. Великомихайловка
в безвозмезд пользовании </t>
  </si>
  <si>
    <t xml:space="preserve">Новооскольский район, село Великомихайловка, улица Садовая </t>
  </si>
  <si>
    <t>Новооскольский район, село Великомихайловка, улица Советская</t>
  </si>
  <si>
    <t xml:space="preserve">Подъездная автомобильная дорога к площадке откорма №2 ЗАО «Приосколье»
в безвозмезд пользовании </t>
  </si>
  <si>
    <t>Новооскольский район с. Глинное</t>
  </si>
  <si>
    <t xml:space="preserve">Автомобильные дороги в хуторе Прудки
в безвозмезд пользовании </t>
  </si>
  <si>
    <t>Новооскольского городского округа, х. Прудки</t>
  </si>
  <si>
    <t xml:space="preserve">Дорога  Слоновка - Николаевка - Львовка
в безвозмезд пользовании </t>
  </si>
  <si>
    <t xml:space="preserve">Новооскольский район, с. Слоновка, с. Николаевка, с. Львовка, протяженностью </t>
  </si>
  <si>
    <t xml:space="preserve">Дорога с. Васильполье - Косицино
в безвозмезд пользовании </t>
  </si>
  <si>
    <t>Новооскольский район, с. Васильполье, с. Косицино</t>
  </si>
  <si>
    <t xml:space="preserve">Дорога Слоновка – Николаевка – Львовка - Богатый
в безвозмезд пользовании </t>
  </si>
  <si>
    <t xml:space="preserve">Новооскольский район, с. Слоновка, с. Николаевка, с. Львовка, х. Богатый, </t>
  </si>
  <si>
    <t xml:space="preserve">Дорога Новый Оскол – Ровеньки - Гущенка
в безвозмезд пользовании </t>
  </si>
  <si>
    <t>Новооскольский район, Николаевское сельское поселение</t>
  </si>
  <si>
    <t xml:space="preserve">Дорога Крюк – Львовка
в безвозмезд пользовании </t>
  </si>
  <si>
    <t>Новооскольский район, с. Крюк, с. Львовка</t>
  </si>
  <si>
    <t xml:space="preserve">Дорога Новый Оскол – Ровеньки - Серебрянка - Богатый
в безвозмезд пользовании </t>
  </si>
  <si>
    <t>Новооскольский район, Николаевское сельское поселение,</t>
  </si>
  <si>
    <t xml:space="preserve">Проезды по территории Новооскольской семеноводческой станции по многолетним травам
в безвозмезд пользовании </t>
  </si>
  <si>
    <t>Новооскольский район, с. Подольхи</t>
  </si>
  <si>
    <t xml:space="preserve">Автомобильная дорога
в безвозмезд пользовании </t>
  </si>
  <si>
    <t>Новооскольский район, п. Прибрежный, ул. Центральная</t>
  </si>
  <si>
    <t>Новооскольский район, п. Прибрежный, ул. Набережная</t>
  </si>
  <si>
    <t>п. Прибрежный, ул. Юбилейная</t>
  </si>
  <si>
    <t xml:space="preserve">Подъездная дорога к форелевому хозяйству и внутриплощадочные проезды ЗАО "Приосколье" ООО "Жемчужина Оскола"
в безвозмезд пользовании </t>
  </si>
  <si>
    <t>Новооскольский район, с. Пустынка</t>
  </si>
  <si>
    <t xml:space="preserve">Автомобильная дорога к кладбищу
в безвозмезд пользовании </t>
  </si>
  <si>
    <t>Новооскольский район, х. Сабельный, ул. Садовая</t>
  </si>
  <si>
    <t>0,4 км</t>
  </si>
  <si>
    <t>Новооскольский район, х. Костевка</t>
  </si>
  <si>
    <t xml:space="preserve">Автомобильная дорога Новая Безгинка – Андреевка до границы Чернянского района (грунтовка)
в безвозмезд пользовании </t>
  </si>
  <si>
    <t>Новооскольский район, Новобезгинское сельское поселение</t>
  </si>
  <si>
    <t xml:space="preserve">Автомобильная дорога Сабельный - Веселый
в безвозмезд пользовании </t>
  </si>
  <si>
    <t>Новооскольский район, х. Сабельный</t>
  </si>
  <si>
    <t>Новооскольский район, с. Леоновка</t>
  </si>
  <si>
    <t>Новооскольский район, с. Оскольское</t>
  </si>
  <si>
    <t>Новооскольский район, х. Мирошники</t>
  </si>
  <si>
    <t xml:space="preserve">Автомобильные  дороги
в безвозмезд пользовании </t>
  </si>
  <si>
    <t>Новооскольский район,  Оскольское сельское поселение, от площадки откорма «Погромец-2» до ЗАО «Приосколье»</t>
  </si>
  <si>
    <t xml:space="preserve">Подъездная автомобильная дорога к полигону по производству органических удобрений ЗАО «Приосколье»
в безвозмезд пользовании </t>
  </si>
  <si>
    <t>Новооскольский район, х. Погромец</t>
  </si>
  <si>
    <t xml:space="preserve">Подъездная автомобильная дорога к убойному заводу №2 ЗАО «Приосколье»
в безвозмезд пользовании </t>
  </si>
  <si>
    <t>Новооскольский район, ст. Холки</t>
  </si>
  <si>
    <t xml:space="preserve">Подъездная автомобильная дорога к гаражным мастерским ЗАО «Приосколье»
в безвозмезд пользовании </t>
  </si>
  <si>
    <t xml:space="preserve">Новооскольский район, ст. Холки </t>
  </si>
  <si>
    <t xml:space="preserve">Подъездная автомобильная дорога к заводу по убою и переработке №1 ЗАО «Приосколье»
в безвозмезд пользовании </t>
  </si>
  <si>
    <t xml:space="preserve">Подъездная автомобильная дорога к инкубаторию №5 ЗАО «Приосколье»
в безвозмезд пользовании </t>
  </si>
  <si>
    <t>Новооскольский район, ст. Холки,</t>
  </si>
  <si>
    <t xml:space="preserve">Автомобильные дороги по площадке откорма «Погромец-2» ЗАО «Приосколье»
в безвозмезд пользовании </t>
  </si>
  <si>
    <t xml:space="preserve">Автомобильные дороги в селе Солонец-Поляна
в безвозмезд пользовании </t>
  </si>
  <si>
    <t xml:space="preserve">Новооскольский район, с. Солонец-Поляна,ул.Слободская  0,670 км, ул.Садовая  1,03 км, ул.Раздольная  0,332 </t>
  </si>
  <si>
    <t>Решение Муниципального совета  № 151</t>
  </si>
  <si>
    <t xml:space="preserve">Дорога   в селе Солонец-Поляна
в безвозмезд пользовании </t>
  </si>
  <si>
    <t xml:space="preserve">Новооскольский район, с. Солонец-Поляна, (ул. Раздольная (Куток)), </t>
  </si>
  <si>
    <t xml:space="preserve">Новооскольский район, с. Старая Безгинка (ул. Малоивановка 0,5 км, подъезд к кладбищу 0,5 км), </t>
  </si>
  <si>
    <t xml:space="preserve">Автомобильная дорога Шараповка –  Криничный
в безвозмезд пользовании </t>
  </si>
  <si>
    <t>Новооскольский район, с. Шараповка, х. Криничный</t>
  </si>
  <si>
    <t xml:space="preserve">Автомобильная дорога  Белый Колодезь – Мозолевка, 
в безвозмезд пользовании </t>
  </si>
  <si>
    <t>Новооскольский район, с. Мозолевка до границы х. Белый Колодезь</t>
  </si>
  <si>
    <t xml:space="preserve">Автомобильная дорога Ярское – Гнилица – Гайдашовка
в безвозмезд пользовании </t>
  </si>
  <si>
    <t>Новооскольский район, с. Ярское, х. Гнилица, х. Гайдашовка,</t>
  </si>
  <si>
    <t xml:space="preserve">Автомобильная дорога   Ярское – Гнилица - Сидоровка до границы Корочанского района
в безвозмезд пользовании </t>
  </si>
  <si>
    <t>Новооскольский район, с. Ярское, х. Гнилица, до границы с. Сидоровка Корочанского района, шириной</t>
  </si>
  <si>
    <t xml:space="preserve">Подъезд к кладбищу в с. Богдановка
в безвозмезд пользовании </t>
  </si>
  <si>
    <t>Новооскольский район, с. Богдановка</t>
  </si>
  <si>
    <t xml:space="preserve">Автомобильная дорога село Богдановка
в безвозмезд пользовании </t>
  </si>
  <si>
    <t xml:space="preserve">Автомобильная дорога село Ярское
в безвозмезд пользовании </t>
  </si>
  <si>
    <t>Новооскольский район, с. Ярское</t>
  </si>
  <si>
    <t xml:space="preserve">Автомобильная дорога Белгород – Павловск – Барсук - Ярское
в безвозмезд пользовании </t>
  </si>
  <si>
    <t>Новооскольский район, Ярское сельское поселение,</t>
  </si>
  <si>
    <t xml:space="preserve">Автомобильные дороги по МТФ в селе Ярское
в безвозмезд пользовании </t>
  </si>
  <si>
    <t>Автомобильные дороги по МТФ в селе Богородское, 
в безвозмезд пользовании</t>
  </si>
  <si>
    <t xml:space="preserve">Подъезд к мехотряду ЗАО «Краснояружская зерновая компания» в селе Ярское
в безвозмезд пользовании </t>
  </si>
  <si>
    <t xml:space="preserve">Автомобильная дорога к с.Ниновка,
в безвозмезд пользовании </t>
  </si>
  <si>
    <t>Белгородская область, Новооскольский район, с.Ниновка</t>
  </si>
  <si>
    <t>Решение Муниципального совета  Новооскольского городского округа  № 266  от 31.07.2015г.</t>
  </si>
  <si>
    <t xml:space="preserve">Автомобильная дорога к с.Ниновка
в безвозмезд пользовании </t>
  </si>
  <si>
    <t xml:space="preserve">Автомобильная дорога к силосной траншее
в безвозмезд пользовании </t>
  </si>
  <si>
    <t xml:space="preserve"> Белгородская область, Новооскольский район, х.Подольхи</t>
  </si>
  <si>
    <t xml:space="preserve">Автомобильная дорога к машинному двору
в безвозмезд пользовании </t>
  </si>
  <si>
    <t xml:space="preserve"> Белгородская область, Новооскольский район, х.Фироновка</t>
  </si>
  <si>
    <t xml:space="preserve">Автомобильная дорога к учебному хозяйству х.Фироновка
в безвозмезд пользовании </t>
  </si>
  <si>
    <t>Белгородская область, Новооскольский район, х.Фироновка</t>
  </si>
  <si>
    <t xml:space="preserve">Автомобильная дорога к МТФ х.Подольхи,
в безвозмезд пользовании </t>
  </si>
  <si>
    <t>Белгородская область, Новооскольский район, х.Подольхи.</t>
  </si>
  <si>
    <t xml:space="preserve">Автомобильные дороги
в безвозмезд пользовании </t>
  </si>
  <si>
    <t xml:space="preserve">Белгородская область, Новооскольский район, с.Беломестное
</t>
  </si>
  <si>
    <t>1.193</t>
  </si>
  <si>
    <t>04.12.2015г</t>
  </si>
  <si>
    <t>Решение Муниципального совета от 04.12.2015г. № 313</t>
  </si>
  <si>
    <t xml:space="preserve">Автомобильная дорога
и
Дорожка из из  щебеночно-песчаной смеси
в безвозмезд пользовании </t>
  </si>
  <si>
    <t xml:space="preserve">Белгородская область, Новооскольский район, п.Прибрежный
</t>
  </si>
  <si>
    <t>Автомобильные дороги 
в безвозмезд пользовании МБУ</t>
  </si>
  <si>
    <t xml:space="preserve"> Новый Оскол, улица Весенняя, переулок Весенний  приведенные к ширине проезжей части 3,5 м</t>
  </si>
  <si>
    <t>27.02.2018г</t>
  </si>
  <si>
    <t>Решение Муниципального совета  № 584</t>
  </si>
  <si>
    <t>Автомобильная дорога
в безвозмезд пользовании МБУ</t>
  </si>
  <si>
    <t>Белгородская область, Новооскольский район, г. Новый Оскол 
ул. Мира,ул. Оскольская,ул. Гражданская, ул. Володарского,ул. Воровского,ул. Кирова,ул. Ленина,ул. Рождественская,улицы города</t>
  </si>
  <si>
    <t xml:space="preserve">  18.12.  2018 </t>
  </si>
  <si>
    <t>Белгородская область, Новооскольский район, г. Новый Оскол
ул. Дорожная,ул. Белгородская, ул. Кооперативная,ул. Гагарина,ул. Пушкина, ул. Заречная, ул. Чапаева</t>
  </si>
  <si>
    <t>Белгородская область, Новооскольский район, г. Новый Оскол
ул. Аноприенко, ул. Тельмана,ул. Б.Хмельницкого,ул. Народная,ул. Зеленая,ул. Молодежная,ул. А.Невского</t>
  </si>
  <si>
    <t>Автомобнльная дорога
в безвозмезд пользовании МБУ</t>
  </si>
  <si>
    <t>Белгородская область, Новооскольский район, г. Новый Оскол
ул. Малого, ул. Крупской,ул. Лесная,ул.Губкина,ул. Энтузиастов,ул. Лермонтова,пер. Кооперативный</t>
  </si>
  <si>
    <t>Белгородская область, Новооскольский район, г. Новый Оскол
ул. Магистральная,ул. Алексеевская,ул. Тихая</t>
  </si>
  <si>
    <t>Белгородская область, Новооскольский район, г. Новый Оскол,     ул.Князя Львова</t>
  </si>
  <si>
    <t>Белгородская область, Новооскольский район, г. Новый Оскол
ул. Светлая,ул. Алексеевская,ул. Мечникова,ул. Космонавтов,ул. С.Есенина</t>
  </si>
  <si>
    <t>Белгородская область, Новооскольский район, г. Новый Оскол, ул.Студенческая</t>
  </si>
  <si>
    <t>Белгородская область, Новооскольский район, г. Новый Оскол, микрорайон ИЖС "У поста ГАИ"</t>
  </si>
  <si>
    <t>Белгородская область, Новооскольский район, г. Новый Оскол, микрорайон ИЖС "Лесопитомник"</t>
  </si>
  <si>
    <t>Подъездная автомобнльная дорога к многоквартирному дому
в безвозмезд пользовании МБУ</t>
  </si>
  <si>
    <t>Белгородская область, Новооскольский район, г. Новый Оскол</t>
  </si>
  <si>
    <t>Белгородская область, Новооскольский район, г. Новый Оскол мкр ИЖС "Восточный"
ул. Лапина, ул. Отрадная, подъезд к мкр-ну, ул. Степная,ул. Платонова</t>
  </si>
  <si>
    <t>Белгородская область, Новооскольский район, г. Новый Оскол мкр ИЖС "У поста ГАИ"    ул. Валуйская</t>
  </si>
  <si>
    <t>Белгородская область, Новооскольский район, г. Новый Оскол мкр-ны ИЖС 
ул. Пушкина, ул. Псечаная, ул. Речная, ул. Радужная, пер. Песчаный</t>
  </si>
  <si>
    <t>Подъездная дорога к кладбищу
в безвозмезд пользовании МБУ</t>
  </si>
  <si>
    <t>Белгородская область, Новооскольский район, г. Новый Оскол, ул. Васильченко</t>
  </si>
  <si>
    <t>Подъездной путь и погрузочно-разгрузочная площадка ООО "Питомник Савватеевых. Белгород"
в безвозмезд пользовании МБУ</t>
  </si>
  <si>
    <t>Белгородская область, Новооскольский район, г. Новый Оскол ул. Погромецкая</t>
  </si>
  <si>
    <t>Подъездная автомобнльная дорога(к бывшему Новооскольскому филиалу ГУП "Агро-Мир"
в безвозмезд пользовании МБУ</t>
  </si>
  <si>
    <t>Белгородская область, Новооскольский район, г. Новый Оскол (объездная)</t>
  </si>
  <si>
    <t>Белгородская область, Новооскольский район, г. Новый Оскол ул. Гагарина (автостоянка РОСТО)</t>
  </si>
  <si>
    <t>Автомобильная  дорога   г. Новый Оскол 
в безвозмездном пользовании  МБУ "Благоустройство"</t>
  </si>
  <si>
    <t>г. Новый Оскол ул Старобезгинская  0,970 км, ул.Луговая -0,173 км.</t>
  </si>
  <si>
    <t>18.02.2019г
30.07.2019Г.
 26.11.2018 г.</t>
  </si>
  <si>
    <t xml:space="preserve">Рапоряж. Правительства Белгородской области. № 80-рп
Решение совета депутатов   № 344
 акт приемки объекта , акт приемки нефинансовых активов б/н, без даты </t>
  </si>
  <si>
    <t>Автомобильная  дорога
в безвозмездном пользовании</t>
  </si>
  <si>
    <t>с Слоновка , ул Луговая  0,9334 км, ул.Лесная -0,9782 км.</t>
  </si>
  <si>
    <t>Автомобильная  дорога   
в безвозмездном пользовании</t>
  </si>
  <si>
    <t xml:space="preserve"> МКР "Молодежный "                   с. Ниновка,</t>
  </si>
  <si>
    <t>с. Киселевка, ул.Дорожная</t>
  </si>
  <si>
    <t>Автомобильная  дорога 
в безвозмездном пользовании</t>
  </si>
  <si>
    <t>с. Шараповка , от ул.заречная до пересечени с а/д  "Белгород-Новый Оскол- Советское"- Шараповка-Криничный</t>
  </si>
  <si>
    <t xml:space="preserve">Автомобильная  дорога   
в безвозмездном пользовании </t>
  </si>
  <si>
    <t xml:space="preserve">с. Богдановка </t>
  </si>
  <si>
    <t>18.02.2019г
27.08.2019Г.
 26.11.2018 г.</t>
  </si>
  <si>
    <t>Итого дороги</t>
  </si>
  <si>
    <t>I.IV.II</t>
  </si>
  <si>
    <t xml:space="preserve">  - ПАМЯТНИКИ</t>
  </si>
  <si>
    <t>Итого памятники</t>
  </si>
  <si>
    <t>I.IV.III</t>
  </si>
  <si>
    <t>Канализация</t>
  </si>
  <si>
    <t>Новооскольский район,
 с. Яковлевка</t>
  </si>
  <si>
    <t>Въездная стелла</t>
  </si>
  <si>
    <t xml:space="preserve"> Белгород-Новый Оскол- Советское км 80+000(справа)</t>
  </si>
  <si>
    <t xml:space="preserve">Итого сети казны Новооскольского городского округа </t>
  </si>
  <si>
    <t>Итого по разделу I</t>
  </si>
  <si>
    <t>II</t>
  </si>
  <si>
    <t>Имущество  администрации Новооскольского городского округа и ее функциональных органов</t>
  </si>
  <si>
    <t>II.I</t>
  </si>
  <si>
    <t>Имущество администрации Новооскольского городского округа</t>
  </si>
  <si>
    <t>II.I.I</t>
  </si>
  <si>
    <t>Нежилое здание (администрация)</t>
  </si>
  <si>
    <t xml:space="preserve"> г. Новый Оскол,
 ул. 1 Мая, д. 2</t>
  </si>
  <si>
    <t>31:19:1108001:145</t>
  </si>
  <si>
    <t>Свидетельство
 31-АА 966229</t>
  </si>
  <si>
    <t>31:19:1108001:428</t>
  </si>
  <si>
    <t>г. Новый Оскол, ул. 1 Мая, д. 4</t>
  </si>
  <si>
    <t>Итого нежилой фонд администрации Новооскольского городского округа</t>
  </si>
  <si>
    <t>II.I.II</t>
  </si>
  <si>
    <t>II.I.II.I</t>
  </si>
  <si>
    <t>Итого социальный жилищный фонд для детей-сирот</t>
  </si>
  <si>
    <t>II.I.III</t>
  </si>
  <si>
    <t>II.I.III.I</t>
  </si>
  <si>
    <t xml:space="preserve"> - башни и сважины</t>
  </si>
  <si>
    <t>Итого башни и скважины</t>
  </si>
  <si>
    <t>II.I.III.II</t>
  </si>
  <si>
    <t>Итого ГТС</t>
  </si>
  <si>
    <t>II.I.III.III</t>
  </si>
  <si>
    <t>1</t>
  </si>
  <si>
    <t>II.I.IV</t>
  </si>
  <si>
    <t>II.I.IV.I</t>
  </si>
  <si>
    <t xml:space="preserve"> - дороги</t>
  </si>
  <si>
    <t>II.I.IV.II</t>
  </si>
  <si>
    <t xml:space="preserve"> - водопроводы</t>
  </si>
  <si>
    <t>Итого водопроводы</t>
  </si>
  <si>
    <t>II.I.IV.III</t>
  </si>
  <si>
    <t xml:space="preserve"> - теплосети</t>
  </si>
  <si>
    <t>Итого теплосети</t>
  </si>
  <si>
    <t>II.I.IV.IV</t>
  </si>
  <si>
    <t>II.I.V</t>
  </si>
  <si>
    <t xml:space="preserve">Памятники </t>
  </si>
  <si>
    <t>Итого памятники администрации Новооскольского городского округа</t>
  </si>
  <si>
    <t>II.II</t>
  </si>
  <si>
    <t xml:space="preserve">Управление культуры администрации Новооскольского городского округа </t>
  </si>
  <si>
    <t>II.II.I</t>
  </si>
  <si>
    <t>Итого нежилой фонд управления культуры администрации Новооскольского городского округа</t>
  </si>
  <si>
    <t>II.II.II</t>
  </si>
  <si>
    <t xml:space="preserve">Итого жилой фонд управления культуры администрации Новооскольского городского округа </t>
  </si>
  <si>
    <t>II.II.III</t>
  </si>
  <si>
    <t>II.II.III.I</t>
  </si>
  <si>
    <t>II.II.III.II</t>
  </si>
  <si>
    <t>II.II.III.III</t>
  </si>
  <si>
    <t>Итого сооружения управления культуры администрации Новооскольского городского округа</t>
  </si>
  <si>
    <t>II.II.IV</t>
  </si>
  <si>
    <t>II.II.IV.I</t>
  </si>
  <si>
    <t>II.II.IV.II</t>
  </si>
  <si>
    <t>II.II.IV.III</t>
  </si>
  <si>
    <t>II.II.IV.IV</t>
  </si>
  <si>
    <t>II.II.V</t>
  </si>
  <si>
    <t>Итого памятники управления культуры администрации Новооскольского городского округа</t>
  </si>
  <si>
    <t xml:space="preserve">Итого недвижимое имущество управления культуры администрации Новооскольского городского округа </t>
  </si>
  <si>
    <t>II.III</t>
  </si>
  <si>
    <t>Управление образования администрации Новооскольского городского округа</t>
  </si>
  <si>
    <t>II.III.I</t>
  </si>
  <si>
    <t>Нежилое здание управления образования</t>
  </si>
  <si>
    <t>г.Новый Оскол, ул.Володарского, 26</t>
  </si>
  <si>
    <t>232</t>
  </si>
  <si>
    <t>31:19:1106005:143</t>
  </si>
  <si>
    <t>31-АВ 947164</t>
  </si>
  <si>
    <t>Нежилое здание</t>
  </si>
  <si>
    <t>8711020005</t>
  </si>
  <si>
    <t>31:19:1106009:280</t>
  </si>
  <si>
    <t>31-31/007-31/007/019/2016-141/1 от 01.07.2016</t>
  </si>
  <si>
    <t>3</t>
  </si>
  <si>
    <t xml:space="preserve">Гараж </t>
  </si>
  <si>
    <t xml:space="preserve">г. Новый Оскол, 
ул. Гражданская,44
</t>
  </si>
  <si>
    <t>1013845896652</t>
  </si>
  <si>
    <t>31:19:1106003:378</t>
  </si>
  <si>
    <t>31-31/007-31/007/001/2016-261/1 от 09.02.2016</t>
  </si>
  <si>
    <t xml:space="preserve">Итого нежилой фонд управления образования администрации Новооскольского городского округа </t>
  </si>
  <si>
    <t>II.III.II</t>
  </si>
  <si>
    <t xml:space="preserve">Итого жилой фонд управления образования администрации Новооскольского городского округа </t>
  </si>
  <si>
    <t>II.III.III</t>
  </si>
  <si>
    <t>II.III.III.I</t>
  </si>
  <si>
    <t>II.III.III.II</t>
  </si>
  <si>
    <t>II.III.III.III</t>
  </si>
  <si>
    <t>Итого сооружения управления образования администрации Новооскольского городского округа</t>
  </si>
  <si>
    <t>II.III.IV</t>
  </si>
  <si>
    <t>II.III.IV.I</t>
  </si>
  <si>
    <t>II.III.IV.II</t>
  </si>
  <si>
    <t>II.III.IV.III</t>
  </si>
  <si>
    <t>II.III.IV.IV</t>
  </si>
  <si>
    <t xml:space="preserve">Итого прочие </t>
  </si>
  <si>
    <t xml:space="preserve">Итого сети управления  образования администрации Новооскольского городского округа </t>
  </si>
  <si>
    <t>II.III.V</t>
  </si>
  <si>
    <t>II.IV</t>
  </si>
  <si>
    <t xml:space="preserve">Управление финансов и бюджетной политики администрации Новооскольского городского округа </t>
  </si>
  <si>
    <t>II.IV.I</t>
  </si>
  <si>
    <t xml:space="preserve">Итого нежилой фонд управления финансов и бюджетной политики администрации Новооскольского городского округа </t>
  </si>
  <si>
    <t>II.IV.II</t>
  </si>
  <si>
    <t>Итого жилой фонд управления финансов и бюджетной политики администрации Новооскольского городского округа</t>
  </si>
  <si>
    <t>II.IV.III</t>
  </si>
  <si>
    <t>II.IV.III.I</t>
  </si>
  <si>
    <t>II.IV.III.II</t>
  </si>
  <si>
    <t>II.IV.III.III</t>
  </si>
  <si>
    <t xml:space="preserve">Итого сооружения управления финансов и бюджетной политики администрации Новооскольского городского округа </t>
  </si>
  <si>
    <t>II.IV.IV</t>
  </si>
  <si>
    <t>II.IV.IV.I</t>
  </si>
  <si>
    <t>II.IV.IV.II</t>
  </si>
  <si>
    <t>II.IV.IV.III</t>
  </si>
  <si>
    <t xml:space="preserve">Итого теплосети </t>
  </si>
  <si>
    <t>II.IV.IV.IV</t>
  </si>
  <si>
    <t xml:space="preserve">Итого сети управления финансов и бюджетной политики администрации Новооскольского городского округа </t>
  </si>
  <si>
    <t>II.IV.V</t>
  </si>
  <si>
    <t xml:space="preserve">Итого памятники управления финансов и бюджетной политики администрации Новооскольского городского округа </t>
  </si>
  <si>
    <t xml:space="preserve">Итого недвижимое имущество управления финансов и бюджетной политики администрации Новооскольского городского округа </t>
  </si>
  <si>
    <t>II.V</t>
  </si>
  <si>
    <t xml:space="preserve">Управление социальной защиты населения администрации Новооскольского городского округа  </t>
  </si>
  <si>
    <t>II.V.I</t>
  </si>
  <si>
    <t xml:space="preserve">Итого нежилой фонд управления социальной защиты населения администрации Новооскольского городского округа  </t>
  </si>
  <si>
    <t>II.V.II</t>
  </si>
  <si>
    <t xml:space="preserve">Итого жилой фонд управления социальной защиты населения администрации Новооскольского городского округа  </t>
  </si>
  <si>
    <t>II.V.III</t>
  </si>
  <si>
    <t>II.V.III.I</t>
  </si>
  <si>
    <t>II.V.III.II</t>
  </si>
  <si>
    <t>II.V.III.III</t>
  </si>
  <si>
    <t>II.VIII</t>
  </si>
  <si>
    <t xml:space="preserve">Итого сооружения управления социальной защиты населения администрации Новооскольского городского округа  </t>
  </si>
  <si>
    <t>II.V.IV</t>
  </si>
  <si>
    <t>II.V.IV.I</t>
  </si>
  <si>
    <t>II.V.IV.II</t>
  </si>
  <si>
    <t>II.V.IV.III</t>
  </si>
  <si>
    <t>II.V.IV.IV</t>
  </si>
  <si>
    <t xml:space="preserve">Итого сети управления социальной защиты населения администрации Новооскольского городского округа </t>
  </si>
  <si>
    <t>II.V.V</t>
  </si>
  <si>
    <t xml:space="preserve">Итого памятники управления  социальной защиты населения администрации Новооскольского городского округа  </t>
  </si>
  <si>
    <t xml:space="preserve">Итого недвижимое имущество управления социальной защиты населения администрации Новооскольского городского округа  </t>
  </si>
  <si>
    <t>II.VI</t>
  </si>
  <si>
    <t>II.VI.I</t>
  </si>
  <si>
    <t>II.VI.II</t>
  </si>
  <si>
    <t>II.VI.III</t>
  </si>
  <si>
    <t>II.VI.III.I</t>
  </si>
  <si>
    <t>II.VI.III.II</t>
  </si>
  <si>
    <t>II.VI.III.III</t>
  </si>
  <si>
    <t>II.VI.IV</t>
  </si>
  <si>
    <t>II.VI.IV.I</t>
  </si>
  <si>
    <t>II.VI.IV.II</t>
  </si>
  <si>
    <t>II.VI.IV.III</t>
  </si>
  <si>
    <t>II.VI.IV.IV</t>
  </si>
  <si>
    <t>II.VI.V</t>
  </si>
  <si>
    <t xml:space="preserve">Управление городского хозяйства  Новооскольского городского округа </t>
  </si>
  <si>
    <t>Нежилое помещение (здание администрации)</t>
  </si>
  <si>
    <t>г. Новый Оскол, ул.1Мая, д.4</t>
  </si>
  <si>
    <t>1010211003</t>
  </si>
  <si>
    <t>31:19:1108001:363</t>
  </si>
  <si>
    <t xml:space="preserve"> 29.12.2018</t>
  </si>
  <si>
    <t>Постановление администрации Новооскольского городского округа  №71</t>
  </si>
  <si>
    <t>31:19:1106009:291</t>
  </si>
  <si>
    <t xml:space="preserve">Итого нежилой фонд управления городского хозяйства Новооскольского городского округа </t>
  </si>
  <si>
    <t xml:space="preserve">Итого жилой фонд управления городского хозяйства Новооскольского городского округа </t>
  </si>
  <si>
    <t xml:space="preserve">Итого сооружения управления городского хозяйства Новооскольского городского округа </t>
  </si>
  <si>
    <t xml:space="preserve">Итого сети управления развития городского хозяйства Новооскольского городского округа </t>
  </si>
  <si>
    <t xml:space="preserve">Итого памятники управления городского хозяйства Новооскольского городского округа </t>
  </si>
  <si>
    <t xml:space="preserve">Итого недвижимое имущество  управления городского хозяйства Новооскольского городского округа </t>
  </si>
  <si>
    <t>Итого по разделу II</t>
  </si>
  <si>
    <t>III</t>
  </si>
  <si>
    <t>Имущество учреждений Новооскольского городского округа</t>
  </si>
  <si>
    <t>III.I</t>
  </si>
  <si>
    <t>Муниципальное бюджетное общеобразовательное учреждение "Средняя общеобразовательная школа № 1 с углубленным изучением отдельных предметов  имени Княжны О.Н.Романовой</t>
  </si>
  <si>
    <t>III.I.I</t>
  </si>
  <si>
    <t>Нежилое здание школы</t>
  </si>
  <si>
    <t>г. Новый Оскол, ул. Гагарина, 24</t>
  </si>
  <si>
    <t>31:19:1106009:106</t>
  </si>
  <si>
    <t xml:space="preserve">31-АБ 989827 </t>
  </si>
  <si>
    <t>Нежилое здание (гаражи)</t>
  </si>
  <si>
    <t>31:19:1106009:135</t>
  </si>
  <si>
    <t>31-АБ 995330</t>
  </si>
  <si>
    <t>Нежилое здание (мастерские)</t>
  </si>
  <si>
    <t>31:19:1106009:119</t>
  </si>
  <si>
    <t>31-АБ 995329</t>
  </si>
  <si>
    <t>Нежилое здание МОУ дополнительного образования детей "Детско-юношеская спортивная школа"</t>
  </si>
  <si>
    <t>г.Новый Оскол, ул.Ленина, 57/1</t>
  </si>
  <si>
    <t>31:19:1106019:833</t>
  </si>
  <si>
    <t xml:space="preserve"> 01.08.2019г.</t>
  </si>
  <si>
    <t xml:space="preserve">Нежилое здание (гараж) </t>
  </si>
  <si>
    <t>31:19:1106016:108</t>
  </si>
  <si>
    <t xml:space="preserve"> 21.03.2019</t>
  </si>
  <si>
    <t>Итого нежилой фонд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</si>
  <si>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III.I.II</t>
  </si>
  <si>
    <t>Итого жилой фонд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</si>
  <si>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III.I.III</t>
  </si>
  <si>
    <t>III.I.III.I</t>
  </si>
  <si>
    <t>III.I.III.II</t>
  </si>
  <si>
    <t>III.I.III.III</t>
  </si>
  <si>
    <t>Итого сооружения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</si>
  <si>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III.I.IV</t>
  </si>
  <si>
    <t>III.I.IV.I</t>
  </si>
  <si>
    <t>III.I.IV.II</t>
  </si>
  <si>
    <t>III.I.IV.III</t>
  </si>
  <si>
    <t>III.I.IV.IV</t>
  </si>
  <si>
    <t>Итого сети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</si>
  <si>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III.I.V</t>
  </si>
  <si>
    <t>Итого памятники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</si>
  <si>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Итого недвижимое имущество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</si>
  <si>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III.III</t>
  </si>
  <si>
    <t>Муниципальное бюджетное общеобразовательное учреждение "Средняя общеобразовательная школа № 3 г. Новый Оскол Белгородской области"</t>
  </si>
  <si>
    <t>III.III.I</t>
  </si>
  <si>
    <t>Нежилое здание (школа) 
МБОУ " СОШ №  3"</t>
  </si>
  <si>
    <t>г. Новый Оскол, ул.Ливенская, 
д. 94</t>
  </si>
  <si>
    <t>31:19:1104002:473</t>
  </si>
  <si>
    <t>31 АБ 997140</t>
  </si>
  <si>
    <t>Классы по труду МБОУ 
"СОШ № 3"</t>
  </si>
  <si>
    <t>31:19:1104002:358</t>
  </si>
  <si>
    <t>31 АБ 997141</t>
  </si>
  <si>
    <t>31:19:1104002:439</t>
  </si>
  <si>
    <t>31 АБ 997142</t>
  </si>
  <si>
    <t>Итого нежилой фонд муниципального бюджетного общеобразовательного учреждения "Средняя общеобразовательная школа № 3  г. Новый Оскол Белгородской области"</t>
  </si>
  <si>
    <t>III.III.II</t>
  </si>
  <si>
    <t>Итого жилой фонд муниципального бюджетного общеобразовательного учреждения "Средняя общеобразовательная школа № 3 г. Новый Оскол Белгородской области"</t>
  </si>
  <si>
    <t>III.III.III</t>
  </si>
  <si>
    <t>III.III.III.I</t>
  </si>
  <si>
    <t>III.III.III.II</t>
  </si>
  <si>
    <t>III.III.III.III</t>
  </si>
  <si>
    <t>Итого сооружения муниципального бюджетного общеобразовательного учреждения "Средняя общеобразовательная школа № 3  г. Новый Оскол Белгородской области"</t>
  </si>
  <si>
    <t>III.III.IV</t>
  </si>
  <si>
    <t>III.III.IV.I</t>
  </si>
  <si>
    <t>III.III.IV.II</t>
  </si>
  <si>
    <t xml:space="preserve">Итого водопроводы </t>
  </si>
  <si>
    <t>III.III.IV.III</t>
  </si>
  <si>
    <t>III.III.IV.IV</t>
  </si>
  <si>
    <t>Итого сети муниципального бюджетного общеобразовательного учреждения "Средняя общеобразовательная школа № 3 
г. Новый Оскол Белгородской области"</t>
  </si>
  <si>
    <t>III.III.V</t>
  </si>
  <si>
    <t>Итого памятники муниципального бюджетного общеобразовательного учреждения "Средняя общеобразовательная школа № 3  г. Новый Оскол Белгородской области"</t>
  </si>
  <si>
    <t>Итого недвижимое имущество муниципального бюджетного общеобразовательного учреждения "Средняя общеобразовательная школа № 3  г. Новый Оскол Белгородской области"</t>
  </si>
  <si>
    <t>III.IV</t>
  </si>
  <si>
    <t>Муниципальное бюджетное общеобразовательное учреждение "Средняя общеобразовательная школа № 4 г. Новый Оскол Белгородской области"</t>
  </si>
  <si>
    <t>III.IV.I</t>
  </si>
  <si>
    <t>Нежилое здание МОУ 
"СОШ № 4"</t>
  </si>
  <si>
    <t>г. Новый Оскол, ул. Авиационная, 1</t>
  </si>
  <si>
    <t>31:19:1110004:71</t>
  </si>
  <si>
    <t>31-АБ 997190</t>
  </si>
  <si>
    <t>Овощехранилище</t>
  </si>
  <si>
    <t>Хозпостройка</t>
  </si>
  <si>
    <t>Итого нежилой фонд муниципального бюджетного общеобразовательного учреждения "Средняя общеобразовательная школа № 4  г. Новый Оскол Белгородской области"</t>
  </si>
  <si>
    <t>III.IV.II</t>
  </si>
  <si>
    <t>Итого жилой фонд муниципального бюджетного общеобразовательного учреждения "Средняя общеобразовательная школа № 4 г. Новый Оскол Белгородской области"</t>
  </si>
  <si>
    <t>III.IV.III</t>
  </si>
  <si>
    <t>III.IV.III.I</t>
  </si>
  <si>
    <t>III.IV.III.II</t>
  </si>
  <si>
    <t>III.IV.III.III</t>
  </si>
  <si>
    <t>Итого сооружения муниципального бюджетного общеобразовательного учреждения "Средняя общеобразовательная школа № 4  г. Новый Оскол Белгородской области"</t>
  </si>
  <si>
    <t>III.IV.IV</t>
  </si>
  <si>
    <t>III.IV.IV.I</t>
  </si>
  <si>
    <t>III.IV.IV.II</t>
  </si>
  <si>
    <t>III.IV.IV.III</t>
  </si>
  <si>
    <t>III.IV.IV.IV</t>
  </si>
  <si>
    <t>Итого сети муниципального бюджетного общеобразовательного учреждения "Средняя общеобразовательная школа № 4 
г. Новый Оскол Белгородской области"</t>
  </si>
  <si>
    <t>III.IV.V</t>
  </si>
  <si>
    <t>Итого памятники муниципального бюджетного общеобразовательного учреждения "Средняя общеобразовательная школа № 4  г. Новый Оскол Белгородской области"</t>
  </si>
  <si>
    <t>Итого недвижимое имущество муниципального бюджетного общеобразовательного учреждения "Средняя общеобразовательная школа № 4  г. Новый Оскол Белгородской области"</t>
  </si>
  <si>
    <t>III.V</t>
  </si>
  <si>
    <t>Муниципальное бюджетное общеобразовательное учреждение "Беломестненская средняя общеобразовательная школа Новооскольского района Белгородской области"</t>
  </si>
  <si>
    <t>III.V.I</t>
  </si>
  <si>
    <t>Нежилое здание (школа) 
МОУ "Беломестненская общеобразовательная школа"</t>
  </si>
  <si>
    <t>Новооскольский район, с.Беломестное, ул.Парковая , д.3</t>
  </si>
  <si>
    <t>31:19:1304001:459</t>
  </si>
  <si>
    <t>31-АВ 539658</t>
  </si>
  <si>
    <t xml:space="preserve">Нежилое здание (гараж) 
</t>
  </si>
  <si>
    <t>4101120001</t>
  </si>
  <si>
    <t>31:19:1304007:115</t>
  </si>
  <si>
    <t>Постановление администрации Новооскольского городского округа №317, от 13.06.2019 г., выписка 31:19:1304007:115-31/007/2019-2, от 22.08.2019г.</t>
  </si>
  <si>
    <t>Итого нежилой фонд муниципального бюджетного общеобразовательного учреждения "Беломестненская средняя общеобразовательная школа Новооскольского городского округа Белгородской области"</t>
  </si>
  <si>
    <t>III.V.II</t>
  </si>
  <si>
    <t>Итого жилой фонд муниципального бюджетного общеобразовательного учреждения "Беломестненская средняя общеобразовательная школа Новооскольского городского округа Белгородской области"</t>
  </si>
  <si>
    <t>III.V.III</t>
  </si>
  <si>
    <t>III.V.III.I</t>
  </si>
  <si>
    <t>III.V.III.II</t>
  </si>
  <si>
    <t>III.V.III.III</t>
  </si>
  <si>
    <t xml:space="preserve">Подвал </t>
  </si>
  <si>
    <t>30.11.2011</t>
  </si>
  <si>
    <t>Постановление № 1876</t>
  </si>
  <si>
    <t>Итого сооружения муниципального бюджетного общеобразовательного учреждения "Беломестненская средняя общеобразовательная школа Новооскольского городского округа Белгородской области"</t>
  </si>
  <si>
    <t>III.V.IV</t>
  </si>
  <si>
    <t>III.V.IV.I</t>
  </si>
  <si>
    <t>III.V.IV.II</t>
  </si>
  <si>
    <t>III.V.IV.III</t>
  </si>
  <si>
    <t>III.V.IV.IV</t>
  </si>
  <si>
    <t>Итого сети муниципального бюджетного общеобразовательного учреждения "Беломестненская средняя общеобразовательная школа Новооскольского городского округа Белгородской области"</t>
  </si>
  <si>
    <t>III.V.V</t>
  </si>
  <si>
    <t>Итого памятники муниципального бюджетного общеобразовательного учреждения "Беломестненская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</si>
  <si>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"Беломестненская средняя общеобразовательная школа Новооскольского района Белгородской области"</t>
  </si>
  <si>
    <t>III.VI</t>
  </si>
  <si>
    <t>Муниципальное бюджетное общеобразовательное учреждение "Богородская основная общеобразовательная школа Новооскольского района  Белгородской области"</t>
  </si>
  <si>
    <t>III.VI.I</t>
  </si>
  <si>
    <t>Нежилое здание общеобразовательной школы</t>
  </si>
  <si>
    <t>1013815</t>
  </si>
  <si>
    <t>31:19:1401001:176</t>
  </si>
  <si>
    <t>31-АБ 755836</t>
  </si>
  <si>
    <t>1010008</t>
  </si>
  <si>
    <t>31:19:1401001:72</t>
  </si>
  <si>
    <t>31-АБ 755835</t>
  </si>
  <si>
    <t>Итого нежилой фонд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t>
  </si>
  <si>
    <t>III.VI.II</t>
  </si>
  <si>
    <t>Итого жилой фонд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t>
  </si>
  <si>
    <t>III.VI.III</t>
  </si>
  <si>
    <t>III.VI.III.I</t>
  </si>
  <si>
    <t>III.VI.III.II</t>
  </si>
  <si>
    <t>III.VI.III.III</t>
  </si>
  <si>
    <t>Подвал</t>
  </si>
  <si>
    <t>Новооскольский район, с.Богородское, ул.Школьная, 1</t>
  </si>
  <si>
    <t>1013816</t>
  </si>
  <si>
    <t>Итого сооружения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t>
  </si>
  <si>
    <t>III.VI.IV</t>
  </si>
  <si>
    <t>III.VI.IV.I</t>
  </si>
  <si>
    <t>III.VI.IV.II</t>
  </si>
  <si>
    <t>III.VI.IV.III</t>
  </si>
  <si>
    <t>III.VI.IV.IV</t>
  </si>
  <si>
    <t>Итого сети муниципального бюджетного общеобразовательного учреждения "Богородская основная общеобразовательная школа Новооскольскогорайона  Белгородской области"</t>
  </si>
  <si>
    <t>III.VI.V</t>
  </si>
  <si>
    <t>Итого памятники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</si>
  <si>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t>
  </si>
  <si>
    <t>III.VII</t>
  </si>
  <si>
    <t>Муниципальное бюджетное общеобразовательное учреждение "Васильдольская основная общеобразовательная школа Новооскольского района Белгородской области"</t>
  </si>
  <si>
    <t>III.VII.I</t>
  </si>
  <si>
    <t>Нежилое здание 
МОУ "Васильдольская средняя общеобразовательная школа"</t>
  </si>
  <si>
    <t>Новооскольский район, с.Васильдол, ул.Школьная, 20</t>
  </si>
  <si>
    <t>10001</t>
  </si>
  <si>
    <t>31:19:0102001:116</t>
  </si>
  <si>
    <t>31-АБ 995251</t>
  </si>
  <si>
    <t>Итого нежилой фонд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t>
  </si>
  <si>
    <t>III.VII.II</t>
  </si>
  <si>
    <t>Итого жилой фонд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t>
  </si>
  <si>
    <t>III.VII.III</t>
  </si>
  <si>
    <t>III.VII.III.I</t>
  </si>
  <si>
    <t>III.VII.III.II</t>
  </si>
  <si>
    <t>III.VII.III.III</t>
  </si>
  <si>
    <t>Сарай</t>
  </si>
  <si>
    <t>100033</t>
  </si>
  <si>
    <t>Постановление № 1873</t>
  </si>
  <si>
    <t>2</t>
  </si>
  <si>
    <t>100032</t>
  </si>
  <si>
    <t>Итого сооружения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t>
  </si>
  <si>
    <t>III.VII.IV</t>
  </si>
  <si>
    <t>III.VII.IV.I</t>
  </si>
  <si>
    <t>III.VII.IV.II</t>
  </si>
  <si>
    <t>III.VII.IV.III</t>
  </si>
  <si>
    <t>III.VII.IV.IV</t>
  </si>
  <si>
    <t>Итого сети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t>
  </si>
  <si>
    <t>III.VII.V</t>
  </si>
  <si>
    <t>Итого памятники муниципального бюджетного общеобразовательного учреждения "Васильдольская основная общеобразовательная школа Новооскольского городского округа Белгородской области"</t>
  </si>
  <si>
    <t>Итого недвижимое имущество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t>
  </si>
  <si>
    <t>III.VIII</t>
  </si>
  <si>
    <t>Муниципальное бюджетное общеобразовательное учреждение "Великомихайловская средняя общеобразовательная школа Новооскольского района Белгородской области"</t>
  </si>
  <si>
    <t>III.VIII.I</t>
  </si>
  <si>
    <t>Нежилое здание МОУ "Великомихайловская средняя общеобразовательная школа"</t>
  </si>
  <si>
    <t>Новооскольский район, с. Великомихайловка, ул. Первой Конной Армии, 7</t>
  </si>
  <si>
    <t>469</t>
  </si>
  <si>
    <t>31:19:1502001:387</t>
  </si>
  <si>
    <t>31-АБ 997197</t>
  </si>
  <si>
    <t>Нежилое зание (Тир)</t>
  </si>
  <si>
    <t>Новооскольский район, с. Великомихайловка, пл. Первой Конной Армии, 7</t>
  </si>
  <si>
    <t>100000037</t>
  </si>
  <si>
    <t>31:19:1502003:104</t>
  </si>
  <si>
    <t xml:space="preserve"> 07.10.2016</t>
  </si>
  <si>
    <t xml:space="preserve"> Постановление № 448, от 06.09.2016, выписка от 07.10.2016</t>
  </si>
  <si>
    <t>Нежилое здание гаража</t>
  </si>
  <si>
    <t>Новооскольский район, с. Великомихайловка пл. Первой Конной Армии, 7</t>
  </si>
  <si>
    <t>100000039</t>
  </si>
  <si>
    <t>31:19:1502002:93</t>
  </si>
  <si>
    <t>100000040</t>
  </si>
  <si>
    <t>31:19:1502002:94</t>
  </si>
  <si>
    <t>Нежилое 2х этажное здание школы</t>
  </si>
  <si>
    <t>31:19:1502001:211</t>
  </si>
  <si>
    <t>Нежилое здание (прачечная)</t>
  </si>
  <si>
    <t>100000035</t>
  </si>
  <si>
    <t>31:19:1502002:96</t>
  </si>
  <si>
    <t xml:space="preserve">03.04.2018
</t>
  </si>
  <si>
    <t>Постановление №100</t>
  </si>
  <si>
    <t>Нежилое 2х этажное здание (кирпичное)</t>
  </si>
  <si>
    <t>Постановление № 1867</t>
  </si>
  <si>
    <t>Нежилое здание (деревянное, обложенное кирпичом)</t>
  </si>
  <si>
    <t>Новооскольский район, с.Великомихайловка, ул.Первой Конной Армии, 7</t>
  </si>
  <si>
    <t>Нежилое здание сарая</t>
  </si>
  <si>
    <t>Нежилое здание туалета</t>
  </si>
  <si>
    <t>Трансформаторная  будка</t>
  </si>
  <si>
    <t>Итого нежилой фонд муниципального бюджетного общеобразовательного учреждения "Великомихайловская средняя общеобразовательная школа Новооскольского района  Белгородской области"</t>
  </si>
  <si>
    <t>III.VIII.II</t>
  </si>
  <si>
    <t>Итого жилой фонд муниципального бюджетного общеобразовательного учреждения "Великомихайловская средняя общеобразовательная школа Новооскольского района  Белгородской области"</t>
  </si>
  <si>
    <t>III.VIII.III</t>
  </si>
  <si>
    <t>III.VIII.III.I</t>
  </si>
  <si>
    <t>III.VIII.III.II</t>
  </si>
  <si>
    <t>III.VIII.III.III</t>
  </si>
  <si>
    <t>Итого сооружения муниципального бюджетного общеобразовательного учреждения "Великомихайловская средняя общеобразовательная школа Новооскольского района  Белгородской области"</t>
  </si>
  <si>
    <t>III.VIII.IV</t>
  </si>
  <si>
    <t>III.VIII.IV.I</t>
  </si>
  <si>
    <t>III.VIII.IV.II</t>
  </si>
  <si>
    <t>III.VIII.IV.III</t>
  </si>
  <si>
    <t>III.VIII.IV.IV</t>
  </si>
  <si>
    <t>Итого сети муниципального бюджетного общеобразовательного учреждения "Великомихайловская средняя общеобразовательная школа Новооскольского района  Белгородской области"</t>
  </si>
  <si>
    <t>III.VIII.V</t>
  </si>
  <si>
    <t>Итого памятники муниципального бюджетного общеобразовательного учреждения "Великомихайловская средняя общеобразовательная школа Новооскольского городского округа Белгородской области"</t>
  </si>
  <si>
    <t>Итого недвижимое имущество муниципального бюджетного общеобразовательного учреждения "Великомихайловская средняя общеобразовательная школа Новооскольскогорайона  Белгородской области"</t>
  </si>
  <si>
    <t>III.IX</t>
  </si>
  <si>
    <t>Муниципальное бюджетное общеобразовательное учреждение "Глинновская средняя общеобразовательная школа  Новооскольскогорайона  Белгородской области"</t>
  </si>
  <si>
    <t>III.IX.I</t>
  </si>
  <si>
    <t>Нежилое здание МОУ "Глинновская средняя общеобразовательная школа"</t>
  </si>
  <si>
    <t>Новооскольский район, с.Глинное, ул.Центральная, 29</t>
  </si>
  <si>
    <t>364</t>
  </si>
  <si>
    <t xml:space="preserve"> 31:19:0502001:191</t>
  </si>
  <si>
    <t>31-АВ 902877</t>
  </si>
  <si>
    <t xml:space="preserve">Хозяйственная постройка </t>
  </si>
  <si>
    <t>4101120008</t>
  </si>
  <si>
    <t>31:19:0502001:340</t>
  </si>
  <si>
    <t xml:space="preserve">Постановление администрации №377
</t>
  </si>
  <si>
    <t>4101120009</t>
  </si>
  <si>
    <t>31:19:0502001:341</t>
  </si>
  <si>
    <t xml:space="preserve">Постановление администрации №378
</t>
  </si>
  <si>
    <t>нежилое здание мастерской</t>
  </si>
  <si>
    <t>Новооскольский район, с.Глинное</t>
  </si>
  <si>
    <t>31:19:0502001:80</t>
  </si>
  <si>
    <t>Постановление администрации Новооскольского городского округа Белгородской области  от 04.06.2018 г. № 178, выписка 31:19:0502001:80-31/007/2018-1 от 28.05.2018 г.</t>
  </si>
  <si>
    <t>Итого нежилой фонд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t>
  </si>
  <si>
    <t>III.IX.II</t>
  </si>
  <si>
    <t>Итого жилой фонд муниципального бюджетного общеобразовательного учреждения "Глинновская средняя общеобразовательная школа  Новооскольскогорайона  Белгородской области"</t>
  </si>
  <si>
    <t>III.IX.III</t>
  </si>
  <si>
    <t>III.IX.III.I</t>
  </si>
  <si>
    <t>III.IX.III.II</t>
  </si>
  <si>
    <t>III.IX.III.III</t>
  </si>
  <si>
    <t>Итого сооружения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t>
  </si>
  <si>
    <t>III.IX.IV</t>
  </si>
  <si>
    <t>III.IX.IV.I</t>
  </si>
  <si>
    <t>III.IX.IV.II</t>
  </si>
  <si>
    <t>III.IX.IV.III</t>
  </si>
  <si>
    <t>III.IX.IV.IV</t>
  </si>
  <si>
    <t>Итого сети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t>
  </si>
  <si>
    <t>III.IX.V</t>
  </si>
  <si>
    <t>Итого памятники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</si>
  <si>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t>
  </si>
  <si>
    <t>III.X</t>
  </si>
  <si>
    <t>Муниципальное бюджетное общеобразовательное учреждение "Голубинская средняя общеобразовательная школа  Новооскольского района Белгородской области"</t>
  </si>
  <si>
    <t>III.X.I</t>
  </si>
  <si>
    <t>Нежилое здание МОУ "Голубинская средняя общеобразовательная школа"</t>
  </si>
  <si>
    <t>Новооскольский район, с.Голубино, ул.Набережная, д.37</t>
  </si>
  <si>
    <t>31:19:0407001:186</t>
  </si>
  <si>
    <t>31-АВ 699689</t>
  </si>
  <si>
    <t>Нежилое здание МОУ "Голубинская средняя общеобразовательная школа" Классы по труду</t>
  </si>
  <si>
    <t>31:19:0407001:758</t>
  </si>
  <si>
    <t>31-АВ 616681</t>
  </si>
  <si>
    <t>Итого нежилой фонд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t>
  </si>
  <si>
    <t>III.X.II</t>
  </si>
  <si>
    <t>Итого жилой фонд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t>
  </si>
  <si>
    <t>III.X.III</t>
  </si>
  <si>
    <t>III.X.III.I</t>
  </si>
  <si>
    <t>III.X.III.II</t>
  </si>
  <si>
    <t>III.X.III.III</t>
  </si>
  <si>
    <t>Итого сооружения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t>
  </si>
  <si>
    <t>III.X.IV</t>
  </si>
  <si>
    <t>III.X.IV.I</t>
  </si>
  <si>
    <t>III.X.IV.II</t>
  </si>
  <si>
    <t>III.X.IV.III</t>
  </si>
  <si>
    <t>III.X.IV.IV</t>
  </si>
  <si>
    <t>Итого сети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t>
  </si>
  <si>
    <t>III.X.V</t>
  </si>
  <si>
    <t>Итого памятники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</si>
  <si>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t>
  </si>
  <si>
    <t>III.XI</t>
  </si>
  <si>
    <t>Муниципальное бюджетное общеобразовательное учреждение "Львовская средняя общеобразовательная школа  Новооскольского района Белгородской области"</t>
  </si>
  <si>
    <t>III.XI.I</t>
  </si>
  <si>
    <t>Нежилое здание МОУ "Львовская средняя общеобразовательная школа"</t>
  </si>
  <si>
    <t xml:space="preserve">Новооскольский район, с.Львовка, ул.Черемушки, 1/а </t>
  </si>
  <si>
    <t>1768,9</t>
  </si>
  <si>
    <t>21</t>
  </si>
  <si>
    <t>31:19:1811001:112</t>
  </si>
  <si>
    <t>31-АВ 663320 от 12.08.2013</t>
  </si>
  <si>
    <t>Нежилое здание МДОУ "Детский сад"</t>
  </si>
  <si>
    <t>Новооскольский р-н, с. Николаевка</t>
  </si>
  <si>
    <t>4101120004</t>
  </si>
  <si>
    <t>31:19:1810001:91</t>
  </si>
  <si>
    <t xml:space="preserve"> 26.09.2017</t>
  </si>
  <si>
    <t>Постановление администрации № 382</t>
  </si>
  <si>
    <t>Нежилое здание пищеблока</t>
  </si>
  <si>
    <t xml:space="preserve">Новооскольский район, с. Николаевка, ул.Центральная, д. 37 </t>
  </si>
  <si>
    <t>4101120006</t>
  </si>
  <si>
    <t>31:19:1810001:254</t>
  </si>
  <si>
    <t xml:space="preserve">Постановление администрации № 384 </t>
  </si>
  <si>
    <t xml:space="preserve">Нежилое здание хозяйственной постройки </t>
  </si>
  <si>
    <t>4101120005</t>
  </si>
  <si>
    <t>31:19:1810001:255</t>
  </si>
  <si>
    <t>Постановление администрации № 380</t>
  </si>
  <si>
    <t>Итого нежилой фонд муниципального бюджетного общеобразовательного учреждения "Львовская средняя общеобразовательная школа  Новооскольского района Белгородской области"</t>
  </si>
  <si>
    <t>III.XI.II</t>
  </si>
  <si>
    <t>Итого жилой фонд муниципального бюджетного общеобразовательного учреждения "Львовская средняя общеобразовательная школа  Новооскольского района Белгородской области"</t>
  </si>
  <si>
    <t>III.XI.III</t>
  </si>
  <si>
    <t>III.XI.III.I</t>
  </si>
  <si>
    <t>III.XI.III.II</t>
  </si>
  <si>
    <t>III.XI.III.III</t>
  </si>
  <si>
    <t>Итого сооружения муниципального бюджетного общеобразовательного учреждения "Львовская средняя общеобразовательная школа  Новооскольскогорайона Белгородской области"</t>
  </si>
  <si>
    <t>III.XI.IV</t>
  </si>
  <si>
    <t>III.XI.IV.I</t>
  </si>
  <si>
    <t>III.XI.IV.II</t>
  </si>
  <si>
    <t>III.XI.IV.III</t>
  </si>
  <si>
    <t>III.XI.IV.IV</t>
  </si>
  <si>
    <t>Итого сети муниципального бюджетного общеобразовательного учреждения "Львовская средняя общеобразовательная школа  НовооскольскогорайонаБелгородской области"</t>
  </si>
  <si>
    <t>III.XI.V</t>
  </si>
  <si>
    <t>Итого памятники муниципального бюджетного общеобразовательного учреждения "Львовская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</si>
  <si>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"Львовская средняя общеобразовательная школа  Новооскольского района Белгородской области"</t>
  </si>
  <si>
    <t>III.XII</t>
  </si>
  <si>
    <t>Муниципальное казенное учреждение "Центр молодежных инициатив Новооскольского городского округа"</t>
  </si>
  <si>
    <t>III.XII.I</t>
  </si>
  <si>
    <t>Итого нежилой фонд  МКУ "Центр молодежных инициатив  Новооскольского городского округа</t>
  </si>
  <si>
    <t>III.XII.II</t>
  </si>
  <si>
    <t>Итого жилой фонд  МКУ "Центр молодежных инициатив  Новооскольского городского округа</t>
  </si>
  <si>
    <t>III.XII.III</t>
  </si>
  <si>
    <t>III.XII.III.I</t>
  </si>
  <si>
    <t>III.XII.III.II</t>
  </si>
  <si>
    <t>III.XII.III.III</t>
  </si>
  <si>
    <t>Итого сооружения  МКУ "Центр молодежных инициатив  Новооскольского городского округа</t>
  </si>
  <si>
    <t>III.XII.IV</t>
  </si>
  <si>
    <t>III.XII.IV.I</t>
  </si>
  <si>
    <t>III.XII.IV.II</t>
  </si>
  <si>
    <t>III.XII.IV.III</t>
  </si>
  <si>
    <t>III.XII.IV.IV</t>
  </si>
  <si>
    <t>Итого сети МКУ "Центр молодежных инициатив  Новооскольского городского округа</t>
  </si>
  <si>
    <t>III.XII.V</t>
  </si>
  <si>
    <t>Итого памятники  МКУ "Центр молодежных инициатив  Новооскольского  городского округа</t>
  </si>
  <si>
    <t>Итого недвижимое имущество МКУ "Центр молодежных инициатив  Новооскольского  городского округа</t>
  </si>
  <si>
    <t>III.XIII</t>
  </si>
  <si>
    <t>Муниципальное бюджетное общеобразовательное учреждение "Немцевская основная общеобразовательная школа  Новооскольского района Белгородской области"</t>
  </si>
  <si>
    <t>III.XIII.I</t>
  </si>
  <si>
    <t>Нежилое здание МОУ "Немцевская основная общеобразовательная школа"</t>
  </si>
  <si>
    <t>Новооскольский район, с.Немцево, ул. Верхняя, 2</t>
  </si>
  <si>
    <t>117</t>
  </si>
  <si>
    <t>31:19:1706002:152</t>
  </si>
  <si>
    <t>31-АБ 906840</t>
  </si>
  <si>
    <t>Итого нежилой фонд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</si>
  <si>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III.XIII.II</t>
  </si>
  <si>
    <t>Итого жилой фонд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</si>
  <si>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III.XIII.III</t>
  </si>
  <si>
    <t>III.XIII.III.I</t>
  </si>
  <si>
    <t>III.XIII.III.II</t>
  </si>
  <si>
    <t>III.XIII.III.III</t>
  </si>
  <si>
    <t>Итого сооружения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</si>
  <si>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III.XIII.IV</t>
  </si>
  <si>
    <t>III.XIII.IV.I</t>
  </si>
  <si>
    <t>III.XIII.IV.II</t>
  </si>
  <si>
    <t>III.XIII.IV.III</t>
  </si>
  <si>
    <t>III.XIII.IV.IV</t>
  </si>
  <si>
    <t>Итого сети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</si>
  <si>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III.XIII.V</t>
  </si>
  <si>
    <t>Итого памятники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</si>
  <si>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</si>
  <si>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III.XIV</t>
  </si>
  <si>
    <t>Муниципальное бюджетное общеобразовательное учреждение "Ниновская начальная общеобразовательная школа  Новооскольского района  Белгородской области"</t>
  </si>
  <si>
    <t>III.XIV.I</t>
  </si>
  <si>
    <t>Итого нежилой фонд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</si>
  <si>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III.XIV.II</t>
  </si>
  <si>
    <t>Итого жилой фонд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</si>
  <si>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III.XIV.III</t>
  </si>
  <si>
    <t>III.XIV.III.I</t>
  </si>
  <si>
    <t>III.XIV.III.II</t>
  </si>
  <si>
    <t>III.XIV.III.III</t>
  </si>
  <si>
    <t>Итого сооружения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</si>
  <si>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III.XIV.IV</t>
  </si>
  <si>
    <t>III.XIV.IV.I</t>
  </si>
  <si>
    <t>III.XIV.IV.II</t>
  </si>
  <si>
    <t>III.XIV.IV.III</t>
  </si>
  <si>
    <t>III.XIV.IV.IV</t>
  </si>
  <si>
    <t>Итого сети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</si>
  <si>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III.XIV.V</t>
  </si>
  <si>
    <t>Итого памятники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</si>
  <si>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</si>
  <si>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III.XV</t>
  </si>
  <si>
    <t>Муниципальное бюджетное общеобразовательное учреждение "Новобезгинская средняя общеобразовательная школа  Новооскольского района Белгородской области"</t>
  </si>
  <si>
    <t>III.XV.I</t>
  </si>
  <si>
    <t>Школа</t>
  </si>
  <si>
    <t>Новооскольский район, с.Новая Безгинка, ул. Центральная, д. 88</t>
  </si>
  <si>
    <t>31:19:0602001:355</t>
  </si>
  <si>
    <t>Постановление № 323
от3 0.03.2015г.
31-АГ 147896 .</t>
  </si>
  <si>
    <t>Часть нежилого здания  (мастерские) МБОУ "Новобезгинская СОШ"</t>
  </si>
  <si>
    <t>1013845896418</t>
  </si>
  <si>
    <t>31:19:0602001:416</t>
  </si>
  <si>
    <t xml:space="preserve">Постановление № 323
от3 0.03.2015г.
СВ-ВО 31-АГ 147798
от 11.02.2009
</t>
  </si>
  <si>
    <t>Часть нежилого здания  (оранжерея) МБОУ "Новобезгинская СОШ"</t>
  </si>
  <si>
    <t>1013845896419</t>
  </si>
  <si>
    <t>31:19:0602001:288</t>
  </si>
  <si>
    <t>Постановление № 323
от3 0.03.2015г.
СВ-ВО 31-АГ 147799
от 11.02.2009</t>
  </si>
  <si>
    <t>Итого нежилой фонд муниципального бюджетного общеобразовательного учреждения "Новобезгинская средняя общеобразовательная школа  Новооскольского района  Белгородской области"</t>
  </si>
  <si>
    <t>III.XV.II</t>
  </si>
  <si>
    <t>Итого жилой фонд муниципального бюджетного общеобразовательного учреждения "Новобезгинская средняя общеобразовательная школа  Новооскольскогорайона  Белгородской области"</t>
  </si>
  <si>
    <t>III.XV.III</t>
  </si>
  <si>
    <t>III.XV.III.I</t>
  </si>
  <si>
    <t>III.XV.III.II</t>
  </si>
  <si>
    <t>III.XV.III.III</t>
  </si>
  <si>
    <t>4</t>
  </si>
  <si>
    <t>Туалет</t>
  </si>
  <si>
    <t>Новооскольский район, с.Новая Безгинка, ул. Центральная, д88</t>
  </si>
  <si>
    <t xml:space="preserve">Постановление № 1875 </t>
  </si>
  <si>
    <t>Итого сооружения муниципального бюджетного общеобразовательного учреждения "Новобезгинская средняя общеобразовательная школа  Новооскольского района  Белгородской области"</t>
  </si>
  <si>
    <t>III.XV.IV</t>
  </si>
  <si>
    <t>III.XV.IV.I</t>
  </si>
  <si>
    <t>III.XV.IV.II</t>
  </si>
  <si>
    <t>III.XV.IV.III</t>
  </si>
  <si>
    <t>III.XV.IV.IV</t>
  </si>
  <si>
    <t>Итого сети муниципального бюджетного общеобразовательного учреждения "Новобезгинская средняя общеобразовательная школа  Новооскольского района Белгородской области"</t>
  </si>
  <si>
    <t>III.XV.V</t>
  </si>
  <si>
    <t>Итого памятники муниципального бюджетного общеобразовательного учреждения "Новобезгинская средняя общеобразовательная школа  Новооскольского грайона Белгородской области"</t>
  </si>
  <si>
    <t>Итого недвижимое имущество муниципального бюджетного общеобразовательного учреждения "Новобезгинская средняя общеобразовательная школа  Новооскольского района  Белгородской области"</t>
  </si>
  <si>
    <t>III.XVI</t>
  </si>
  <si>
    <t>Муниципальное бюджетное общеобразовательное учреждение "Ольховатская основная общеобразовательная школа  Новооскольского района  Белгородской области"</t>
  </si>
  <si>
    <t>III.XVI.I</t>
  </si>
  <si>
    <t>Нежилое здание МБОУ "Ольховатская основная общеобразовательная школа"</t>
  </si>
  <si>
    <t>15000027</t>
  </si>
  <si>
    <t>31:19:1301002:129</t>
  </si>
  <si>
    <t>31-АВ 700668</t>
  </si>
  <si>
    <t>Нежилое здание оранжереи</t>
  </si>
  <si>
    <t>15000029</t>
  </si>
  <si>
    <t>31:19:1301002:127</t>
  </si>
  <si>
    <t>31-АВ 700666</t>
  </si>
  <si>
    <t>Нежилое здание мастерских</t>
  </si>
  <si>
    <t>15000028</t>
  </si>
  <si>
    <t>31:19:1301002:128</t>
  </si>
  <si>
    <t>31-АВ 700667</t>
  </si>
  <si>
    <t>31:19:1301004:133</t>
  </si>
  <si>
    <t>31:19:1301004:134</t>
  </si>
  <si>
    <t>III.XVI.II</t>
  </si>
  <si>
    <t>Итого жилой фонд муниципального бюджетного общеобразовательного учреждения "Ольховатская основная общеобразовательная школа  Новооскольского района  Белгородской области"</t>
  </si>
  <si>
    <t>III.XVI.III</t>
  </si>
  <si>
    <t>III.XVI.III.I</t>
  </si>
  <si>
    <t>III.XVI.III.II</t>
  </si>
  <si>
    <t>III.XVI.III.III</t>
  </si>
  <si>
    <t>Итого сооружения муниципального бюджетного общеобразовательного учреждения "Ольховатская основная общеобразовательная школа  Новооскольского района  Белгородской области"</t>
  </si>
  <si>
    <t>III.XVI.IV</t>
  </si>
  <si>
    <t>III.XVI.IV.I</t>
  </si>
  <si>
    <t>III.IVI.IV.I</t>
  </si>
  <si>
    <t>III.XVI.IV.II</t>
  </si>
  <si>
    <t>III.XVI.IV.III</t>
  </si>
  <si>
    <t>III.XVI.IV.IV</t>
  </si>
  <si>
    <t>Итого сети муниципального бюджетного общеобразовательного учреждения "Ольховатская средняя общеобразовательная школа  Новооскольского района Белгородской области"</t>
  </si>
  <si>
    <t>III.XVI.V</t>
  </si>
  <si>
    <t>Итого памятники муниципального бюджетного общеобразовательного учреждения "Ольховатская основная общеобразовательная школа  Новооскольского городского округа Белгородской области"</t>
  </si>
  <si>
    <t>Итого недвижимое имущество муниципального бюджетного общеобразовательного учреждения "Ольховатская основная общеобразовательная школа  Новооскольского района  Белгородской области"</t>
  </si>
  <si>
    <t>III.XVII</t>
  </si>
  <si>
    <t>Муниципальное бюджетное общеобразовательное учреждение "Оскольская основная общеобразовательная школа Новооскольского района  Белгородской области"</t>
  </si>
  <si>
    <t>III.XVII.I</t>
  </si>
  <si>
    <t>Нежилое здание МОУ "Оскольская основная общеобразовательная школа"</t>
  </si>
  <si>
    <t xml:space="preserve">Новооскольский район, с.Оскольское, ул.Школьная, 71 </t>
  </si>
  <si>
    <t>59</t>
  </si>
  <si>
    <t>31:19:0406001:339</t>
  </si>
  <si>
    <t>31-АБ 829125</t>
  </si>
  <si>
    <t>60</t>
  </si>
  <si>
    <t>31:19:0406001:167</t>
  </si>
  <si>
    <t>31-АБ 829126</t>
  </si>
  <si>
    <t>Нежилое здание (столовая)</t>
  </si>
  <si>
    <t>31:19:0406001:323</t>
  </si>
  <si>
    <t>31-АБ 848076</t>
  </si>
  <si>
    <t>Итого нежилой фонд муниципального бюджетного общеобразовательного учреждения "Оскольская основная общеобразовательная школа  Новооскольскогорайона  Белгородской области"</t>
  </si>
  <si>
    <t>III.XVII.II</t>
  </si>
  <si>
    <t>Итого жилой фонд муниципального бюджетного общеобразовательного учреждения "Оскольская основная общеобразовательная школа  Новооскольского района  Белгородской области"</t>
  </si>
  <si>
    <t>III.XVII.III</t>
  </si>
  <si>
    <t>III.XVII.III.I</t>
  </si>
  <si>
    <t>III.XVII.III.II</t>
  </si>
  <si>
    <t>III.XVII.III.III</t>
  </si>
  <si>
    <t>Постановление № 1871</t>
  </si>
  <si>
    <t>Итого сооружения муниципального бюджетного общеобразовательного учреждения "Оскольская основная общеобразовательная школа  Новооскольского района Белгородской области"</t>
  </si>
  <si>
    <t>III.XVII.IV</t>
  </si>
  <si>
    <t>III.XVII.IV.I</t>
  </si>
  <si>
    <t>III.IVII.IV.I</t>
  </si>
  <si>
    <t>III.XVII.IV.II</t>
  </si>
  <si>
    <t>III.XVII.IV.III</t>
  </si>
  <si>
    <t>III.XVII.IV.IV</t>
  </si>
  <si>
    <t>Итого сети муниципального бюджетного общеобразовательного учреждения "Оскольская средняя общеобразовательная школа  Новооскольского района Белгородской области"</t>
  </si>
  <si>
    <t>III.XVII.V</t>
  </si>
  <si>
    <t>Итого памятники муниципального бюджетного общеобразовательного учреждения "Оскольская основная общеобразовательная школа  Новооскольскогорайона  Белгородской области"</t>
  </si>
  <si>
    <t>Итого недвижимое имущество муниципального бюджетного общеобразовательного учреждения "Оскольская основная общеобразовательная школа  Новооскольского района Белгородской области"</t>
  </si>
  <si>
    <t>III.XVIII</t>
  </si>
  <si>
    <t>Муниципальное бюджетное общеобразовательное учреждение "Прибрежная основная общеобразовательная школа Новооскольского района  Белгородской области"</t>
  </si>
  <si>
    <t>III.XVIII.I</t>
  </si>
  <si>
    <t>Новооскольский район, п.Прибрежный</t>
  </si>
  <si>
    <t>31:19:1202001:762</t>
  </si>
  <si>
    <t>31-АБ 295002</t>
  </si>
  <si>
    <t>Итого нежилой фонд муниципального бюджетного общеобразовательного учреждения "Прибрежная основная общеобразовательная школа  Новооскольского района  Белгородской области"</t>
  </si>
  <si>
    <t>III.XVIII.II</t>
  </si>
  <si>
    <t>Итого жилой фонд муниципального бюджетного общеобразовательного учреждения "Прибрежная основная общеобразовательная школа  Новооскольского района  Белгородской области"</t>
  </si>
  <si>
    <t>III.XVIII.III</t>
  </si>
  <si>
    <t>III.XVIII.III.I</t>
  </si>
  <si>
    <t>III.XVIII.III.II</t>
  </si>
  <si>
    <t>III.XVIII.III.III</t>
  </si>
  <si>
    <t>Итого сооружения муниципального бюджетного общеобразовательного учреждения "Прибрежная основная общеобразовательная школа  Новооскольскогорайона  Белгородской области"</t>
  </si>
  <si>
    <t>III.XVIII.IV</t>
  </si>
  <si>
    <t>III.XVIII.IV.I</t>
  </si>
  <si>
    <t>III.ХIVIII.IV.I</t>
  </si>
  <si>
    <t>III.XVIII.IV.II</t>
  </si>
  <si>
    <t>III.XVIII.IV.III</t>
  </si>
  <si>
    <t>III.XVIII.IV.IV</t>
  </si>
  <si>
    <t>Итого сети муниципального бюджетного общеобразовательного учреждения "Прибрежная средняя общеобразовательная школа  Новооскольского района Белгородской области"</t>
  </si>
  <si>
    <t>III.XVIII.V</t>
  </si>
  <si>
    <t>Итого памятники муниципального бюджетного общеобразовательного учреждения "Прибрежная основная общеобразовательная школа  Новооскольскогорайона Белгородской области"</t>
  </si>
  <si>
    <t>Итого недвижимое имущество муниципального бюджетного общеобразовательного учреждения "Прибрежная основная общеобразовательная школа  Новооскольского района  Белгородской области"</t>
  </si>
  <si>
    <t>III.XIX</t>
  </si>
  <si>
    <t>Муниципальное бюджетное общеобразовательное учреждение "Солонец-Полянская основная общеобразовательная школа Новооскольского района Белгородской области"</t>
  </si>
  <si>
    <t>III.XIX.I</t>
  </si>
  <si>
    <t>31:19:0304001:215</t>
  </si>
  <si>
    <t>31:19:0304007:51</t>
  </si>
  <si>
    <t>31:19:0304007:52</t>
  </si>
  <si>
    <t>31:19:0304007:53</t>
  </si>
  <si>
    <t>31:19:0304007:50</t>
  </si>
  <si>
    <t>Итого нежилой фонд муниципального бюджетного общеобразовательного учреждения "Солонец-Полянская основная общеобразовательная школа  Новооскольского района  Белгородской области"</t>
  </si>
  <si>
    <t>III.XIX.II</t>
  </si>
  <si>
    <t>Итого жилой фонд муниципального бюджетного общеобразовательного учреждения "Солонец-Полянская основная общеобразовательная школа  Новооскольского района  Белгородской области"</t>
  </si>
  <si>
    <t>III.XIX.III</t>
  </si>
  <si>
    <t>III.XIX.III.I</t>
  </si>
  <si>
    <t>III.XIX.III.II</t>
  </si>
  <si>
    <t>III.XIX.III.III</t>
  </si>
  <si>
    <t>Итого сооружения муниципального бюджетного общеобразовательного учреждения "Солонец-Полянская основная общеобразовательная школа  Новооскольского района  Белгородской области"</t>
  </si>
  <si>
    <t>III.XIX.IV</t>
  </si>
  <si>
    <t>III.XIX.IV.I</t>
  </si>
  <si>
    <t>III.ХIX.IV.I</t>
  </si>
  <si>
    <t>III.XIX.IV.II</t>
  </si>
  <si>
    <t>III.XIX.IV.III</t>
  </si>
  <si>
    <t>III.XIX.IV.IV</t>
  </si>
  <si>
    <t>Итого сети муниципального бюджетного общеобразовательного учреждения "Солонец-Полянская средняя общеобразовательная школа  Новооскольского района Белгородской области"</t>
  </si>
  <si>
    <t>III.XIX.V</t>
  </si>
  <si>
    <t>Итого памятники муниципального бюджетного общеобразовательного учреждения "Солонец-Полянская основная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</si>
  <si>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"Солонец-Полянская основная общеобразовательная школа  Новооскольскогорайона  Белгородской области"</t>
  </si>
  <si>
    <t>III.XX</t>
  </si>
  <si>
    <t>Муниципальное бюджетное общеобразовательное учреждение "Киселевская основная общеобразовательная школа Новооскольского района Белгородской области"</t>
  </si>
  <si>
    <t>III.XX.I</t>
  </si>
  <si>
    <t>31:19:0302001:120</t>
  </si>
  <si>
    <t>Итого нежилой фонд муниципального бюджетного общеобразовательного учреждения "Киселевская основная общеобразовательная школа  Новооскольского района  Белгородской области"</t>
  </si>
  <si>
    <t>III.XX.II</t>
  </si>
  <si>
    <t>Итого жилой фонд муниципального бюджетного общеобразовательного учреждения "Киселевская основная общеобразовательная школа  Новооскольского района  Белгородской области"</t>
  </si>
  <si>
    <t>III.XX.III</t>
  </si>
  <si>
    <t>III.XX.III.I</t>
  </si>
  <si>
    <t>III.XX.III.II</t>
  </si>
  <si>
    <t>III.XX.III.III</t>
  </si>
  <si>
    <t>Итого сооружения муниципального бюджетного общеобразовательного учреждения "Киселевская основная общеобразовательная школа  Новооскольского района  Белгородской области"</t>
  </si>
  <si>
    <t>III.XX.IV</t>
  </si>
  <si>
    <t>III.XX.IV.I</t>
  </si>
  <si>
    <t>III.ХX.IV.I</t>
  </si>
  <si>
    <t>III.XX.IV.II</t>
  </si>
  <si>
    <t>III.XX.IV.III</t>
  </si>
  <si>
    <t>III.XX.IV.IV</t>
  </si>
  <si>
    <t>Итого сети муниципального бюджетного общеобразовательного учреждения "Киселевская средняя общеобразовательная школа  Новооскольского района Белгородской области"</t>
  </si>
  <si>
    <t>III.XX.V</t>
  </si>
  <si>
    <t>Итого памятники муниципального бюджетного общеобразовательного учреждения "Киселевская основная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</si>
  <si>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"Киселевская основная общеобразовательная школа  Новооскольского городского округа Белгородской области"</t>
  </si>
  <si>
    <t>III.XXI</t>
  </si>
  <si>
    <t>Муниципальное бюджетное общеобразовательное учреждение "Старобезгинская средняя общеобразовательная школа Новооскольского района Белгородской области"</t>
  </si>
  <si>
    <t>III.XXI.I</t>
  </si>
  <si>
    <t>Нежилое здание МБОУ "Старобезгинская средняя общеобразовательная школа"</t>
  </si>
  <si>
    <t>Новооскольский район, с. Старая Безгинка, ул. Покровская, 14</t>
  </si>
  <si>
    <t>138</t>
  </si>
  <si>
    <t>31:19:0802001:80</t>
  </si>
  <si>
    <t>31-АВ 700413 от 12.11.2013</t>
  </si>
  <si>
    <t>Нежилое здание  гараж</t>
  </si>
  <si>
    <t>100004</t>
  </si>
  <si>
    <t>31:19:0804002:104</t>
  </si>
  <si>
    <t>31-31/007-31/007/020/2016-325/1 от  21.029.2016</t>
  </si>
  <si>
    <t xml:space="preserve">Нежилое здание Детского сада </t>
  </si>
  <si>
    <t>31:19:0802001:47</t>
  </si>
  <si>
    <t>31 АВ  947190</t>
  </si>
  <si>
    <t>Итого нежилой фонд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</si>
  <si>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III.XXI.II</t>
  </si>
  <si>
    <t>Итого жилой фонд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</si>
  <si>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III.XXI.III</t>
  </si>
  <si>
    <t>III.XXI.III.I</t>
  </si>
  <si>
    <t>III.XXI.III.II</t>
  </si>
  <si>
    <t>III.XXI.III.III</t>
  </si>
  <si>
    <t>Итого сооружения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</si>
  <si>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III.XXI.IV</t>
  </si>
  <si>
    <t>III.XXI.IV.I</t>
  </si>
  <si>
    <t>III.ХXI.IV.I</t>
  </si>
  <si>
    <t>III.XXI.IV.II</t>
  </si>
  <si>
    <t>III.XXI.IV.III</t>
  </si>
  <si>
    <t>III.XXI.IV.IV</t>
  </si>
  <si>
    <t>Итого сети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</si>
  <si>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III.XXI.V</t>
  </si>
  <si>
    <t>Итого памятники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</si>
  <si>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</si>
  <si>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III.XXII</t>
  </si>
  <si>
    <t>Муниципальное бюджетное общеобразовательное учреждение "Тростенецкая средняя общеобразовательная школа Новооскольского района  Белгородской области"</t>
  </si>
  <si>
    <t>III.XXII.I</t>
  </si>
  <si>
    <t>Нежилое здание МОУ "Тростенецкая общеобразовательная школа"</t>
  </si>
  <si>
    <t>Новооскольский район, с.Тростенец, ул.Школьная, 4</t>
  </si>
  <si>
    <t>31:19:0204001:82</t>
  </si>
  <si>
    <t>31-АБ 546529</t>
  </si>
  <si>
    <t>Хозяйственный корпус школы</t>
  </si>
  <si>
    <t xml:space="preserve">Постановление № 1898 </t>
  </si>
  <si>
    <t>Итого нежилой фонд муниципального бюджетного общеобразовательного учреждения "Тростенецкая средняя общеобразовательная школа  Новооскольского  районаБелгородской области"</t>
  </si>
  <si>
    <t>III.XXII.II</t>
  </si>
  <si>
    <t>Итого жилой фонд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t>
  </si>
  <si>
    <t>III.XXII.III</t>
  </si>
  <si>
    <t>III.XXII.III.I</t>
  </si>
  <si>
    <t>III.XXII.III.II</t>
  </si>
  <si>
    <t>III.XXII.III.III</t>
  </si>
  <si>
    <t>Новооскольский район, с.Тростенец, ул. Школьная, 4</t>
  </si>
  <si>
    <t>Итого сооружения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t>
  </si>
  <si>
    <t>III.XXII.IV</t>
  </si>
  <si>
    <t>III.XXII.IV.I</t>
  </si>
  <si>
    <t>III.ХXII.IV.I</t>
  </si>
  <si>
    <t>III.XXII.IV.II</t>
  </si>
  <si>
    <t>III.XXII.IV.III</t>
  </si>
  <si>
    <t>III.XXII.IV.IV</t>
  </si>
  <si>
    <t>Итого сети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t>
  </si>
  <si>
    <t>III.XXII.V</t>
  </si>
  <si>
    <t>Итого памятники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</si>
  <si>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t>
  </si>
  <si>
    <t>III.XXIII</t>
  </si>
  <si>
    <t>Муниципальное бюджетное общеобразовательное учреждение "Шараповская средняя общеобразовательная школа Новооскольского  района Белгородской области"</t>
  </si>
  <si>
    <t>III.XXIII.I</t>
  </si>
  <si>
    <t>Нежилое здание МОУ "Шараповская средняя общеобразовательная школа"</t>
  </si>
  <si>
    <t>Новооскольский район, с.Шараповка</t>
  </si>
  <si>
    <t>31:19:0904001:370</t>
  </si>
  <si>
    <t>31-АБ 906924</t>
  </si>
  <si>
    <t>Итого нежилой фонд муниципального бюджетного общеобразовательного учреждения "Шараповская средняя общеобразовательная школа  Новооскольского  районаБелгородской области"</t>
  </si>
  <si>
    <t>III.XXIII.II</t>
  </si>
  <si>
    <t>Итого жилой фонд муниципального бюджетного общеобразовательного учреждения "Шараповская средняя общеобразовательная школа  Новооскольского  района Белгородской области"</t>
  </si>
  <si>
    <t>III.XXIII.III</t>
  </si>
  <si>
    <t>III.XXIII.III.I</t>
  </si>
  <si>
    <t>III.XXIII.III.II</t>
  </si>
  <si>
    <t>III.XXIII.III.III</t>
  </si>
  <si>
    <t>Итого сооружения муниципального бюджетного общеобразовательного учреждения "Шараповская средняя общеобразовательная школа  Новооскольского  района Белгородской области"</t>
  </si>
  <si>
    <t>III.XXIII.IV</t>
  </si>
  <si>
    <t>III.XXIII.IV.I</t>
  </si>
  <si>
    <t>III.ХXIII.IV.I</t>
  </si>
  <si>
    <t>III.XXIII.IV.II</t>
  </si>
  <si>
    <t>III.XXIII.IV.III</t>
  </si>
  <si>
    <t>III.XXIII.IV.IV</t>
  </si>
  <si>
    <t>Итого сети муниципального бюджетного общеобразовательного учреждения "Шараповская средняя общеобразовательная школа  Новооскольского  района Белгородской области"</t>
  </si>
  <si>
    <t>III.XXIII.V</t>
  </si>
  <si>
    <t>Итого памятники муниципального бюджетного общеобразовательного учреждения "Шараповская средняя общеобразовательная школа  Новооскольского  района Белгородской области"</t>
  </si>
  <si>
    <t>Итого недвижимое имущество муниципального бюджетного общеобразовательного учреждения "Шараповская средняя общеобразовательная школа  Новооскольского городского округа Белгородской области"</t>
  </si>
  <si>
    <t>III.XXIV</t>
  </si>
  <si>
    <t>Муниципальное бюджетное общеобразовательное учреждение "Ярская средняя общеобразовательная школа Новооскольского  района Белгородской области"</t>
  </si>
  <si>
    <t>III.XXIV.I</t>
  </si>
  <si>
    <t>Нежилое помещениех МОУ "Ярская средняя общеобразовательная школа"</t>
  </si>
  <si>
    <t>Новооскольский район, с.Ярское</t>
  </si>
  <si>
    <t>1010202004</t>
  </si>
  <si>
    <t>31:19:1604001:529</t>
  </si>
  <si>
    <t>31-АБ 848188</t>
  </si>
  <si>
    <t>Итого нежилой фонд муниципального бюджетного общеобразовательного учреждения "Ярская средняя общеобразовательная школа Новооскольского  района Белгородской области"</t>
  </si>
  <si>
    <t>III.XXIV.II</t>
  </si>
  <si>
    <t>Итого жилой фонд муниципального бюджетного общеобразовательного учреждения "Ярская  средняя общеобразовательная школа  Новооскольского  района Белгородской области"</t>
  </si>
  <si>
    <t>III.XXIV.III</t>
  </si>
  <si>
    <t>III.XXIV.III.I</t>
  </si>
  <si>
    <t>III.XXIV.III.II</t>
  </si>
  <si>
    <t>III.XXIV.III.III</t>
  </si>
  <si>
    <t>Итого сооружения муниципального бюджетного общеобразовательного учреждения "Ярская средняя общеобразовательная школа Новооскольского  района Белгородской области"</t>
  </si>
  <si>
    <t>III.XXIV.IV</t>
  </si>
  <si>
    <t>III.XXIV.IV.I</t>
  </si>
  <si>
    <t>III.ХXIV.IV.I</t>
  </si>
  <si>
    <t>III.XXIV.IV.II</t>
  </si>
  <si>
    <t>III.XXIV.IV.III</t>
  </si>
  <si>
    <t>III.XXIV.IV.IV</t>
  </si>
  <si>
    <t>Итого сети муниципального бюджетного общеобразовательного учреждения "Ярская средняя общеобразовательная школа Новооскольского  района Белгородской области"</t>
  </si>
  <si>
    <t>III.XXIV.V</t>
  </si>
  <si>
    <t>Итого памятники муниципального бюджетного общеобразовательного учреждения "Ярская средняя общеобразовательная школа Новооскольского  районаБелгородской области"</t>
  </si>
  <si>
    <t>Итого недвижимое имущество муниципального бюджетного общеобразовательного учреждения "Ярская средняя общеобразовательная школа Новооскольского городского округа Белгородской области"</t>
  </si>
  <si>
    <t>III.XXV</t>
  </si>
  <si>
    <t>Муниципальное бюджетное образовательное учреждение дополнительного образования детей "Дом детского творчества Новооскольского  района Белгородской области"</t>
  </si>
  <si>
    <t>III.XXV.I</t>
  </si>
  <si>
    <t>Нежилое здание МБОУ дополнительного образования детей "Дом детского творчества"</t>
  </si>
  <si>
    <t>г.Новый Оскол, ул.Гражданская, 31</t>
  </si>
  <si>
    <t>492</t>
  </si>
  <si>
    <t>31:19:1106003:132</t>
  </si>
  <si>
    <t>31-АВ 539692</t>
  </si>
  <si>
    <t>Итого нежилой фонд муниципального бюджетного образовательного учреждения дополнительного образования детей "Дом детского творчества Новооскольского  района Белгородской области"</t>
  </si>
  <si>
    <t>III.XXV.II</t>
  </si>
  <si>
    <t>Итого жилой фонд муниципального бюджетного образовательного учреждения дополнительного образования детей "Дом детского творчества Новооскольского  района Белгородской области"</t>
  </si>
  <si>
    <t>III.XXV.III</t>
  </si>
  <si>
    <t>III.XXV.III.I</t>
  </si>
  <si>
    <t>III.XXV.III.II</t>
  </si>
  <si>
    <t>III.XXV.III.III</t>
  </si>
  <si>
    <t>Итого сооружения муниципального бюджетного образовательного учреждения дополнительного образования детей "Дом детского творчества Новооскольского  района Белгородской области"</t>
  </si>
  <si>
    <t>III.XXV.IV</t>
  </si>
  <si>
    <t>III.XXV.IV.I</t>
  </si>
  <si>
    <t>III.ХXV.IV.I</t>
  </si>
  <si>
    <t>III.XXV.IV.II</t>
  </si>
  <si>
    <t>III.XXV.IV.III</t>
  </si>
  <si>
    <t>III.XXV.IV.IV</t>
  </si>
  <si>
    <t>Итого сети муниципальногобюджетного образовательного учреждения дополнительного образования детей "Дом детского творчества Новооскольского  района Белгородской области"</t>
  </si>
  <si>
    <t>III.XXV.V</t>
  </si>
  <si>
    <t>Итого памятники муниципального бюджетного образовательного учреждения дополнительного образования детей "Дом детского творчества Новооскольского  района Белгородской области"</t>
  </si>
  <si>
    <t>Итого недвижимое имущество муниципального бюджетного образовательного учреждения дополнительного образования детей "Дом детского творчества Новооскольского районаБелгородской области"</t>
  </si>
  <si>
    <t>III.XXVI</t>
  </si>
  <si>
    <t>Муниципальное бюджетное  учреждение дополнительного образования "Детско-юношеская спортивная школа Новооскольского  района Белгородской области имени Александра Ефимовича Щербака"</t>
  </si>
  <si>
    <t>III.XXVI.I</t>
  </si>
  <si>
    <t>Нежилое помещение</t>
  </si>
  <si>
    <t xml:space="preserve"> г. Новый Оскол, ул. Ленина, д. 57/1</t>
  </si>
  <si>
    <t>31:19:1106019:831</t>
  </si>
  <si>
    <t>01.08.2019г</t>
  </si>
  <si>
    <t>Постановление администрации    № 417</t>
  </si>
  <si>
    <t>31:19:1106019:832</t>
  </si>
  <si>
    <t>Постановление администрации   № 417</t>
  </si>
  <si>
    <t>Итого нежилой фонд муниципального бюджетного образовательного учреждения дополнительного образования детей "Детско-юношеская спортивная школа Новооскольского  района  Белгородской области"</t>
  </si>
  <si>
    <t>III.XXVI.II</t>
  </si>
  <si>
    <t>Итого жилой фонд муниципального бюджетного образовательного учреждения дополнительного образования детей "Детско-юношеская спортивная школа Новооскольского района Белгородской области"</t>
  </si>
  <si>
    <t>III.XXVI.III</t>
  </si>
  <si>
    <t>III.XXVI.III.I</t>
  </si>
  <si>
    <t>III.XXVI.III.II</t>
  </si>
  <si>
    <t>III.XXVI.III.III</t>
  </si>
  <si>
    <t>Итого сооружения муниципального бюджетного образовательного учреждения дополнительного образования детей "Детско-юношеская спортивная школа Новооскольского  района Белгородской области"</t>
  </si>
  <si>
    <t>III.XXVI.IV</t>
  </si>
  <si>
    <t>III.XXVI.IV.I</t>
  </si>
  <si>
    <t>III.ХXVI.IV.I</t>
  </si>
  <si>
    <t>III.XXVI.IV.II</t>
  </si>
  <si>
    <t>III.XXVI.IV.III</t>
  </si>
  <si>
    <t>III.XXVI.IV.IV</t>
  </si>
  <si>
    <t>Итого сети муниципального бюджетного образовательного учреждения дополнительного образования детей "Детско-юношеская спортивная школа Новооскольского  района  Белгородской области"</t>
  </si>
  <si>
    <t>III.XXVI.V</t>
  </si>
  <si>
    <t>Итого памятники муниципального бюджетного образовательного учреждения дополнительного образования детей "Детско-юношеская спортивная школа Новооскольского городского округа Белгородской области"</t>
  </si>
  <si>
    <t>Итого недвижимое имущество муниципального бюджетного образовательного учреждения дополнительного образования детей "Детско-юношеская спортивная школа Новооскольского района Белгородской области"</t>
  </si>
  <si>
    <t>III.XXVII</t>
  </si>
  <si>
    <t>Муниципальное бюджетное образовательное учреждение дополнительного образования детей "Станция юных техников Новооскольского района Белгородской области"</t>
  </si>
  <si>
    <t>III.XXVII.I</t>
  </si>
  <si>
    <t>г.Новый Оскол, ул.Кирова, 5</t>
  </si>
  <si>
    <t>8711020003</t>
  </si>
  <si>
    <t xml:space="preserve">  31:19:1106019:771</t>
  </si>
  <si>
    <t>Постановление 1380</t>
  </si>
  <si>
    <t>Итого нежилой фонд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</si>
  <si>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III.XXVII.II</t>
  </si>
  <si>
    <t>Итого жилой фонд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</si>
  <si>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III.XXVII.III</t>
  </si>
  <si>
    <t>III.XXVII.III.I</t>
  </si>
  <si>
    <t>III.XXVII.III.II</t>
  </si>
  <si>
    <t>III.XXVII.III.III</t>
  </si>
  <si>
    <t>Итого сооружения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</si>
  <si>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III.XXVII.IV</t>
  </si>
  <si>
    <t>III.XXVII.IV.I</t>
  </si>
  <si>
    <t>III.ХXVII.IV.I</t>
  </si>
  <si>
    <t>III.XXVII.IV.II</t>
  </si>
  <si>
    <t>III.XXVII.IV.III</t>
  </si>
  <si>
    <t>III.XXVII.IV.IV</t>
  </si>
  <si>
    <t>Итого сети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</si>
  <si>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III.XXVII.V</t>
  </si>
  <si>
    <t>Итого памятники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</si>
  <si>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Итого недвижимое имущество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</si>
  <si>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III.XXVIII</t>
  </si>
  <si>
    <t>Муниципальное бюджетное образовательное учреждение дополнительного образования детей "Станция юных натуралистов Новооскольского района Белгородской области"</t>
  </si>
  <si>
    <t>III.XXVIII.I</t>
  </si>
  <si>
    <t>г.Новый Оскол, ул Володарского, д. 32</t>
  </si>
  <si>
    <t>16685</t>
  </si>
  <si>
    <t xml:space="preserve">  31:19:1106005:167</t>
  </si>
  <si>
    <t>Постановление №777</t>
  </si>
  <si>
    <t>Итого нежилой фонд муниципального бюджетного образовательного учреждения дополнительного образования детей "Станция юных натуралистов Новооскольского  района  Белгородской области"</t>
  </si>
  <si>
    <t>III.XXVIII.II</t>
  </si>
  <si>
    <t>Итого жилой фонд муниципального бюджетного образовательного учреждения дополнительного образования детей "Станция юных натуралистов Новооскольского  района Белгородской области"</t>
  </si>
  <si>
    <t>III.XXVIII.III</t>
  </si>
  <si>
    <t>III.XXVIII.III.I</t>
  </si>
  <si>
    <t>III.XXVIII.III.II</t>
  </si>
  <si>
    <t>III.XXVIII.III.III</t>
  </si>
  <si>
    <t>Итого сооружения муниципального бюджетного образовательного учреждения дополнительного образования детей "Станция юных натуралистов Новооскольского  района  Белгородской области"</t>
  </si>
  <si>
    <t>III.XXVIII.IV</t>
  </si>
  <si>
    <t>III.XXVIII.IV.I</t>
  </si>
  <si>
    <t>III.ХXVIII.IV.I</t>
  </si>
  <si>
    <t>III.XXVIII.IV.II</t>
  </si>
  <si>
    <t>III.XXVIII.IV.III</t>
  </si>
  <si>
    <t>III.XXVIII.IV.IV</t>
  </si>
  <si>
    <t>Нежилое здание (сарай)</t>
  </si>
  <si>
    <t>г.Новый Оскол, ул.Славы, д. 32</t>
  </si>
  <si>
    <t>8711020007</t>
  </si>
  <si>
    <t>Итого сети муниципального бюджетного образовательного учреждения дополнительного образования детей "Станция юных натуралистов Новооскольского  района Белгородской области"</t>
  </si>
  <si>
    <t>III.XXVIII.V</t>
  </si>
  <si>
    <t>Итого памятники муниципального бюджетного образовательного учреждения дополнительного образования детей "Станция юных натуралистов Новооскольского городского округа Белгородской области"</t>
  </si>
  <si>
    <t>Итого недвижимое имущество муниципального бюджетного образовательного учреждения дополнительного образования детей "Станция юных натуралистов Новооскольского  района  Белгородской области"</t>
  </si>
  <si>
    <t>III.XXIX</t>
  </si>
  <si>
    <t>Муниципальное бюджетное дошкольное образовательное учреждение «Детский сад № 2 "Умка" г. Нового Оскола Белгородской области»</t>
  </si>
  <si>
    <t>III.XXIX.I</t>
  </si>
  <si>
    <t>Нежилое здание детского сада № 2 компенсирующего вида</t>
  </si>
  <si>
    <t>Белгородская область, г. Новый Оскол, ул. Славы, д. 61</t>
  </si>
  <si>
    <t>31:19:1106012:216</t>
  </si>
  <si>
    <t>Постановление администрации № 674</t>
  </si>
  <si>
    <t>Итого нежилой фонд муниципального бюджетного дошкольного образовательного учреждения   «Детский сад № 2 "Умка" г. Нового Оскола Белгородской области»</t>
  </si>
  <si>
    <t>III.XXIX.II</t>
  </si>
  <si>
    <t>Итого жилой фондмуниципального бюджетного дошкольного образовательного учреждения   «Детский сад № 2 "Умка" г. Нового Оскола Белгородской области»</t>
  </si>
  <si>
    <t>III.XXIX.III</t>
  </si>
  <si>
    <t>III.XXIX.III.I</t>
  </si>
  <si>
    <t>III.XXIX.III.II</t>
  </si>
  <si>
    <t>III.XXIX.III.III</t>
  </si>
  <si>
    <t>Итого сооружения муниципального бюджетного дошкольного образовательного учреждения   «Детский сад № 2 "Умка" г. Нового Оскола Белгородской области»</t>
  </si>
  <si>
    <t>III.XXIX.IV</t>
  </si>
  <si>
    <t>III.XXIX.IV.I</t>
  </si>
  <si>
    <t>III.ХXIX.IV.I</t>
  </si>
  <si>
    <t>III.XXIX.IV.II</t>
  </si>
  <si>
    <t>III.XXIX.IV.III</t>
  </si>
  <si>
    <t>III.XXIX.IV.IV</t>
  </si>
  <si>
    <t>Итого сети муниципального бюджетного дошкольного образовательного учреждения   «Детский сад № 2 "Умка" г. Нового Оскола Белгородской области»</t>
  </si>
  <si>
    <t>III.XXIX.V</t>
  </si>
  <si>
    <t>Итого памятники муниципального бюджетного дошкольного образовательного учреждения  «Детский сад № 2 "Умка" г. Нового Оскола Белгородской области»</t>
  </si>
  <si>
    <t>Итого недвижимое имущество муниципального бюджетного дошкольного образовательного учреждения   «Детский сад № 2 "Умка" г. Нового Оскола Белгородской области»</t>
  </si>
  <si>
    <t>III.XXX</t>
  </si>
  <si>
    <t>Муниципальное бюджетное дошкольное образовательное учреждение "Детский сад № 3 комбинированного вида г. Нового Оскола Белгородской области"</t>
  </si>
  <si>
    <t>III.XXX.I</t>
  </si>
  <si>
    <t>Нежилое здание МДОУ "Детский сад № 3 комбинированного вида"</t>
  </si>
  <si>
    <t>г.Новый Оскол, пер. Кооперативный, 26</t>
  </si>
  <si>
    <t>1195</t>
  </si>
  <si>
    <t>31:19:1110001:258</t>
  </si>
  <si>
    <t>31-АБ 848843</t>
  </si>
  <si>
    <t>Итого нежилой фонд муниципального бюджетного дошкольного образовательного учреждения   "Детский сад № 3 комбинированного вида г. Нового Оскола Белгородской области"</t>
  </si>
  <si>
    <t>III.XXX.II</t>
  </si>
  <si>
    <t>Итого жилой фонд муниципального бюджетного дошкольного образовательного учреждения   "Детский сад № 3 комбинированного вида г. Нового Оскола Белгородской области"</t>
  </si>
  <si>
    <t>III.XXX.III</t>
  </si>
  <si>
    <t>III.XXX.III.I</t>
  </si>
  <si>
    <t>III.XXX.III.II</t>
  </si>
  <si>
    <t>III.XXX.III.III</t>
  </si>
  <si>
    <t>Итого сооружения муниципального бюджетного дошкольного образовательного учреждения   "Детский сад № 3 комбинированного вида г. Нового Оскола Белгородской области"</t>
  </si>
  <si>
    <t>III.XXX.IV</t>
  </si>
  <si>
    <t>III.XXX.IV.I</t>
  </si>
  <si>
    <t>III.ХXX.IV.I</t>
  </si>
  <si>
    <t>III.XXX.IV.II</t>
  </si>
  <si>
    <t>III.XXX.IV.III</t>
  </si>
  <si>
    <t>III.XXX.IV.IV</t>
  </si>
  <si>
    <t>Итого сети муниципального бюджетного дошкольного образовательного учреждения   "Детский сад № 3 комбинированного вида г. Нового Оскола Белгородской области"</t>
  </si>
  <si>
    <t>III.XXX.V</t>
  </si>
  <si>
    <t>Итого памятники муниципального бюджетного дошкольного образовательного учреждения   "Детский сад № 3 комбинированного вида г. Нового Оскола Белгородской области"</t>
  </si>
  <si>
    <t>Итого недвижимое имущество муниципального бюджетного дошкольного образовательного учреждения   "Детский сад № 3 комбинированного вида г. Нового Оскола Белгородской области"</t>
  </si>
  <si>
    <t>III.XXXI</t>
  </si>
  <si>
    <t>III.XXXI.I</t>
  </si>
  <si>
    <t xml:space="preserve">Здание детского сада № 6 </t>
  </si>
  <si>
    <t>г.Новый Оскол, ул.Ленина, 53</t>
  </si>
  <si>
    <t>16534</t>
  </si>
  <si>
    <t>31:19:1106019:240</t>
  </si>
  <si>
    <t>Постановление №661</t>
  </si>
  <si>
    <t>Хозяйственная постройка</t>
  </si>
  <si>
    <t>1013845896807</t>
  </si>
  <si>
    <t>31:19:1106017:243</t>
  </si>
  <si>
    <t>Постановление №77</t>
  </si>
  <si>
    <t>Итого нежилой фонд муниципального бюджетного дошкольного образовательного учреждения   "Центр развития ребенка-детский сад № 6 г. Нового Оскола Белгородской области"</t>
  </si>
  <si>
    <t>III.XXXI.II</t>
  </si>
  <si>
    <t>Итого жилой фонд муниципального бюджетного дошкольного образовательного учреждения   "Центр развития ребенка-детский сад № 6 г. Нового Оскола Белгородской области"</t>
  </si>
  <si>
    <t>III.XXXI.III</t>
  </si>
  <si>
    <t>III.XXXI.III.I</t>
  </si>
  <si>
    <t>III.XXXI.III.II</t>
  </si>
  <si>
    <t>III.XXXI.III.III</t>
  </si>
  <si>
    <t>Итого сооружения муниципального бюджетного дошкольного образовательного учреждения   "Центр развития ребенка-детский сад № 6 г. Нового Оскола Белгородской области"</t>
  </si>
  <si>
    <t>III.XXXI.IV</t>
  </si>
  <si>
    <t>III.XXXI.IV.I</t>
  </si>
  <si>
    <t>III.ХXXI.IV.I</t>
  </si>
  <si>
    <t>III.XXXI.IV.II</t>
  </si>
  <si>
    <t>III.XXXI.IV.III</t>
  </si>
  <si>
    <t>III.XXXI.IV.IV</t>
  </si>
  <si>
    <t>Итого сети муниципального бюджетного дошкольного образовательного учреждения  "Центр развития ребенка-детский сад № 6 г. Нового Оскола Белгородской области"</t>
  </si>
  <si>
    <t>III.XXXI.V</t>
  </si>
  <si>
    <t>Итого памятники муниципального бюджетного дошкольного образовательного учреждения  "Центр развития ребенка-детский сад № 6 г. Нового Оскола Белгородской области"</t>
  </si>
  <si>
    <t>Итого недвижимое имущество муниципального бюджетного дошкольного образовательного учреждения  "Центр развития ребенка-детский сад № 6 г. Нового Оскола Белгородской области"</t>
  </si>
  <si>
    <t>III.XXXII</t>
  </si>
  <si>
    <t>Муниципальное бюджетное дошкольное образовательное учреждение "Детский сад № 8 комбинированного вида Новооскольского района Белгородской области"</t>
  </si>
  <si>
    <t>III.XXXII.I</t>
  </si>
  <si>
    <t>Нежилое помещение детского сада</t>
  </si>
  <si>
    <t>244</t>
  </si>
  <si>
    <t>31:19:1202001:806</t>
  </si>
  <si>
    <t>31-АБ 848027</t>
  </si>
  <si>
    <t>Нежилое здание хозяйственного сарая</t>
  </si>
  <si>
    <t>1013845896537</t>
  </si>
  <si>
    <t>0,000</t>
  </si>
  <si>
    <t>31:19:1202003:237</t>
  </si>
  <si>
    <t>Постановление администрации №805</t>
  </si>
  <si>
    <t>Итого нежилой фонд муниципального бюджетного дошкольного образовательного учреждения  "Детский сад № 8 комбинированного вида Новооскольского грайона Белгородской области"</t>
  </si>
  <si>
    <t>III.XXXII.II</t>
  </si>
  <si>
    <t>Итого жилой фонд муниципального бюджетного дошкольного образовательного учреждения "Детский сад № 8 комбинированного вида Новооскольского района Белгородской области"</t>
  </si>
  <si>
    <t>III.XXXII.III</t>
  </si>
  <si>
    <t>III.XXXII.III.I</t>
  </si>
  <si>
    <t>III.XXXII.III.II</t>
  </si>
  <si>
    <t>III.XXXII.III.III</t>
  </si>
  <si>
    <t>Итого сооружения муниципального бюджетного дошкольного образовательного учреждения  "Детский сад № 8 комбинированного вида Новооскольского района Белгородской области"</t>
  </si>
  <si>
    <t>III.XXXII.IV</t>
  </si>
  <si>
    <t>III.XXXII.IV.I</t>
  </si>
  <si>
    <t>III.ХXXII.IV.I</t>
  </si>
  <si>
    <t>III.XXXII.IV.II</t>
  </si>
  <si>
    <t>III.XXXII.IV.III</t>
  </si>
  <si>
    <t>III.XXXII.IV.IV</t>
  </si>
  <si>
    <t>Итого сети муниципального бюджетного дошкольного образовательного учреждения  "Детский сад № 8 комбинированного вида Новооскольского района Белгородской области"</t>
  </si>
  <si>
    <t>III.XXXII.V</t>
  </si>
  <si>
    <t>Итого памятники муниципального бюджетного дошкольного образовательного учреждения  "Детский сад № 8 комбинированного вида Новооскольского районаБелгородской области"</t>
  </si>
  <si>
    <t>Итого недвижимое имущество муниципального бюджетного дошкольного образовательного учреждения  "Детский сад № 8 комбинированного вида Новооскольского района Белгородской области"</t>
  </si>
  <si>
    <t>III.XXXIII</t>
  </si>
  <si>
    <t>Муниципальное бюджетное дошкольное образовательное учреждение "Детский сад № 9 комбинированного вида Новооскольского района Белгородской области"</t>
  </si>
  <si>
    <t>III.XXXIII.I</t>
  </si>
  <si>
    <t>МДОУ "Детский сад № 9 комбинированного вида"</t>
  </si>
  <si>
    <t>г.Новый Оскол, ул.Ленина, 38</t>
  </si>
  <si>
    <t>1634</t>
  </si>
  <si>
    <t>31:19:1106019:302</t>
  </si>
  <si>
    <t>31-АВ 318703</t>
  </si>
  <si>
    <t>1013845896600</t>
  </si>
  <si>
    <t>31:19:1106014:199</t>
  </si>
  <si>
    <t>27.11.2015
20.11.2015</t>
  </si>
  <si>
    <t>Постановление администрации №806
106807</t>
  </si>
  <si>
    <t>Итого нежилой фонд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</si>
  <si>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III.XXXIII.II</t>
  </si>
  <si>
    <t>Итого жилой фонд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</si>
  <si>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III.XXXIII.III</t>
  </si>
  <si>
    <t>III.XXXIII.III.I</t>
  </si>
  <si>
    <t>III.XXXIII.III.II</t>
  </si>
  <si>
    <t>III.XXXIII.III.III</t>
  </si>
  <si>
    <t>Итого сооружения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</si>
  <si>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III.XXXIII.IV</t>
  </si>
  <si>
    <t>III.XXXIII.IV.I</t>
  </si>
  <si>
    <t>III.ХXXIII.IV.I</t>
  </si>
  <si>
    <t>III.XXXIII.IV.II</t>
  </si>
  <si>
    <t>III.XXXIII.IV.III</t>
  </si>
  <si>
    <t>III.XXXIII.IV.IV</t>
  </si>
  <si>
    <t>Итого сети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</si>
  <si>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III.XXXIII.V</t>
  </si>
  <si>
    <t>Итого памятники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</si>
  <si>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Итого недвижимое имущество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</si>
  <si>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III.XXXIV</t>
  </si>
  <si>
    <t>Муниципальное бюджетное дошкольное образовательное учреждение "Детский сад № 10 комбинированного вида г. Нового Оскола Белгородской области"</t>
  </si>
  <si>
    <t>III.XXXIV.I</t>
  </si>
  <si>
    <t>Нежилое здание МБДОУ "Детский сад № 10 комбинированного вида г. Нового Оскола Белгородской области"</t>
  </si>
  <si>
    <t>г.Новый Оскол, ул.Ливенская, 140а</t>
  </si>
  <si>
    <t>2041</t>
  </si>
  <si>
    <t>31:19:1104002:1407</t>
  </si>
  <si>
    <t>Постановление №998</t>
  </si>
  <si>
    <t>г. Новый Оскол, ул. Ливенская, 140 "а"</t>
  </si>
  <si>
    <t>10.01.2018 г.</t>
  </si>
  <si>
    <t>Постановление администрации № 5</t>
  </si>
  <si>
    <t>Итого нежилой фонд муниципального бюджетного дошкольного образовательного учреждения   "Детский сад № 10 комбинированного вида г. Нового Оскола Белгородской области"</t>
  </si>
  <si>
    <t>III.XXXIV.II</t>
  </si>
  <si>
    <t>Итого жилой фонд муниципального бюджетного дошкольного образовательного учреждения  "Детский сад № 10 комбинированного вида г. Нового Оскола Белгородской области"</t>
  </si>
  <si>
    <t>III.XXXIV.III</t>
  </si>
  <si>
    <t>III.XXXIV.III.I</t>
  </si>
  <si>
    <t>III.XXXIV.III.II</t>
  </si>
  <si>
    <t>III.XXXIV.III.III</t>
  </si>
  <si>
    <t>Итого сооружения муниципального бюджетного дошкольного образовательного учреждения  "Детский сад № 10 комбинированного вида г. Нового Оскола Белгородской области"</t>
  </si>
  <si>
    <t>III.XXXIV.IV</t>
  </si>
  <si>
    <t>III.XXXIV.IV.I</t>
  </si>
  <si>
    <t>III.ХXXIV.IV.I</t>
  </si>
  <si>
    <t>III.XXXIV.IV.II</t>
  </si>
  <si>
    <t>III.XXXIV.IV.III</t>
  </si>
  <si>
    <t>III.XXXIV.IV.IV</t>
  </si>
  <si>
    <t>Итого сети муниципального бюджетного дошкольного образовательного учреждения  "Детский сад № 10 комбинированного вида г. Нового Оскола Белгородской области"</t>
  </si>
  <si>
    <t>III.XXXIV.V</t>
  </si>
  <si>
    <t>Итого памятники муниципального бюджетного дошкольного образовательного учреждения  "Детский сад № 10 комбинированного вида г. Нового Оскола Белгородской области"</t>
  </si>
  <si>
    <t>Итого недвижимое имущество муниципального бюджетного дошкольного образовательного учреждения "Детский сад № 10 комбинированного вида г .Нового Оскола Белгородской области"</t>
  </si>
  <si>
    <t>III.XXXV</t>
  </si>
  <si>
    <t>Муниципальное бюджетное дошкольное образовательное учреждение "Детский сад комбинированного  с. Великомихайловка Новооскольского района Белгородской области"</t>
  </si>
  <si>
    <t>III.XXXV.I</t>
  </si>
  <si>
    <t>Нежилое здание детского сада  (здание детского сада 2 этажное блочное)
МБДОУ "Детский сад с. Великомихайловка"</t>
  </si>
  <si>
    <t>Новооскольский район, с. Великомихайловка, ул. Каховка, д. 2.</t>
  </si>
  <si>
    <t>31:19:0101001:1347</t>
  </si>
  <si>
    <t>31-АБ  756394</t>
  </si>
  <si>
    <t xml:space="preserve">Здание детского сада (старое здание кирпичное) 
</t>
  </si>
  <si>
    <t>Новооскольский район, с.Великомихайловка, ул. Каховка, д.2.</t>
  </si>
  <si>
    <t>31:19:1502004:69</t>
  </si>
  <si>
    <t>Постановление № 460</t>
  </si>
  <si>
    <t xml:space="preserve">Хозяйственная постройка (на территории детского сада)
</t>
  </si>
  <si>
    <t>31:19:1502004:67</t>
  </si>
  <si>
    <t>Итого нежилой фонд муниципального бюджетного дошкольного образовательного учреждения  "Детский сад с. Великомихайловка Новооскольского районаБелгородской области"</t>
  </si>
  <si>
    <t>III.XXXV.II</t>
  </si>
  <si>
    <t>Итого жилой фонд муниципального бюджетного дошкольного образовательного учреждения  "Детский сад с. Великомихайловка Новооскольского района Белгородской области"</t>
  </si>
  <si>
    <t>III.XXXV.III</t>
  </si>
  <si>
    <t>III.XXXV.III.I</t>
  </si>
  <si>
    <t>III.XXXV.III.II</t>
  </si>
  <si>
    <t>III.XXXV.III.III</t>
  </si>
  <si>
    <t>Павильон кирпичный</t>
  </si>
  <si>
    <t>Акт рыночной оценки</t>
  </si>
  <si>
    <t>Итого сооружения муниципального бюджетного дошкольного образовательного учреждения  "Детский сад с. Великомихайловка Новооскольского района Белгородской области"</t>
  </si>
  <si>
    <t>III.XXXV.IV</t>
  </si>
  <si>
    <t>III.XXXV.IV.I</t>
  </si>
  <si>
    <t>III.ХXXV.IV.I</t>
  </si>
  <si>
    <t>III.XXXV.IV.II</t>
  </si>
  <si>
    <t>III.XXXV.IV.III</t>
  </si>
  <si>
    <t>III.XXXV.IV.IV</t>
  </si>
  <si>
    <t>Итого сети муниципального бюджетного дошкольного образовательного учреждения  "Детский сад с. Великомихайловка Новооскольского районаБелгородской области"</t>
  </si>
  <si>
    <t>III.XXXV.V</t>
  </si>
  <si>
    <t>Итого памятники муниципального бюджетного дошкольного образовательного учреждения  "Детский сад с. Великомихайловка НовооскольскогорайонаБелгородской области"</t>
  </si>
  <si>
    <t>Итого недвижимое имущество муниципального бюджетного дошкольного образовательного учреждения "Детский сад с. Великомихайловка Новооскольского района Белгородской области"</t>
  </si>
  <si>
    <t>III.XXXVI</t>
  </si>
  <si>
    <t>Муниципальное бюджетное дошкольное образовательное учреждение "Детский сад х. Мосьпанов Новооскольского  района Белгородской области"</t>
  </si>
  <si>
    <t>III.XXXVI.I</t>
  </si>
  <si>
    <t>Новооскольский район, х.Мосьпанов</t>
  </si>
  <si>
    <t>84</t>
  </si>
  <si>
    <t>31:19:0707001:161</t>
  </si>
  <si>
    <t>Постановление №1846</t>
  </si>
  <si>
    <t xml:space="preserve">подвал </t>
  </si>
  <si>
    <t>Новооскольский район, х.Мосьпанов
Заречная,        д. 5,</t>
  </si>
  <si>
    <t>10138459000595</t>
  </si>
  <si>
    <t xml:space="preserve"> 31:19:0707001:248</t>
  </si>
  <si>
    <t>Постановление администрации   № 49</t>
  </si>
  <si>
    <t xml:space="preserve">хозпостройка </t>
  </si>
  <si>
    <t>10138459000596</t>
  </si>
  <si>
    <t>31:19:0707001:247</t>
  </si>
  <si>
    <t>Постановление администрации   № 48</t>
  </si>
  <si>
    <t>Итого нежилой фонд муниципального бюджетного дошкольного образовательного учреждения  "Детский сад х. Мосьпанов Новооскольского  районаБелгородской области"</t>
  </si>
  <si>
    <t>III.XXXVI.II</t>
  </si>
  <si>
    <t>Итого жилой фонд муниципального бюджетного дошкольного образовательного учреждения  "Детский сад х. Мосьпанов Новооскольского района Белгородской области"</t>
  </si>
  <si>
    <t>III.XXXVI.III</t>
  </si>
  <si>
    <t>III.XXXVI.III.I</t>
  </si>
  <si>
    <t>III.XXXVI.III.II</t>
  </si>
  <si>
    <t>III.XXXVI.III.III</t>
  </si>
  <si>
    <t>Итого сооружения муниципального бюджетного дошкольного образовательного учреждения  "Детский сад х. Мосьпанов Новооскольского  районаБелгородской области"</t>
  </si>
  <si>
    <t>III.XXXVI.IV</t>
  </si>
  <si>
    <t>III.XXXVI.IV.I</t>
  </si>
  <si>
    <t>III.ХXXVI.IV.I</t>
  </si>
  <si>
    <t>III.XXXVI.IV.II</t>
  </si>
  <si>
    <t>III.XXXVI.IV.III</t>
  </si>
  <si>
    <t>III.XXXVI.IV.IV</t>
  </si>
  <si>
    <t>Итого сети муниципального бюджетного дошкольного образовательного учреждения  "Детский сад х. Мосьпанов Новооскольского  района Белгородской области"</t>
  </si>
  <si>
    <t>III.XXXVI.V</t>
  </si>
  <si>
    <t>Итого памятники муниципального бюджетного дошкольного образовательного учреждения  "Детский сад х. Мосьпанов Новооскольского городского округа Белгородской области"</t>
  </si>
  <si>
    <t>Итого недвижимое имущество муниципального бюджетного дошкольного образовательного учреждения "Детский сад х. Мосьпанов Новооскольского  района Белгородской области"</t>
  </si>
  <si>
    <t>III.XXXVII</t>
  </si>
  <si>
    <t>Муниципальное бюджетное дошкольное образовательное учреждение "Детский сад с. Николаевка Новооскольского  района Белгородской области"</t>
  </si>
  <si>
    <t>III.XXXVII.I</t>
  </si>
  <si>
    <t>Итого нежилой фонд муниципального бюджетного дошкольного образовательного учреждения  "Детский сад с. Николаевка Новооскольского  района Белгородской области"</t>
  </si>
  <si>
    <t>III.XXXVII.II</t>
  </si>
  <si>
    <t>Итого жилой фонд муниципального бюджетного дошкольного образовательного учреждения  "Детский сад с. Николаевка Новооскольского  районаБелгородской области"</t>
  </si>
  <si>
    <t>III.XXXVII.III</t>
  </si>
  <si>
    <t>III.XXXVII.III.I</t>
  </si>
  <si>
    <t>III.XXXVII.III.II</t>
  </si>
  <si>
    <t>III.XXXVII.III.III</t>
  </si>
  <si>
    <t>Итого сооружения муниципального бюджетного дошкольного образовательного учреждения  "Детский сад с. Николаевка Новооскольского района Белгородской области"</t>
  </si>
  <si>
    <t>III.XXXVII.IV</t>
  </si>
  <si>
    <t>III.XXXVII.IV.I</t>
  </si>
  <si>
    <t>III.ХXXVII.IV.I</t>
  </si>
  <si>
    <t>III.XXXVII.IV.II</t>
  </si>
  <si>
    <t>III.XXXVII.IV.III</t>
  </si>
  <si>
    <t>III.XXXVII.IV.IV</t>
  </si>
  <si>
    <t>Итого сети муниципального бюджетного дошкольного образовательного учреждения  "Детский сад с. Николаевка Новооскольского района Белгородской области"</t>
  </si>
  <si>
    <t>III.XXXVII.V</t>
  </si>
  <si>
    <t>Итого памятники муниципального бюджетного дошкольного образовательного учреждения  "Детский сад с. Николаевка Новооскольского городского округа Белгородской области"</t>
  </si>
  <si>
    <t>Итого недвижимое имущество муниципального бюджетного дошкольного образовательного учреждения "Детский сад с. Николаевка Новооскольского  района Белгородской области"</t>
  </si>
  <si>
    <t>III.XXXVIII</t>
  </si>
  <si>
    <t>Муниципальное бюджетное дошкольное образовательное учреждение "Детский сад с. Ниновка Новооскольского  района  Белгородской области"</t>
  </si>
  <si>
    <t>III.XXXVIII.I</t>
  </si>
  <si>
    <t>Новооскольский район, с. Ниновка</t>
  </si>
  <si>
    <t>31:19:1204001:317</t>
  </si>
  <si>
    <t>Постановление № 1182</t>
  </si>
  <si>
    <t xml:space="preserve">Хозпостройка </t>
  </si>
  <si>
    <t xml:space="preserve">Новооскольский район
с. Ниновка, 
ул. Победы, 95А
</t>
  </si>
  <si>
    <t>1013845900582</t>
  </si>
  <si>
    <t>31:19:12 04 007:100</t>
  </si>
  <si>
    <t>Постановление №337</t>
  </si>
  <si>
    <t>Итого нежилой фонд муниципального бюджетного дошкольного образовательного учреждения  "Детский сад с. Ниновка Новооскольского района Белгородской области"</t>
  </si>
  <si>
    <t>III.XXXVIII.II</t>
  </si>
  <si>
    <t>Итого жилой фонд муниципального бюджетного дошкольного образовательного учреждения  "Детский сад с. Ниновка Новооскольского городского округа Белгородской области"</t>
  </si>
  <si>
    <t>III.XXXVIII.III</t>
  </si>
  <si>
    <t>III.XXXVIII.III.I</t>
  </si>
  <si>
    <t>III.XXXVIII.III.II</t>
  </si>
  <si>
    <t>III.XXXVIII.III.III</t>
  </si>
  <si>
    <t>Итого сооружения муниципального бюджетного дошкольного образовательного учреждения  "Детский сад с. Ниновка Новооскольского  района Белгородской области"</t>
  </si>
  <si>
    <t>III.XXXVIII.IV</t>
  </si>
  <si>
    <t>III.XXXVIII.IV.I</t>
  </si>
  <si>
    <t>III.ХXXVIII.IV.I</t>
  </si>
  <si>
    <t>III.XXXVIII.IV.II</t>
  </si>
  <si>
    <t>III.XXXVIII.IV.III</t>
  </si>
  <si>
    <t>III.XXXVIII.IV.IV</t>
  </si>
  <si>
    <t>Итого сети муниципального бюджетного дошкольного образовательного учреждения  "Детский сад с. Ниновка Новооскольского  района Белгородской области"</t>
  </si>
  <si>
    <t>III.XXXVIII.V</t>
  </si>
  <si>
    <t>Итого памятники муниципального бюджетного дошкольного образовательного учреждения  "Детский сад с. Ниновка Новооскольского городского округа Белгородской области"</t>
  </si>
  <si>
    <t>Итого недвижимое имущество муниципального бюджетного дошкольного образовательного учреждения "Детский сад с. Ниновка Новооскольского  районаБелгородской области"</t>
  </si>
  <si>
    <t>III.XXXIX</t>
  </si>
  <si>
    <t>Муниципальное бюджетное дошкольное образовательное учреждение "Детский сад с. Оскольское Новооскольского  района Белгородской области"</t>
  </si>
  <si>
    <t>III.XXXIX.I</t>
  </si>
  <si>
    <t>65</t>
  </si>
  <si>
    <t>31:19:0406002:110</t>
  </si>
  <si>
    <t>31-АВ- 814480</t>
  </si>
  <si>
    <t>III.XXXIX.II</t>
  </si>
  <si>
    <t>Итого жилой фонд муниципального бюджетного дошкольного образовательного учреждения  "Детский сад с. Оскольское Новооскольского  района Белгородской области"</t>
  </si>
  <si>
    <t>III.XXXIX.III</t>
  </si>
  <si>
    <t>III.XXXIX.III.I</t>
  </si>
  <si>
    <t>III.XXXIX.III.II</t>
  </si>
  <si>
    <t>III.XXXIX.III.III</t>
  </si>
  <si>
    <t>Итого сооружения муниципального бюджетного дошкольного образовательного учреждения  "Детский сад с. Оскольское Новооскольского  района Белгородской области"</t>
  </si>
  <si>
    <t>III.XXXIX.IV</t>
  </si>
  <si>
    <t>III.XXXIX.IV.I</t>
  </si>
  <si>
    <t>III.ХXXIX.IV.I</t>
  </si>
  <si>
    <t>III.XXXIX.IV.II</t>
  </si>
  <si>
    <t>III.XXXIX.IV.III</t>
  </si>
  <si>
    <t>III.XXXIX.IV.IV</t>
  </si>
  <si>
    <t>Итого сети муниципального бюджетного дошкольного образовательного учреждения  "Детский сад с. Оскольское Новооскольского  района Белгородской области"</t>
  </si>
  <si>
    <t>III.XXXIX.V</t>
  </si>
  <si>
    <t>Итого памятники муниципального бюджетного дошкольного образовательного учреждения  "Детский сад с. Оскольское Новооскольского городского округа Белгородской области"</t>
  </si>
  <si>
    <t>Итого недвижимое имущество муниципального бюджетного дошкольного образовательного учреждения "Детский сад с. Оскольское Новооскольского  района Белгородской области"</t>
  </si>
  <si>
    <t>III.XL</t>
  </si>
  <si>
    <t>Муниципальное бюджетное дошкольное образовательное учреждение "Детский сад с. Яковлевка Новооскольского  района Белгородской области"</t>
  </si>
  <si>
    <t>III.XL.I</t>
  </si>
  <si>
    <t>153</t>
  </si>
  <si>
    <t>31:19:1004001:116</t>
  </si>
  <si>
    <t>Постановление №1732</t>
  </si>
  <si>
    <t>Итого нежилой фонд муниципального бюджетного дошкольного образовательного учреждения  "Детский сад с. Яковлевка Новооскольского района Белгородской области"</t>
  </si>
  <si>
    <t>III.XL.II</t>
  </si>
  <si>
    <t>Итого жилой фонд муниципального бюджетного дошкольного образовательного учреждения  "Детский сад с. Яковлевка Новооскольского района Белгородской области"</t>
  </si>
  <si>
    <t>III.XL.III</t>
  </si>
  <si>
    <t>III.XL.III.I</t>
  </si>
  <si>
    <t>III.XL.III.II</t>
  </si>
  <si>
    <t>III.XL.III.III</t>
  </si>
  <si>
    <t xml:space="preserve"> Новооскольский район, с. Яковлевка, ул Центральная, д. 43</t>
  </si>
  <si>
    <t>31:19:1004003:59</t>
  </si>
  <si>
    <t>Постановление № 395</t>
  </si>
  <si>
    <t>31:19:1004003:60</t>
  </si>
  <si>
    <t>Постановление №393</t>
  </si>
  <si>
    <t>Итого сооружения муниципального бюджетного дошкольного образовательного учреждения  "Детский сад с. Яковлевка Новооскольского района Белгородской области"</t>
  </si>
  <si>
    <t>III.XL.IV</t>
  </si>
  <si>
    <t>III.XL.IV.I</t>
  </si>
  <si>
    <t>III.ХL.IV.I</t>
  </si>
  <si>
    <t>III.XL.IV.II</t>
  </si>
  <si>
    <t>III.XL.IV.III</t>
  </si>
  <si>
    <t>III.XL.IV.IV</t>
  </si>
  <si>
    <t>Итого сети муниципального бюджетного дошкольного образовательного учреждения  "Детский сад с. Яковлевка Новооскольского  района Белгородской области"</t>
  </si>
  <si>
    <t>III.XL.V</t>
  </si>
  <si>
    <t>Итого памятники муниципального бюджетного дошкольного образовательного учреждения  "Детский сад с. Яковлевка Новооскольского городского округа Белгородской области"</t>
  </si>
  <si>
    <t>Итого недвижимое имущество муниципального бюджетного дошкольного образовательного учреждения "Детский сад с. Яковлевка Новооскольского района Белгородской области"</t>
  </si>
  <si>
    <t>III.XLI</t>
  </si>
  <si>
    <t>Муниципальное бюджетное учреждение «Новооскольское благоустройство»</t>
  </si>
  <si>
    <t>III.XLI.I</t>
  </si>
  <si>
    <t>Здание гаража</t>
  </si>
  <si>
    <t>Белгородская область, г. Новый Оскол, ул. Кооперативная</t>
  </si>
  <si>
    <t>02.09.2016г.</t>
  </si>
  <si>
    <t>Постановление Администрации нородского поселения "Город Новый Оскол" №79 от 02.09.2016</t>
  </si>
  <si>
    <t>Здание котельной</t>
  </si>
  <si>
    <t>Белгородская область, г. Новый Оскол, ул. Тургенева</t>
  </si>
  <si>
    <t>Здание оранжереи</t>
  </si>
  <si>
    <t>Здание ритуального цеха</t>
  </si>
  <si>
    <t>Белгородская область, г. Новый Оскол, пл. Свободы</t>
  </si>
  <si>
    <t>Нежилое административное здание</t>
  </si>
  <si>
    <t>Белгородская область, г. Новый Оскол, ул. Кооперативная, 12</t>
  </si>
  <si>
    <t>Постановление Администрации нородского поселения "Город Новый Оскол" №132 от 27.11.2018</t>
  </si>
  <si>
    <t xml:space="preserve">Нежилое здание Склад-2 ПМК-1 </t>
  </si>
  <si>
    <t>Решение городского собрания городского поселения "Город Новый Оскол" №285 от 28.06.2018</t>
  </si>
  <si>
    <t xml:space="preserve">Нежилое здание проходная ПМК </t>
  </si>
  <si>
    <t>Нежилое здание санбазы</t>
  </si>
  <si>
    <t xml:space="preserve">Нежилое здание бани </t>
  </si>
  <si>
    <t>Белгородская область, г. Новый Оскол, ул. Успенская, 27</t>
  </si>
  <si>
    <t>31:19:0101001:569</t>
  </si>
  <si>
    <t>Решение городского собрания городского поселения "Город Новый Оскол" №280 от 01.06.2018</t>
  </si>
  <si>
    <t>31:19:1106011:184</t>
  </si>
  <si>
    <t>III.XLI.II</t>
  </si>
  <si>
    <t>Итого жилой фонд Муниципального  бюджетного  учреждения  «Новооскольское благоустройство»</t>
  </si>
  <si>
    <t>III.XLI.III</t>
  </si>
  <si>
    <t>III.XLI.III.I</t>
  </si>
  <si>
    <t>III.XLI.III.II</t>
  </si>
  <si>
    <t>III.XLI.III.III</t>
  </si>
  <si>
    <t>Итого сооружения Муниципального  бюджетного  учреждения  «Новооскольское благоустройство»</t>
  </si>
  <si>
    <t>III.XLI.IV</t>
  </si>
  <si>
    <t>III.XLI.IV.I</t>
  </si>
  <si>
    <t>III.ХLI.IV.I</t>
  </si>
  <si>
    <t>III.XLI.IV.II</t>
  </si>
  <si>
    <t>III.XLI.IV.III</t>
  </si>
  <si>
    <t>III.XLI.IV.IV</t>
  </si>
  <si>
    <t>Итого сети Муниципального  бюджетного  учреждения  «Новооскольское благоустройство»</t>
  </si>
  <si>
    <t>III.XLI.V</t>
  </si>
  <si>
    <t>Решение городскогособрания городского поселения "Город Новый Оскол" №199 от 29.12.2016</t>
  </si>
  <si>
    <t>5</t>
  </si>
  <si>
    <t>6</t>
  </si>
  <si>
    <t>7</t>
  </si>
  <si>
    <t>Итого недвижимое имущество Муниципального  бюджетного  учреждения  «Новооскольское благоустройство»</t>
  </si>
  <si>
    <t>Муниципальное  казенное учреждение  «Центр бухгалтерского учета»</t>
  </si>
  <si>
    <t>Итого нежилой фонд Муниципальное  казенное учреждение  «Центр бухгалтерского учета»</t>
  </si>
  <si>
    <t>Итого жилой фонд Муниципальное  казенное учреждение  «Центр бухгалтерского учета»</t>
  </si>
  <si>
    <t>Итого сооружения Муниципальное  казенное учреждение  «Центр бухгалтерского учета»</t>
  </si>
  <si>
    <t>Итого сети Муниципальное  казенное учреждение  «Центр бухгалтерского учета»</t>
  </si>
  <si>
    <t>Итого памятники Муниципальное  казенное учреждение  «Центр бухгалтерского учета»</t>
  </si>
  <si>
    <t>Итого недвижимое имущество Муниципальное  казенное учреждение  «Центр бухгалтерского учета»</t>
  </si>
  <si>
    <t>III.XLII</t>
  </si>
  <si>
    <t>Муниципальное казенное учреждение "Центр патриотического воспитания молодежи Новооскольского городского округа"</t>
  </si>
  <si>
    <t>III.XLII.I</t>
  </si>
  <si>
    <t xml:space="preserve">Нежилое административное помещение 
(1 и 3 этаж) </t>
  </si>
  <si>
    <t>г. Новый Оскол, ул. ДРП, д. 26</t>
  </si>
  <si>
    <t>31:19:1110002:592</t>
  </si>
  <si>
    <t>Постановление администрации  № 1915</t>
  </si>
  <si>
    <t xml:space="preserve">Нежилое здание - спортивный комплекс  </t>
  </si>
  <si>
    <t>31:19:1110002:510</t>
  </si>
  <si>
    <t>Нежилое здание (физкультурно-оздоровительный комплекс)</t>
  </si>
  <si>
    <t>г .Новый Оскол, пер. Титова, д. 12</t>
  </si>
  <si>
    <t>31:19:1106022:84</t>
  </si>
  <si>
    <t xml:space="preserve">Нежилое здание ( транспортабельная котельная) </t>
  </si>
  <si>
    <t>31:19:1106022:85</t>
  </si>
  <si>
    <t xml:space="preserve">Часть нежилого здания СК "Оскол" </t>
  </si>
  <si>
    <t>г. Новый Оскол, ул. Оскольская</t>
  </si>
  <si>
    <t>31:19:1106024:22:004558-00/008:1001/А</t>
  </si>
  <si>
    <t>Постановление администрации № 931</t>
  </si>
  <si>
    <t>Нежилое здание (котельная)</t>
  </si>
  <si>
    <t>Постановление администрации  № 1517</t>
  </si>
  <si>
    <t>г. Новый Оскол, 
ул. Кооперативная,  д. 14</t>
  </si>
  <si>
    <t>31:19:1110001:1078</t>
  </si>
  <si>
    <t>Нежилое здание заправочной мойки</t>
  </si>
  <si>
    <t>Нежилое здание КПП с диспетчерской</t>
  </si>
  <si>
    <t xml:space="preserve"> 31:19:00:00:818/2/14:1001/Г</t>
  </si>
  <si>
    <t>Нежилое здание - гимнастического комплекса</t>
  </si>
  <si>
    <t>Нежилое здание тира</t>
  </si>
  <si>
    <t>г.Новый Оскол, ул.Оскольская</t>
  </si>
  <si>
    <t>31:19:1108001:384</t>
  </si>
  <si>
    <t>Постановление администрации № 209</t>
  </si>
  <si>
    <t>Новооскольский район, с.Макешкино</t>
  </si>
  <si>
    <t>31:19:1805001:194</t>
  </si>
  <si>
    <t>Постановление администрации  № 370</t>
  </si>
  <si>
    <t>Модульная котельная</t>
  </si>
  <si>
    <t>г. Новый Оскол, пер.Титова, 14</t>
  </si>
  <si>
    <t>31:19:1106022:92</t>
  </si>
  <si>
    <t>Постановление администрации  № 533</t>
  </si>
  <si>
    <t xml:space="preserve"> Спортивный  центр с плавательным бассейном </t>
  </si>
  <si>
    <t>31:19:1106022:91</t>
  </si>
  <si>
    <t>Итого нежилой фонд муниципального казенного учреждения "Центр патриотического воспитания молодежи Новооскольского городского округа"</t>
  </si>
  <si>
    <t>III.XLII.II</t>
  </si>
  <si>
    <t>Итого жилой фонд муниципального казенного учреждения "Центр патриотического воспитания молодежи Новооскольского городского округа"</t>
  </si>
  <si>
    <t>III.XLII.III</t>
  </si>
  <si>
    <t>III.XLII.III.I</t>
  </si>
  <si>
    <t>III.XLII.III.II</t>
  </si>
  <si>
    <t>III.XLII.III.III</t>
  </si>
  <si>
    <t>Сооружение уборной</t>
  </si>
  <si>
    <t xml:space="preserve"> -</t>
  </si>
  <si>
    <t>31:19:1108001:189</t>
  </si>
  <si>
    <t>Постановление администрации  № 210</t>
  </si>
  <si>
    <t>Спортивный комплекс</t>
  </si>
  <si>
    <t>31:19:1106022:95</t>
  </si>
  <si>
    <t>Постановление администрации  № 422</t>
  </si>
  <si>
    <t>Пожарный резервуар  (объем 100 м.куб)</t>
  </si>
  <si>
    <t>г.Новый Оскол, пер.Титова, д.14</t>
  </si>
  <si>
    <t>31:19:1106022:93</t>
  </si>
  <si>
    <t>31:19:1106022:94</t>
  </si>
  <si>
    <t>Постановление администрации № 533</t>
  </si>
  <si>
    <t>Итого сооружения муниципального казенного учреждения "Центр патриотического воспитания молодежи Новооскольского городского округа"</t>
  </si>
  <si>
    <t>III.XLII.IV</t>
  </si>
  <si>
    <t>III.XLII.IV.I</t>
  </si>
  <si>
    <t>III.ХLII.IV.I</t>
  </si>
  <si>
    <t>III.XLII.IV.II</t>
  </si>
  <si>
    <t>Сети водоснабжения</t>
  </si>
  <si>
    <t>Постановление  администрации  от 15.10.2008г. № 857</t>
  </si>
  <si>
    <t>III.XLII.IV.III</t>
  </si>
  <si>
    <t>Тепловые сети</t>
  </si>
  <si>
    <t>Постановление   администрации  от 15.10.2008г. № 857</t>
  </si>
  <si>
    <t>III.XLII.IV.IV</t>
  </si>
  <si>
    <t>Благоустройство (Укладка тротуарной плитки на пл. 5513 кв.м.)</t>
  </si>
  <si>
    <t>Сети канализации</t>
  </si>
  <si>
    <t>Итого сети муниципального казенного учреждения "Центр патриотического воспитания молодежи Новооскольского городского округа"</t>
  </si>
  <si>
    <t>III.XLII.V</t>
  </si>
  <si>
    <t>Итого памятники муниципального казенного учреждения "Центр патриотического воспитания молодежи Новооскольского городского округа"</t>
  </si>
  <si>
    <t>Итого недвижимое имущество казенного учреждения "Центр патриотического воспитания молодежи Новооскольского городского округа"</t>
  </si>
  <si>
    <t>III.XLIII</t>
  </si>
  <si>
    <t xml:space="preserve">Муниципальное казенное учреждение "Административно-хозяйственный центр  обеспечения деятельности  органов местного самоуправления Новооскольского городского округа </t>
  </si>
  <si>
    <t>III.XLIII.I</t>
  </si>
  <si>
    <t>Гараж
АПК</t>
  </si>
  <si>
    <t xml:space="preserve">г. Новый Оскол,
ул. Гражданская, д. 46 </t>
  </si>
  <si>
    <t>0000000000850110112000019</t>
  </si>
  <si>
    <t>31:19:1106003:135</t>
  </si>
  <si>
    <t>31.12.2015г</t>
  </si>
  <si>
    <t>Постановление администрации № 955 от 31.12.2015г.</t>
  </si>
  <si>
    <t>Гараж
УФБП</t>
  </si>
  <si>
    <t>г.Новый Оскол,
ул.Гражданская</t>
  </si>
  <si>
    <t>0000000000850110112000020</t>
  </si>
  <si>
    <t>31:19:1106003:365</t>
  </si>
  <si>
    <t>Гараж 
(Понедельченко М.Н.)</t>
  </si>
  <si>
    <t>г.Новый Оскол,
ул. Гражданская, д. 44</t>
  </si>
  <si>
    <t>0000000000850110112000021</t>
  </si>
  <si>
    <t>31:19:1106003:328</t>
  </si>
  <si>
    <t>Гараж 
(главы Гриднев А.Н.)</t>
  </si>
  <si>
    <t>г.Новый Оскол,
ул. Гражданская, д. 46</t>
  </si>
  <si>
    <t>0000000000850110112000022</t>
  </si>
  <si>
    <t>31:19:1106003:293</t>
  </si>
  <si>
    <t>Здание гаража
(Администрация)</t>
  </si>
  <si>
    <t>г. Новый Оскол, 
ул. Гражданская, д. 44</t>
  </si>
  <si>
    <t>0000000000850110112000023</t>
  </si>
  <si>
    <t>31:19:1106003:294</t>
  </si>
  <si>
    <t>Часть здания гаража
(Архитектура)</t>
  </si>
  <si>
    <t>0000000000850110112000024</t>
  </si>
  <si>
    <t>31:19:1106003:326</t>
  </si>
  <si>
    <t>Нежилое здание -  гараж
(Стротельный отдел)</t>
  </si>
  <si>
    <t>0000000000850110112000025</t>
  </si>
  <si>
    <t>31:19:1106003:380</t>
  </si>
  <si>
    <t xml:space="preserve">Нежилое строение гаража
</t>
  </si>
  <si>
    <t>г.Новый Оскол, 
ул.Оскольская</t>
  </si>
  <si>
    <t>31:19:1108001:214</t>
  </si>
  <si>
    <t xml:space="preserve"> 05.04.2018г</t>
  </si>
  <si>
    <t>Постановление администрации № 106</t>
  </si>
  <si>
    <t xml:space="preserve">Итого нежилой фонд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 </t>
  </si>
  <si>
    <t>III.XLIII.II</t>
  </si>
  <si>
    <t xml:space="preserve">Итого жилой фонд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 </t>
  </si>
  <si>
    <t>III.XLIII.III</t>
  </si>
  <si>
    <t>III.XLIII.III.I</t>
  </si>
  <si>
    <t>III.XLIII.III.II</t>
  </si>
  <si>
    <t>III.XLIII.III.III</t>
  </si>
  <si>
    <t xml:space="preserve">Итого сооружения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 </t>
  </si>
  <si>
    <t>III.XLIII.IV</t>
  </si>
  <si>
    <t>III.XLIII.IV.I</t>
  </si>
  <si>
    <t>III.ХLIII.IV.I</t>
  </si>
  <si>
    <t>III.XLIII.IV.II</t>
  </si>
  <si>
    <t>III.XLIII.IV.III</t>
  </si>
  <si>
    <t>III.XLIII.IV.IV</t>
  </si>
  <si>
    <t xml:space="preserve">Итого сети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 </t>
  </si>
  <si>
    <t>III.XLIII.V</t>
  </si>
  <si>
    <t xml:space="preserve">Итого памятники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 </t>
  </si>
  <si>
    <t xml:space="preserve">Итого недвижимое имущество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 </t>
  </si>
  <si>
    <t>III.XLIV</t>
  </si>
  <si>
    <t>Муниципальное казенное учреждение "ЕДДС - 112" Новооскольского района Белгородской области"</t>
  </si>
  <si>
    <t>III.XLIV.I</t>
  </si>
  <si>
    <t>Итого нежилой фонд муниципального казенного учреждения "ЕДДС - 112" Новооскольского района Белгородской области"</t>
  </si>
  <si>
    <t>III.XLIV.II</t>
  </si>
  <si>
    <t>Итого жилой фонд муниципального казенного учреждения "ЕДДС - 112" Новооскольского района Белгородской области"</t>
  </si>
  <si>
    <t>III.XLIV.III</t>
  </si>
  <si>
    <t>III.XLIV.III.I</t>
  </si>
  <si>
    <t>III.XLIV.III.II</t>
  </si>
  <si>
    <t>III.XLIV.III.III</t>
  </si>
  <si>
    <t>Итого сооружения муниципального казенного учреждения "ЕДДС - 112" Новооскольского района Белгородской области"</t>
  </si>
  <si>
    <t>III.XLIV.IV</t>
  </si>
  <si>
    <t>III.XLIV.IV.I</t>
  </si>
  <si>
    <t>III.ХLIV.IV.I</t>
  </si>
  <si>
    <t>III.XLIV.IV.II</t>
  </si>
  <si>
    <t>III.XLIV.IV.III</t>
  </si>
  <si>
    <t>III.XLIV.IV.IV</t>
  </si>
  <si>
    <t>Итого сети муниципального казенного учреждения 
"ЕДДС - 112" Новооскольского района Белгородской области"</t>
  </si>
  <si>
    <t>III.XLIV.V</t>
  </si>
  <si>
    <t>Итого памятники муниципального казенного учреждения "ЕДДС - 112" Новооскольского района Белгородской области"</t>
  </si>
  <si>
    <t>Итого недвижимое имущество муниципального казенного учреждения "ЕДДС - 112" Новооскольского района Белгородской области"</t>
  </si>
  <si>
    <t>III.XLV</t>
  </si>
  <si>
    <t>III.XLV.I</t>
  </si>
  <si>
    <t xml:space="preserve">нежилое помещение общей площадью кв.м, с кадастровым номером, расположенное по адресу: Белгородская обл., г. Новый Оскол, ул. 1 Мая, д. 4          </t>
  </si>
  <si>
    <t xml:space="preserve"> 02.09.2019</t>
  </si>
  <si>
    <t>Постановление администрации   № 513</t>
  </si>
  <si>
    <t>III.XLV.II</t>
  </si>
  <si>
    <t>III.XLV.III</t>
  </si>
  <si>
    <t>III.XLV.III.I</t>
  </si>
  <si>
    <t>III.XLV.III.II</t>
  </si>
  <si>
    <t>III.XLV.III.III</t>
  </si>
  <si>
    <t>III.XLV.IV</t>
  </si>
  <si>
    <t>III.XLV.IV.I</t>
  </si>
  <si>
    <t>III.ХLV.IV.I</t>
  </si>
  <si>
    <t>III.XLV.IV.II</t>
  </si>
  <si>
    <t>III.XLV.IV.III</t>
  </si>
  <si>
    <t>III.XLV.IV.IV</t>
  </si>
  <si>
    <t>III.XLV.V</t>
  </si>
  <si>
    <t>III.XLVI</t>
  </si>
  <si>
    <t>Совет депутатов Новооскольского городского округа</t>
  </si>
  <si>
    <t>III.XLVI.I</t>
  </si>
  <si>
    <t>Итого нежилой фонд Совет депутатов Новооскольского городского округа</t>
  </si>
  <si>
    <t>III.XLVI.II</t>
  </si>
  <si>
    <t>Итого жилой фонд Совета депутатов Новооскольского городского округа</t>
  </si>
  <si>
    <t>III.XLVI.III</t>
  </si>
  <si>
    <t>III.XLVI.III.I</t>
  </si>
  <si>
    <t>III.XLVI.III.II</t>
  </si>
  <si>
    <t>III.XLVI.III.III</t>
  </si>
  <si>
    <t>Итого сооружения Совета депутатов Новооскольского городского округа</t>
  </si>
  <si>
    <t>III.XLVI.IV</t>
  </si>
  <si>
    <t>III.XLVI.IV.I</t>
  </si>
  <si>
    <t>III.ХLVI.IV.I</t>
  </si>
  <si>
    <t>III.XLVI.IV.II</t>
  </si>
  <si>
    <t>III.XLVI.IV.III</t>
  </si>
  <si>
    <t>III.XLVI.IV.IV</t>
  </si>
  <si>
    <t>Итого сети Совета депутатов Новооскольского городского округа</t>
  </si>
  <si>
    <t>III.XLVI.V</t>
  </si>
  <si>
    <t>Итого памятники Совета депутатов Новооскольского городского округа</t>
  </si>
  <si>
    <t>Итого недвижимое имущество Совета депутатов Новооскольского городского округа</t>
  </si>
  <si>
    <t>III.XLVII</t>
  </si>
  <si>
    <t xml:space="preserve">Муниципальное казенное учреждение культуры "Новооскольская клубная система "  </t>
  </si>
  <si>
    <t>III.XLVII.I</t>
  </si>
  <si>
    <t xml:space="preserve">Районный Дом культуры </t>
  </si>
  <si>
    <t>102.000008721021499</t>
  </si>
  <si>
    <t>31:19:1104002:327</t>
  </si>
  <si>
    <t>12.08.2014 г.</t>
  </si>
  <si>
    <t xml:space="preserve">Свидетельство №31-31-07/019/2014-603 от 12.08.2014 г. </t>
  </si>
  <si>
    <t>Нежилое здание с подвалом</t>
  </si>
  <si>
    <t>102.000008721020106</t>
  </si>
  <si>
    <t>31:19:1106019:674</t>
  </si>
  <si>
    <t>13.03.2015 г.</t>
  </si>
  <si>
    <t>Свидетельство  №31-31/007-31/007/001/2015-514/1 от 13.03.2015</t>
  </si>
  <si>
    <t>31:19:1106009:277</t>
  </si>
  <si>
    <t>31:19:1106009:278</t>
  </si>
  <si>
    <t>31:19:1106009:275</t>
  </si>
  <si>
    <t>Нежилое здание дома культуры</t>
  </si>
  <si>
    <t>Новооскольский район, с. Шараповка, ул. Зеленая, д.15</t>
  </si>
  <si>
    <t>102.000008721020367</t>
  </si>
  <si>
    <t>31:19:0904001:355</t>
  </si>
  <si>
    <t>18.07.2014 г.</t>
  </si>
  <si>
    <t xml:space="preserve">Свидетельство  №31-31-07/019/2014-411 от 18.07.2014 г. </t>
  </si>
  <si>
    <t>Нежилое здание котельной</t>
  </si>
  <si>
    <t>102.000008721020368</t>
  </si>
  <si>
    <t>31:19:0904004:141</t>
  </si>
  <si>
    <t>01.10.2014 г.</t>
  </si>
  <si>
    <t xml:space="preserve">Свидетельство  №31-31-07/025/2014-297 от 01.10.2014 г. </t>
  </si>
  <si>
    <t>Новооскольский район, с. Тростенец</t>
  </si>
  <si>
    <t>102.000008721020357</t>
  </si>
  <si>
    <t>31:19:0204001:443</t>
  </si>
  <si>
    <t>24.06.2014 г.</t>
  </si>
  <si>
    <t xml:space="preserve">Свидетельство  №31-31-07/017/2014-256 от 24.06.2014 г. </t>
  </si>
  <si>
    <t>Новооскольский район, с.Тростенец, ул. Административная</t>
  </si>
  <si>
    <t>102.000008721020359</t>
  </si>
  <si>
    <t>31:19:0204001:434</t>
  </si>
  <si>
    <t>10.06.2014 г.</t>
  </si>
  <si>
    <t xml:space="preserve">Свидетельство  №31-31-07/012/2014-619 от 10.06.2014 г. </t>
  </si>
  <si>
    <t>Нежилое помещение сельского Дома культуры</t>
  </si>
  <si>
    <t>Новооскольский район, с. Боровое</t>
  </si>
  <si>
    <t>102.000008721020379</t>
  </si>
  <si>
    <t>31:19:0708001:173</t>
  </si>
  <si>
    <t>23.07.2014 г.</t>
  </si>
  <si>
    <t xml:space="preserve">Свидетельство  №31-31-07/019/2014-530 от 23.07.2014 г. </t>
  </si>
  <si>
    <t>Новооскольский район, с. Большая Ивановка, д.121</t>
  </si>
  <si>
    <t>102.000008721020378</t>
  </si>
  <si>
    <t>31:19:0101001:1152</t>
  </si>
  <si>
    <t xml:space="preserve">Свидетельство  №31-31-07/019/2014-528 от 23.07.2014 г. </t>
  </si>
  <si>
    <t>102.000008721020380</t>
  </si>
  <si>
    <t>31:19:0706003:108</t>
  </si>
  <si>
    <t>24.09.2014 г.</t>
  </si>
  <si>
    <t xml:space="preserve">Свидетельство  №31-31-07/027/2014-189 от 24.09.2014 г. </t>
  </si>
  <si>
    <t xml:space="preserve">Нежилое помещение дома культуры </t>
  </si>
  <si>
    <t>Новооскольский район, с. Старая Безгинка, ул. Покровская, д.12</t>
  </si>
  <si>
    <t>102.000008721020338</t>
  </si>
  <si>
    <t>31:19:0804004:69</t>
  </si>
  <si>
    <t xml:space="preserve">Свидетельство  №31-31-07/019/2014-526 от 23.07.2014 г. </t>
  </si>
  <si>
    <t>102.000008721020339</t>
  </si>
  <si>
    <t>31:19:0804002:90</t>
  </si>
  <si>
    <t xml:space="preserve">Свидетельство  №31-31-07/025/2014-296 от 01.10.2014 г. </t>
  </si>
  <si>
    <t>Нежилое здание сельского дома культуры</t>
  </si>
  <si>
    <t>Новооскольский район, с. Барсук, ул.Швец, д.104</t>
  </si>
  <si>
    <t>102.000008721020376</t>
  </si>
  <si>
    <t>31:19:0101001:1040</t>
  </si>
  <si>
    <t xml:space="preserve">Свидетельство  №31-31-07/019/2014-439 от 18.07.2014 г. </t>
  </si>
  <si>
    <t>Новооскольский район, с. Богдановка, ул. Почтовая, д.63</t>
  </si>
  <si>
    <t>102.000008721020377</t>
  </si>
  <si>
    <t>31:19:1606001:130</t>
  </si>
  <si>
    <t xml:space="preserve">Свидетельство  №31-31-07/019/2014-441 от 18.07.2014 г. </t>
  </si>
  <si>
    <t>Нежилое здание сельского клуба</t>
  </si>
  <si>
    <t>102.000008721020395</t>
  </si>
  <si>
    <t>31:19:0406001:452</t>
  </si>
  <si>
    <t>06.08.2014 г.</t>
  </si>
  <si>
    <t xml:space="preserve">Свидетельство  №31-31-07/017/2014-753 от 06.08.2014 г. </t>
  </si>
  <si>
    <t>Новооскольский район, с. Голубино</t>
  </si>
  <si>
    <t>102.000008721020394</t>
  </si>
  <si>
    <t>31:19:0407001:170</t>
  </si>
  <si>
    <t xml:space="preserve">Свидетельство  №31-31-07/017/2014-751 от 06.08.2014 г. </t>
  </si>
  <si>
    <t>Нежилое здание клуба</t>
  </si>
  <si>
    <t>Новооскольский район, с. Гринево, ул. Молодежная, д.17</t>
  </si>
  <si>
    <t>102.000008721020373</t>
  </si>
  <si>
    <t>31:19:1702001:138</t>
  </si>
  <si>
    <t>13.08.2014 г.</t>
  </si>
  <si>
    <t xml:space="preserve">Свидетельство  №31-31-07/019/2014-524 от 13.08.2014 г. </t>
  </si>
  <si>
    <t>Новооскольский район, с. Малое Городище, ул. Центральная, д.36</t>
  </si>
  <si>
    <t>102.000008721020383</t>
  </si>
  <si>
    <t>31:19:0103001:124</t>
  </si>
  <si>
    <t xml:space="preserve">Свидетельство  №31-31-07/019/2014-445 от 18.07.2014 г. </t>
  </si>
  <si>
    <t>Новооскольский район, с. Васильдол, ул. Морозовка, д.15</t>
  </si>
  <si>
    <t>102.000008721020382</t>
  </si>
  <si>
    <t>31:19:0102005:50</t>
  </si>
  <si>
    <t xml:space="preserve">Свидетельство  №31-31-07/019/2014-443 от 18.07.2014 г. </t>
  </si>
  <si>
    <t>Нежилое помещение сельского клуба</t>
  </si>
  <si>
    <t>Новооскольский район, х. Севальный, ул. Солнечная, д.21</t>
  </si>
  <si>
    <t>102.000008721020364</t>
  </si>
  <si>
    <t>31:19:0504002:147</t>
  </si>
  <si>
    <t xml:space="preserve">Свидетельство  №31-31-07/019/2014-417 от 18.07.2014 г. </t>
  </si>
  <si>
    <t>Нежилое здание сельского Дома культуры</t>
  </si>
  <si>
    <t>Новооскольский район, с. Глинное, ул. Центральная, д.3</t>
  </si>
  <si>
    <t>102.000008721020363</t>
  </si>
  <si>
    <t>31:19:0101001:1136</t>
  </si>
  <si>
    <t xml:space="preserve">Свидетельство  №31-31-07/019/2014-415 от 18.07.2014 г. </t>
  </si>
  <si>
    <t>Новооскольский район, с. Николаевка, ул. Василия Мартыненко, д.6</t>
  </si>
  <si>
    <t>102.000008721020348</t>
  </si>
  <si>
    <t>31:19:1810001:236</t>
  </si>
  <si>
    <t>17.07.2014 г.</t>
  </si>
  <si>
    <t xml:space="preserve">Свидетельство  №31-31-07/019/2014-429 от 17.07.2014 г. </t>
  </si>
  <si>
    <t>Новооскольский район, с. Львовка, ул. Центральная, д.10</t>
  </si>
  <si>
    <t>102.000008721020350</t>
  </si>
  <si>
    <t>31:19:1811001:81</t>
  </si>
  <si>
    <t xml:space="preserve">Свидетельство  №31-31-07/019/2014-431 от 18.07.2014 г. </t>
  </si>
  <si>
    <t>Новооскольский район, с. Макешкино, ул. Гагарина, д.43</t>
  </si>
  <si>
    <t>102.000008721020353</t>
  </si>
  <si>
    <t>31:19:0101001:1080</t>
  </si>
  <si>
    <t xml:space="preserve">Свидетельство  №31-31-07/019/2014-433 от 18.07.2014 г. </t>
  </si>
  <si>
    <t>Нежилое здание Дома культуры</t>
  </si>
  <si>
    <t>Новооскольский район, с. Серебрянка</t>
  </si>
  <si>
    <t>102.000008721020351</t>
  </si>
  <si>
    <t>31:19:1801001:106</t>
  </si>
  <si>
    <t>19.08.2014 г.</t>
  </si>
  <si>
    <t xml:space="preserve">Свидетельство  №31-31-07/019/2014-645 от 19.08.2014 г. </t>
  </si>
  <si>
    <t>Новооскольский район, с. Серебрянка, ул. Набережная, д.2</t>
  </si>
  <si>
    <t>102.000008721020352</t>
  </si>
  <si>
    <t>31:19:1801003:20</t>
  </si>
  <si>
    <t xml:space="preserve">Свидетельство  №31-31-07/027/2014-186 от 24.09.2014 г. </t>
  </si>
  <si>
    <t>102.000008721020354</t>
  </si>
  <si>
    <t>31:19:1805001:281</t>
  </si>
  <si>
    <t xml:space="preserve">Свидетельство  №31-31-07/025/2014-299 от 01.10.2014 г. </t>
  </si>
  <si>
    <t>Новооскольский район, с. Николаевка, ул. В.Мартыненко, д.6</t>
  </si>
  <si>
    <t>102.000008721020349</t>
  </si>
  <si>
    <t>31:19:1810002:113</t>
  </si>
  <si>
    <t xml:space="preserve">Свидетельство  №31-31-07/027/2014-187 от 24.09.2014 г. </t>
  </si>
  <si>
    <t>Новооскольский район, с. Богородское, ул.Голицына, д.2</t>
  </si>
  <si>
    <t>102.000008721020355</t>
  </si>
  <si>
    <t>31:19:1401001:451</t>
  </si>
  <si>
    <t>04.07.2014 г.</t>
  </si>
  <si>
    <t xml:space="preserve">Свидетельство  №31-31-07/017/2014-254 от 04.07.2014 г. </t>
  </si>
  <si>
    <t>102.000008721021752</t>
  </si>
  <si>
    <t>31:19:1401004:90</t>
  </si>
  <si>
    <t>10.11.2014 г.</t>
  </si>
  <si>
    <t xml:space="preserve">Свидетельство  №31-31-07/027/2014-776 от 10.11.2014 г. </t>
  </si>
  <si>
    <t>Новооскольский район, с. Новая Безгинка, ул. Центральная, д.42</t>
  </si>
  <si>
    <t>102.000008721020369</t>
  </si>
  <si>
    <t>31:19:0101001:1179</t>
  </si>
  <si>
    <t>08.08.2014 г.</t>
  </si>
  <si>
    <t xml:space="preserve">Свидетельство  №31-31-07/019/2014-413 от 08.08.2014 г. </t>
  </si>
  <si>
    <t>102.000008721020370</t>
  </si>
  <si>
    <t>31:19:0602005:192</t>
  </si>
  <si>
    <t xml:space="preserve">Свидетельство  №31-31-07/027/2014-188 от 24.09.2014 г. </t>
  </si>
  <si>
    <t>Новооскольский район, с.Великомихайловка, пл.1Конной Армии</t>
  </si>
  <si>
    <t>102.000008721020360</t>
  </si>
  <si>
    <t>31:19:1502001:887</t>
  </si>
  <si>
    <t xml:space="preserve">Свидетельство  №31-31-07/019/2014-605 от 12.08.2014 г. </t>
  </si>
  <si>
    <t>Новооскольский район, с. Ярское, ул. Молодежная, д.7</t>
  </si>
  <si>
    <t>31:19:1604001:187</t>
  </si>
  <si>
    <t xml:space="preserve">Свидетельство  №31-31-07/019/2014-437 от 18.07.2014 г. </t>
  </si>
  <si>
    <t>Новооскольский район, с.Великомихайловка, пл.1Конной Армии, д.8</t>
  </si>
  <si>
    <t>102.000008721020362</t>
  </si>
  <si>
    <t>31:19:1502001:865</t>
  </si>
  <si>
    <t xml:space="preserve">Свидетельство  №31-31-07/012/2014-620 от 10.06.2014 г. </t>
  </si>
  <si>
    <t>Новооскольский район, с. Слоновка</t>
  </si>
  <si>
    <t>102.000008721020343</t>
  </si>
  <si>
    <t>31:19:1305001:341</t>
  </si>
  <si>
    <t xml:space="preserve">Свидетельство  №31-31-07/019/2014-409 от 18.07.2014 г. </t>
  </si>
  <si>
    <t>Новооскольский район, с. Ольховатка, ул. Молодежная, д.26</t>
  </si>
  <si>
    <t>102.000008721020342</t>
  </si>
  <si>
    <t>31:19:0101001:1061</t>
  </si>
  <si>
    <t xml:space="preserve">Свидетельство  №31-31-07/019/2014-407 от 18.07.2014 г. </t>
  </si>
  <si>
    <t>Новооскольский район, с. Беломестное, ул. Центральная, д.34</t>
  </si>
  <si>
    <t>102.000008721020340</t>
  </si>
  <si>
    <t>31:19:0101001:1069</t>
  </si>
  <si>
    <t xml:space="preserve">Свидетельство  №31-31-07/019/2014-405 от 18.07.2014 г. </t>
  </si>
  <si>
    <t>102.000008721020341</t>
  </si>
  <si>
    <t>31:19:1304011:111</t>
  </si>
  <si>
    <t>08.10.2014 г.</t>
  </si>
  <si>
    <t xml:space="preserve">Свидетельство  №31-31-07/025/2014-338 от 08.10.2014 г. </t>
  </si>
  <si>
    <t>Новооскольский район, с. Киселевка</t>
  </si>
  <si>
    <t>102.000008721020366</t>
  </si>
  <si>
    <t>31:19:0302001:335</t>
  </si>
  <si>
    <t xml:space="preserve">Свидетельство  №31-31-07/017/2014-757 от 06.08.2014 г. </t>
  </si>
  <si>
    <t xml:space="preserve">Нежилое здание клуба </t>
  </si>
  <si>
    <t>Новооскольский район, с. Солонец-Поляна, ул. Садовая, д.30</t>
  </si>
  <si>
    <t>102.000008721020365</t>
  </si>
  <si>
    <t>31:19:0101001:1225</t>
  </si>
  <si>
    <t xml:space="preserve">Свидетельство  №31-31-07/017/2014-755 от 06.08.2014 г. </t>
  </si>
  <si>
    <t>Новооскольский район, с. Косицино, ул. Центральная, д.13</t>
  </si>
  <si>
    <t>102.000008721020387</t>
  </si>
  <si>
    <t>31:19:0101001:1068</t>
  </si>
  <si>
    <t>Свидетельство  №31-31-07/019/2014-427 от 18.07.2014 г.</t>
  </si>
  <si>
    <t>Новооскольский район, п.Прибрежный, ул. Центральная, д.3</t>
  </si>
  <si>
    <t>102.000008721020385</t>
  </si>
  <si>
    <t>31:19:0101001:1115</t>
  </si>
  <si>
    <t>Свидетельство  №31-31-07/019/2014-423 от 18.07.2014 г.</t>
  </si>
  <si>
    <t>Новооскольский район, с. Ниновка, ул.Победы</t>
  </si>
  <si>
    <t>102.000008721020386</t>
  </si>
  <si>
    <t>31:19:1204001:570</t>
  </si>
  <si>
    <t>Свидетельство  №31-31-07/019/2014-425 от 18.07.2014 г.</t>
  </si>
  <si>
    <t>Новооскольский район, с. Песчанка, ул. Центральная</t>
  </si>
  <si>
    <t>102.000008721020384</t>
  </si>
  <si>
    <t>31:19:0101001:1288</t>
  </si>
  <si>
    <t>Свидетельство  №31-31-07/019/2014-421 от 18.07.2014 г.</t>
  </si>
  <si>
    <t>102.000008721020392</t>
  </si>
  <si>
    <t>31:19:1207003:152</t>
  </si>
  <si>
    <t>Свидетельство  №31-31-07/027/2014-185 от 24.09.2014 г.</t>
  </si>
  <si>
    <t>Новооскольский район, с. Косицыно, ул. Центральная, д.13</t>
  </si>
  <si>
    <t>102.000008721020393</t>
  </si>
  <si>
    <t>31:19:1209002:84</t>
  </si>
  <si>
    <t>Свидетельство  №31-31-07/025/2014-298 от 01.10.2014 г.</t>
  </si>
  <si>
    <t>Новооскольский район, с. Ниновка, ул. Победы, д.24а</t>
  </si>
  <si>
    <t>102.000008721020390</t>
  </si>
  <si>
    <t>31:19:1201008:10</t>
  </si>
  <si>
    <t>Свидетельство  №31-31-07/027/2014-179 от 24.09.2014 г.</t>
  </si>
  <si>
    <t>102.000008721020391</t>
  </si>
  <si>
    <t>31:19:1202003:225</t>
  </si>
  <si>
    <t>Свидетельство  №31-31-07/027/2014-178 от 24.09.2014 г.</t>
  </si>
  <si>
    <t>Новооскольский район, х.Подольхи, ул. Центральная, д.67</t>
  </si>
  <si>
    <t>102.000008721020389</t>
  </si>
  <si>
    <t>31:19:1205006:345</t>
  </si>
  <si>
    <t>08.12.2014 г.</t>
  </si>
  <si>
    <t>Свидетельство  №31-31-07/036/2014-159 от 08.12.2014 г.</t>
  </si>
  <si>
    <t>Новооскольский район, с. Крюк, ул. Центральная, д.6</t>
  </si>
  <si>
    <t>102.000008721020345</t>
  </si>
  <si>
    <t>31:19:1903002:57</t>
  </si>
  <si>
    <t>Свидетельство  №31-31-07/017/2014-260 от 24.06.2014 г.</t>
  </si>
  <si>
    <t>Новооскольский район, с. Яковлевка, ул. Центральная, д.48</t>
  </si>
  <si>
    <t>102.000008721020346</t>
  </si>
  <si>
    <t>31:19:1004001:458</t>
  </si>
  <si>
    <t>25.06.2014 г.</t>
  </si>
  <si>
    <t>Свидетельство  №31-31-07/017/2014-258 от 25.06.2014 г.</t>
  </si>
  <si>
    <t>Нежилое здание котельной (часть здания)</t>
  </si>
  <si>
    <t>Новооскольский район, с. Яковлевка, ул. Центральная, д.46</t>
  </si>
  <si>
    <t>102.000008721020347</t>
  </si>
  <si>
    <t>31:19:1004004:103</t>
  </si>
  <si>
    <t>Свидетельство  №31-31-07/025/2014-436 от 08.10.2014 г.</t>
  </si>
  <si>
    <t>Нежилое здание экскурсионной усадьбы  "Дом Гуся"</t>
  </si>
  <si>
    <t>Новооскольский район, с. Богородское, ул.Козельская, д.18</t>
  </si>
  <si>
    <t>102.000008721020151</t>
  </si>
  <si>
    <t>31:19:1401001:388</t>
  </si>
  <si>
    <t>14.12.2015 г.</t>
  </si>
  <si>
    <t>Свидетельство  №31-31/007-31/007/032/2015-377/1 от 14.12.2015 г.</t>
  </si>
  <si>
    <t>Нежилое здание Боровогриневского сельского клуба</t>
  </si>
  <si>
    <t>Новооскольский район, с. Боровки, ул. Николаевская, д.58</t>
  </si>
  <si>
    <t>102.000008721021909</t>
  </si>
  <si>
    <t>31:19:1704004:28</t>
  </si>
  <si>
    <t>06.11.2015 г.</t>
  </si>
  <si>
    <t>Свидетельство  №31-31/007-31/007/032/2015-238/1 от 06.11.2015 г.</t>
  </si>
  <si>
    <t xml:space="preserve">Итого нежилой фонд муниципального казенного учреждения культуры "Новооскольская клубная система " </t>
  </si>
  <si>
    <t>III.XLVII.II</t>
  </si>
  <si>
    <t xml:space="preserve">Итого жилой фонд муниципального муниципального казенного учреждения культуры "Новооскольская клубная система " </t>
  </si>
  <si>
    <t>III.XLVII.III</t>
  </si>
  <si>
    <t>III.XLVII.III.I</t>
  </si>
  <si>
    <t>III.XLVII.III.II</t>
  </si>
  <si>
    <t>III.XLVII.III.III</t>
  </si>
  <si>
    <t>Итого сооружения муниципального муниципального казенного учреждения культуры "Новооскольская клубная система "</t>
  </si>
  <si>
    <t>III.XLVII.IV</t>
  </si>
  <si>
    <t>III.XLVII.IV.I</t>
  </si>
  <si>
    <t>III.ХLVII.IV.I</t>
  </si>
  <si>
    <t>III.XLVII.IV.II</t>
  </si>
  <si>
    <t>III.XLVII.IV.III</t>
  </si>
  <si>
    <t>III.XLVII.IV.IV</t>
  </si>
  <si>
    <t xml:space="preserve">Итого сети муниципального муниципального казенного учреждения культуры "Новооскольская клубная система " </t>
  </si>
  <si>
    <t>III.XLVII.V</t>
  </si>
  <si>
    <t xml:space="preserve">Итого памятники муниципального муниципального казенного учреждения культуры "Новооскольская клубная система " </t>
  </si>
  <si>
    <t xml:space="preserve">Итого недвижимое имущество муниципального муниципального казенного учреждения культуры "Новооскольская клубная система " </t>
  </si>
  <si>
    <t>III.XLVIII</t>
  </si>
  <si>
    <t>Муниципальное казенное учреждение социального обслуживания системы социальной защиты населения "Комплексный центр социального обслуживания населения Новооскольского района"</t>
  </si>
  <si>
    <t>III.XLVIII.I</t>
  </si>
  <si>
    <t>г. Новый Оскол,
ул. Гражданская, д. 46</t>
  </si>
  <si>
    <t>270</t>
  </si>
  <si>
    <t>31:19:1106002:143</t>
  </si>
  <si>
    <t>г. Новый Оскол,
ул. Гражданская</t>
  </si>
  <si>
    <t>Нежилое помещение (Гараж)</t>
  </si>
  <si>
    <t>31:19:1106003:369</t>
  </si>
  <si>
    <t>31:19:1204001:362</t>
  </si>
  <si>
    <t>III.XLVIII.II</t>
  </si>
  <si>
    <t xml:space="preserve">Итого жилой фонд Комплексный центр социального обслуживания населения Новооскольского городского округа" </t>
  </si>
  <si>
    <t>III.XLVIII.III</t>
  </si>
  <si>
    <t>III.XLVIII.III.I</t>
  </si>
  <si>
    <t>III.XLVIII.III.II</t>
  </si>
  <si>
    <t>III.XLVIII.III.III</t>
  </si>
  <si>
    <t xml:space="preserve">Итого сооружения Комплексный центр социального обслуживания населения Новооскольского городского округа </t>
  </si>
  <si>
    <t>III.XLVIII.IV</t>
  </si>
  <si>
    <t>III.XLVIII.IV.I</t>
  </si>
  <si>
    <t>III.ХLVIII.IV.I</t>
  </si>
  <si>
    <t>III.XLVIII.IV.II</t>
  </si>
  <si>
    <t>III.XLVIII.IV.III</t>
  </si>
  <si>
    <t>III.XLVIII.IV.IV</t>
  </si>
  <si>
    <t xml:space="preserve">Итого сети Комплексный центр социального обслуживания населения Новооскольского городского округа </t>
  </si>
  <si>
    <t>III.XLVIII.V</t>
  </si>
  <si>
    <t xml:space="preserve">Итого памятникиКомплексный центр социального обслуживания населения Новооскольского городского округа </t>
  </si>
  <si>
    <t xml:space="preserve">Итого недвижимое имущество Комплексный центр социального обслуживания населения Новооскольского городского округа </t>
  </si>
  <si>
    <t>III.XLIX</t>
  </si>
  <si>
    <t xml:space="preserve">Муниципальное казённое  учреждение культуры "Центральная библиотека Новооскольского городского округа " </t>
  </si>
  <si>
    <t>III.XLIX.I</t>
  </si>
  <si>
    <t xml:space="preserve">Часть нежилого здания библиотеки </t>
  </si>
  <si>
    <t>г.Новый Оскол,
 ул.1 Мая, д. 8</t>
  </si>
  <si>
    <t>102.000008721020541</t>
  </si>
  <si>
    <t>31:19:1108001:427</t>
  </si>
  <si>
    <t xml:space="preserve">Свидетельство о государственной регистрации права  №31-31-07/002/2007-160 от 13.03.2007 г. </t>
  </si>
  <si>
    <t xml:space="preserve">Нежилое помещение библиотеки </t>
  </si>
  <si>
    <t>г. Новый Оскол, 
пер. Кооперативный, д. 20</t>
  </si>
  <si>
    <t>000.000008721021875</t>
  </si>
  <si>
    <t>31:19:1110001:382</t>
  </si>
  <si>
    <t>Нежилое здание отдела краеведения Центральной библиотеки МКУК "Центральная библиотека Новооскольского городского округа"</t>
  </si>
  <si>
    <t>г. Новый Оскол, 
ул. Володарского, д. 43</t>
  </si>
  <si>
    <t>102.000008721020154</t>
  </si>
  <si>
    <t>31:19:1106005:183</t>
  </si>
  <si>
    <t xml:space="preserve">Свидетельство о государственной регистрации права  №31-31-07/001/2013-648 от 13.03.2013 г. </t>
  </si>
  <si>
    <t xml:space="preserve">Детская библиотека </t>
  </si>
  <si>
    <t>Новооскольский район, с. Великомихайловка, ул. Ворошилова, д.21</t>
  </si>
  <si>
    <t>31:19:1502001:308</t>
  </si>
  <si>
    <t xml:space="preserve">Свидетельство о государственной регистрации права  №31-31-07/035/2014-163 от 30.12.2014 г. </t>
  </si>
  <si>
    <t>Новооскольский район, с. Крюк</t>
  </si>
  <si>
    <t>31:19:1903002:93</t>
  </si>
  <si>
    <t xml:space="preserve">Свидетельство о государственной регистрации права  №31-31-07/035/2014-161 от 30.12.2014 г. </t>
  </si>
  <si>
    <t>Новооскольский район, с.Большая Ивановка, д.93/2</t>
  </si>
  <si>
    <t>31:19:0706001:336</t>
  </si>
  <si>
    <t xml:space="preserve">Свидетельство о государственной регистрации права  №31-31-07/035/2014-165 от 30.12.2014 г. </t>
  </si>
  <si>
    <t>Новооскольский район, с.Глинное, ул. Центральная</t>
  </si>
  <si>
    <t>31:19:0502004:55</t>
  </si>
  <si>
    <t xml:space="preserve">Свидетельство о государственной регистрации права  №31-31-07/035/2014-159 от 30.12.2014 г. </t>
  </si>
  <si>
    <t>Нежилое здание библиотеки</t>
  </si>
  <si>
    <t>Новооскольский район, с.Остаповка, ул. Зеленая, д.48</t>
  </si>
  <si>
    <t>102.000008721020358</t>
  </si>
  <si>
    <t>31:19:0101001:1123</t>
  </si>
  <si>
    <t xml:space="preserve">Свидетельство о государственной регистрации права  №31-31-07/035/2014-169 от 30.12.2014 г. </t>
  </si>
  <si>
    <t>Новооскольский район, с.Крюк, ул. Центральная, д.10</t>
  </si>
  <si>
    <t>102.000008721021739</t>
  </si>
  <si>
    <t>31:19:1903002:109</t>
  </si>
  <si>
    <t xml:space="preserve">Свидетельство о государственной регистрации права  №31-31-07/035/2014-171 от 30.12.2014 г. </t>
  </si>
  <si>
    <t>Нежилое здание  библиотеки</t>
  </si>
  <si>
    <t>Новооскольский район, с.Львовка, ул. Центральная, д.12</t>
  </si>
  <si>
    <t>31:19:1811004:110</t>
  </si>
  <si>
    <t xml:space="preserve">Свидетельство о государственной регистрации права  №31-31/007/-31/007/003/2015-213/1 от 27.08.2015 г. </t>
  </si>
  <si>
    <t>Сарай (при детской библиотеке)</t>
  </si>
  <si>
    <t>Новооскольский район с. Великомихайловка, ул. Ворошилова, д. 21</t>
  </si>
  <si>
    <t>102.000008721020356</t>
  </si>
  <si>
    <t>Постановление администрации муципального района № 1124</t>
  </si>
  <si>
    <t xml:space="preserve">Итого нежилой фонд муниципального казенного учреждения культуры "Центральная библиотека Новооскольского городского округа " </t>
  </si>
  <si>
    <t>III.XLIX.II</t>
  </si>
  <si>
    <t xml:space="preserve">Итого жилой фонд муниципального казенного учреждения культуры "Центральная библиотека Новооскольского городского округа " </t>
  </si>
  <si>
    <t>III.XLIX.III</t>
  </si>
  <si>
    <t>III.XLIX.III.I</t>
  </si>
  <si>
    <t>III.XLIX.III.II</t>
  </si>
  <si>
    <t>III.XLIX.III.III</t>
  </si>
  <si>
    <t xml:space="preserve">Итого сооружения муниципального казенного учреждения культуры "Центральная библиотека Новооскольского городского округа " </t>
  </si>
  <si>
    <t>III.XLIX.IV</t>
  </si>
  <si>
    <t>III.XLIX.IV.I</t>
  </si>
  <si>
    <t>III.ХLIX.IV.I</t>
  </si>
  <si>
    <t>III.XLIX.IV.II</t>
  </si>
  <si>
    <t>III.XLIX.IV.III</t>
  </si>
  <si>
    <t>III.XLIX.IV.IV</t>
  </si>
  <si>
    <t xml:space="preserve">Итого сети муниципального казенного учреждения культуры"Центральная библиотека Новооскольского городского округа " </t>
  </si>
  <si>
    <t>III.XLIX.V</t>
  </si>
  <si>
    <t xml:space="preserve">Итого памятники муниципального казенного учреждения культуры "Центральная библиотека Новооскольского городского округа " </t>
  </si>
  <si>
    <t xml:space="preserve">Итого недвижимое имущество муниципального казенного учреждения культуры "Центральная библиотека Новооскольского городского округа " </t>
  </si>
  <si>
    <t>L</t>
  </si>
  <si>
    <t>Мунииципальное казенное образовательное учреждение дополнительного образования детей "Новооскольская детская школа искусств имени Н.И. Платонова"</t>
  </si>
  <si>
    <t>L.I</t>
  </si>
  <si>
    <t>Итого нежилой фонд муниципального казенного учреждения дополнительного образования детей "Новооскольская детская школа искусств имени Н.И. Платонова"</t>
  </si>
  <si>
    <t>L.II</t>
  </si>
  <si>
    <t>Итого жилой фонд муниципального казенного учреждения дополнительного образования детей "Новооскольская детская школа искусств имени Н.И. Платонова"</t>
  </si>
  <si>
    <t>L.III</t>
  </si>
  <si>
    <t>L.III.I</t>
  </si>
  <si>
    <t>L.III.II</t>
  </si>
  <si>
    <t>L.III.III</t>
  </si>
  <si>
    <t>Итого сооружения муниципального казенного учреждения дополнительного образования детей "Новооскольская детская школа искусств имени Н.И. Платонова"</t>
  </si>
  <si>
    <t>L.IV</t>
  </si>
  <si>
    <t>L.IV.I</t>
  </si>
  <si>
    <t>L.IV.II</t>
  </si>
  <si>
    <t>L.IV.III</t>
  </si>
  <si>
    <t>L.IV.IV</t>
  </si>
  <si>
    <t>Итого сети муниципального казенного учреждения дополнительного образования детей "Новооскольская детская школа искусств имени Н.И. Платонова"</t>
  </si>
  <si>
    <t>L.V</t>
  </si>
  <si>
    <t>Итого памятники муниципального казенного учреждения дополнительного образования детей "Новооскольская детская школа искусств имени Н.И. Платонова"</t>
  </si>
  <si>
    <t>Итого недвижимое имущество муниципального учреждения дополнительного образования детей "Новооскольская детская школа искусств имени Н.И. Платонова"</t>
  </si>
  <si>
    <t>LI</t>
  </si>
  <si>
    <t xml:space="preserve">Муниципальное казённое образовательное учреждение дополнительного образования  "Великомихайловская школа искусств" </t>
  </si>
  <si>
    <t>LI.I</t>
  </si>
  <si>
    <t xml:space="preserve">Нежилое здание музыкальной школы </t>
  </si>
  <si>
    <t xml:space="preserve">Новооскольский район,
 с. Великомихайловка, 
ул. 1 Конной Армии, д. 7 </t>
  </si>
  <si>
    <t>000.000008721021502</t>
  </si>
  <si>
    <t>31:19:1502001:562</t>
  </si>
  <si>
    <t xml:space="preserve">Свидетельство  31-31-07/013/2010-375 от 06.08.2010 г. </t>
  </si>
  <si>
    <t xml:space="preserve">Итого нежилой фонд муниципального казенного образовательного учреждениядополнительного образования  "Великомихайловская школа искусств" </t>
  </si>
  <si>
    <t>LI.II</t>
  </si>
  <si>
    <t xml:space="preserve">Итого жилой фонд муниципального казенного образовательного учреждения дополнительного образования  "Великомихайловская школа искусств" </t>
  </si>
  <si>
    <t>LI.III</t>
  </si>
  <si>
    <t>LI.III.I</t>
  </si>
  <si>
    <t>LI.III.II</t>
  </si>
  <si>
    <t>LI.III.III</t>
  </si>
  <si>
    <t xml:space="preserve">Итого сооружения муниципального казенного образовательного учреждения дополнительного образования  "Великомихайловская школа искусств" </t>
  </si>
  <si>
    <t>LI.IV</t>
  </si>
  <si>
    <t>LI.IV.I</t>
  </si>
  <si>
    <t>LI.IV.II</t>
  </si>
  <si>
    <t>LI.IV.III</t>
  </si>
  <si>
    <t>LI.IV.IV</t>
  </si>
  <si>
    <t>Итого сети муниципального казенного образовательного учреждения дополнительного образования  "Великомихайловская школа искусств" "</t>
  </si>
  <si>
    <t>LI.V</t>
  </si>
  <si>
    <t xml:space="preserve">Итого памятники муниципального казенного образовательного учреждениядополнительного образования  "Великомихайловская школа искусств" </t>
  </si>
  <si>
    <t xml:space="preserve">Итого недвижимое имущество муниципального казенного образовательного учреждения дополнительного образования  "Великомихайловская школа искусств" </t>
  </si>
  <si>
    <t>LM</t>
  </si>
  <si>
    <t>Муниципальное казенное  учреждение культуры "Великомихайловский музей имени Первой Конной  армии "</t>
  </si>
  <si>
    <t>LIMI</t>
  </si>
  <si>
    <t>Нежилое здание музея</t>
  </si>
  <si>
    <t xml:space="preserve">Новооскольский район,
 с. Великомихайловка, 
ул. Советская , д. 77 </t>
  </si>
  <si>
    <t>102.000008721021892</t>
  </si>
  <si>
    <t>31:19:1502001:831</t>
  </si>
  <si>
    <t>Постановление № 410 от 23.04.2015
Свидетельство  31-31-07/020/2010-925 от 24.12.2010 г.</t>
  </si>
  <si>
    <t>Объект культурного наследия</t>
  </si>
  <si>
    <t>Нежилое здание фондохранилища</t>
  </si>
  <si>
    <t>102.000008721021893</t>
  </si>
  <si>
    <t>31:19:1502001:464</t>
  </si>
  <si>
    <t xml:space="preserve">Постановление № 410 от 23.04.2015
Свидетельство  31-31-07/020/2010-928 от 23.12.2010 г. </t>
  </si>
  <si>
    <t>LM.I</t>
  </si>
  <si>
    <t>Итого нежилой фонд муниципального казенного  учреждения культуры "Великомихайловский музей имени Первой Конной  армии "</t>
  </si>
  <si>
    <t>LM.II</t>
  </si>
  <si>
    <t>Итого жилой фонд муниципального казенного  учреждения культуры "Великомихайловский музей имени Первой Конной  армии "</t>
  </si>
  <si>
    <t>LM.III</t>
  </si>
  <si>
    <t>LM.III.I</t>
  </si>
  <si>
    <t>LM.III.II</t>
  </si>
  <si>
    <t>LMIII.II</t>
  </si>
  <si>
    <t>LM.III.III</t>
  </si>
  <si>
    <t>Итого сооружения муниципального казенного  учреждения культуры "Великомихайловский музей имени Первой Конной  армии "</t>
  </si>
  <si>
    <t>LM.IV</t>
  </si>
  <si>
    <t>LM.IV.I</t>
  </si>
  <si>
    <t>LM.IV.II</t>
  </si>
  <si>
    <t>LM.IV.III</t>
  </si>
  <si>
    <t>LM.IV.IV</t>
  </si>
  <si>
    <t>Итого сети муниципального казенного  учреждения культуры "Великомихайловский музей имени Первой Конной  армии "искусств"</t>
  </si>
  <si>
    <t>LM.V</t>
  </si>
  <si>
    <t>Итого памятники муниципального казенного  учреждения культуры "Великомихайловский музей имени Первой Конной  армии "</t>
  </si>
  <si>
    <t>Итого недвижимое имущество муниципальногоказенного  учреждения культуры "Великомихайловский музей имени Первой Конной  армии "</t>
  </si>
  <si>
    <t xml:space="preserve"> Беломестненская территориальная  администрация Новооскольского гродского округа</t>
  </si>
  <si>
    <t xml:space="preserve">Нежилое помещение №1 (1этаж администрации) 
</t>
  </si>
  <si>
    <t>Новооскольский район,с.Беломестное ул.Молодежная д.1</t>
  </si>
  <si>
    <t>31:19:1304001:825</t>
  </si>
  <si>
    <t>09.01.2019г</t>
  </si>
  <si>
    <t>Постановление №54 29.12.2018г администрации Новооскольского городского округа</t>
  </si>
  <si>
    <t>Помещение (2 этаж администрации)</t>
  </si>
  <si>
    <t>31:19:1304001:826</t>
  </si>
  <si>
    <t>Итого нежилой фонд  Беломестненской  территориальной   администрации Новооскольского гродского округа</t>
  </si>
  <si>
    <t>Итого жилой фонд  Беломестненской  территориальной   администрации Новооскольского гродского округа</t>
  </si>
  <si>
    <t>Итого сооружения Беломестненской  территориальной   администрации Новооскольского гродского округа</t>
  </si>
  <si>
    <t>Итого сети  Беломестненской  территориальной   администрации Новооскольского гродского округа</t>
  </si>
  <si>
    <t>Объект культурного наследия "Братская могила" с.Беломестное</t>
  </si>
  <si>
    <t>Новооскольский район с.Беломестное ул.Парковая 19</t>
  </si>
  <si>
    <t>Объект культурного наследия "Братская могила" с.Ольховатка</t>
  </si>
  <si>
    <t>Новооскольский район с.Ольховатка ул.Центральная 1а</t>
  </si>
  <si>
    <t>Объект культурного наследия "Братская могила" с.Слоновка</t>
  </si>
  <si>
    <t>Новооскольский район с.Слоновка ул.Центральная 39а</t>
  </si>
  <si>
    <t>Итого памятники  Беломестненской  территориальной   администрации Новооскольского гродского округа</t>
  </si>
  <si>
    <t>Итого недвижимое имущество  Беломестненской  территориальной   администрацияиНовооскольского гродского округа</t>
  </si>
  <si>
    <t xml:space="preserve"> Богородская территориальная  администрация Новооскольского гродского округа</t>
  </si>
  <si>
    <t>Новооскольский район,с.Богородскоеул.Голицына д.4</t>
  </si>
  <si>
    <t>31:19:1401001:450</t>
  </si>
  <si>
    <t>Постановление админитраци округа №55</t>
  </si>
  <si>
    <t>Итого нежилой фонд  Богородской  территориальной   администрации Новооскольского гродского округа</t>
  </si>
  <si>
    <t>Итого жилой фонд  Богородской  территориальной   администрации Новооскольского гродского округа</t>
  </si>
  <si>
    <t>Мост ж/б</t>
  </si>
  <si>
    <t>Новооскольский район, с.Богородское ул.Козельская</t>
  </si>
  <si>
    <t>Итого сооружения Богородской  территориальной   администрации Новооскольского гродского округа</t>
  </si>
  <si>
    <t>Итого сети  Богородской  территориальной   администрации Новооскольского гродского округа</t>
  </si>
  <si>
    <t>Памятник погибшим односельчанам в годы ВОВ</t>
  </si>
  <si>
    <t>Новооскольский район, с.Богородское</t>
  </si>
  <si>
    <t>31:19:1401004:88</t>
  </si>
  <si>
    <t>Итого памятники  Богородской  территориальной   администрации Новооскольского гродского округа</t>
  </si>
  <si>
    <t>Итого недвижимое имущество Богородской  территориальной   администрации Новооскольского гродского округа</t>
  </si>
  <si>
    <t xml:space="preserve"> Большеивановская  территориальная  администрация Новооскольского гродского округа</t>
  </si>
  <si>
    <t xml:space="preserve">Нежилое здание администрации </t>
  </si>
  <si>
    <t xml:space="preserve">Новооскольский район, 
с. Большая Ивановка, д. 133
</t>
  </si>
  <si>
    <t>31:19:0706001:291</t>
  </si>
  <si>
    <t>29.12.2018 г.</t>
  </si>
  <si>
    <t>Постановление администрации округа  № 56</t>
  </si>
  <si>
    <t>Итого нежилой фонд  Большеивановской   территориальной   администрации Новооскольского гродского округа</t>
  </si>
  <si>
    <t>Итого жилой фондБольшеивановской  территориальной   администрации Новооскольского гродского округа</t>
  </si>
  <si>
    <t>Итого сооружения Большеивановской  территориальной   администрации Новооскольского гродского округа</t>
  </si>
  <si>
    <t>Итого сети  Большеивановской территориальной   администрации Новооскольского гродского округа</t>
  </si>
  <si>
    <t>Объект культурного наследия «Братская могила»</t>
  </si>
  <si>
    <t xml:space="preserve">Новооскольский район,
с. Большая Ивановка 
</t>
  </si>
  <si>
    <t>31:19:0706002:117</t>
  </si>
  <si>
    <t>Памятник «Погибшим воинам»</t>
  </si>
  <si>
    <t xml:space="preserve">Новооскольский район,
с. Большая Ивановка
</t>
  </si>
  <si>
    <t>Бюст героя Советского Союза И.П. Мосьпанова</t>
  </si>
  <si>
    <t>Новооскольский район, х. Мосьпанов</t>
  </si>
  <si>
    <t>31:19:0707002:74</t>
  </si>
  <si>
    <t>Итого памятники  Большеивановской  территориальной   администрации Новооскольского гродского округа</t>
  </si>
  <si>
    <t>Итого недвижимое имущество Большеивановской территориальной   администрации Новооскольского гродского округа</t>
  </si>
  <si>
    <t xml:space="preserve"> Боровогриневская   территориальная  администрация Новооскольского гродского округа</t>
  </si>
  <si>
    <t>Часть нежилого здания администрации</t>
  </si>
  <si>
    <t>Новооскольский район, с.Боровки, ул.Николаевская, д.54</t>
  </si>
  <si>
    <t>31:19:17 04  001:198</t>
  </si>
  <si>
    <t xml:space="preserve">постановление администрации Новооскольского городского округа №57 </t>
  </si>
  <si>
    <t>Итого нежилой фонд  Боровогриневской    территориальной   администрации Новооскольского гродского округа</t>
  </si>
  <si>
    <t>Итого жилой фонд Боровогриневской   территориальной   администрации Новооскольского гродского округа</t>
  </si>
  <si>
    <t>Итого сооружения Боровогриневской  территориальной   администрации Новооскольского гродского округа</t>
  </si>
  <si>
    <t>Братская могила</t>
  </si>
  <si>
    <t>Новооскольский район, с. Боровки
187 кв.м.</t>
  </si>
  <si>
    <t>31:19:1704004:30</t>
  </si>
  <si>
    <t>Бюст Героя Советского Союза, участника парада Победы генерал-лейтинанта Бондарева А.Л.</t>
  </si>
  <si>
    <t>Новооскольский район, с. Боровки</t>
  </si>
  <si>
    <t>31:19:1704004:31</t>
  </si>
  <si>
    <t>Итого недвижимое имущество  Боровгриневской  территориальной   администрации Новооскольского гродского округа</t>
  </si>
  <si>
    <t xml:space="preserve"> Васильдольская    территориальная  администрация Новооскольского гродского округа</t>
  </si>
  <si>
    <t xml:space="preserve">Нежилое помещение администрации
</t>
  </si>
  <si>
    <t xml:space="preserve"> Новооскольский район,с.Васильдол, ул. Морозовка д.14</t>
  </si>
  <si>
    <t>31:19:0102005:51</t>
  </si>
  <si>
    <t>Постановление администрации Новооскольского городского округа №58 от 29.12.2018</t>
  </si>
  <si>
    <t xml:space="preserve">Нежилое административное здание
</t>
  </si>
  <si>
    <t>Новооскольский район с.Васильдол ул. Морозовка д.16</t>
  </si>
  <si>
    <t>31:19:0102001:224</t>
  </si>
  <si>
    <t>01.01.2019</t>
  </si>
  <si>
    <t>31:19:0102001:305</t>
  </si>
  <si>
    <t>Итого нежилой фонд  Васильдольской     территориальной   администрации Новооскольского гродского округа</t>
  </si>
  <si>
    <t>Итого жилой фонд Васильдольской   территориальной   администрации Новооскольского гродского округа</t>
  </si>
  <si>
    <t>Итого сооружения  Васильдольской  территориальной   администрации Новооскольского гродского округа</t>
  </si>
  <si>
    <t>Итого сети  Васильдольской территориальной   администрации Новооскольского гродского округа</t>
  </si>
  <si>
    <t xml:space="preserve">Памятник погибшим воинам </t>
  </si>
  <si>
    <t>Новооскольский район с. Васильдол  32 кв.м.</t>
  </si>
  <si>
    <t>31:19:0102008:87</t>
  </si>
  <si>
    <t>Итого памятники    Васильдольской  территориальной   администрации Новооскольского гродского округа</t>
  </si>
  <si>
    <t>Итого недвижимое имущество   Васильдольской  территориальной   администрации Новооскольского гродского округа</t>
  </si>
  <si>
    <t xml:space="preserve"> Великомихайловская    территориальная  администрация Новооскольского гродского округа</t>
  </si>
  <si>
    <t xml:space="preserve">Нежилое здание администрации
</t>
  </si>
  <si>
    <t>Новооскольский район, c.Великомихайловка ул.Ворошилова д.17</t>
  </si>
  <si>
    <t>31:19:1502001:427</t>
  </si>
  <si>
    <t xml:space="preserve">постановление администрации округа  №59 </t>
  </si>
  <si>
    <t>Итого нежилой фонд  Великомихайловской     территориальной   администрации Новооскольского гродского округа</t>
  </si>
  <si>
    <t>Итого жилой фонд  Великомихайловской   территориальной   администрации Новооскольского гродского округа</t>
  </si>
  <si>
    <t>Итого сооружения  Великомихайловской  территориальной   администрации Новооскольского гродского округа</t>
  </si>
  <si>
    <t>Итого сети   Великомихайловской территориальной   администрации Новооскольского гродского округа</t>
  </si>
  <si>
    <t>Памятник погибшим воинам</t>
  </si>
  <si>
    <t>Новооскольский район, c.Великомихайловка ул.центральное кладбище 13,7 кв.м</t>
  </si>
  <si>
    <t>31:19:1502012:175</t>
  </si>
  <si>
    <t>Братская могила, назначение: сооружение историческое</t>
  </si>
  <si>
    <t>Новооскольский район, c.Великомихайловка площадь Первой Конной армии280,8 кв.м.</t>
  </si>
  <si>
    <t>31:19:1502003:102</t>
  </si>
  <si>
    <t>Бюст С.М. Буденного</t>
  </si>
  <si>
    <t xml:space="preserve">Новооскольский район, c.Великомихайловка пл. Первой Конной армии 2,1 кв.м </t>
  </si>
  <si>
    <t>31:19:1502003:103</t>
  </si>
  <si>
    <t>Итого памятники     Великомихайловской  территориальной   администрации Новооскольского гродского округа</t>
  </si>
  <si>
    <t>Итого недвижимое имущество    Великомихайловской  территориальной   администрации Новооскольского гродского округа</t>
  </si>
  <si>
    <t xml:space="preserve"> Глинновская   территориальная  администрация Новооскольского гродского округа</t>
  </si>
  <si>
    <t>Нежилое здание администрации</t>
  </si>
  <si>
    <t xml:space="preserve"> Новооскольский район, с. Глинное 
ул. Центральная, д.9</t>
  </si>
  <si>
    <t>31:19:0502001:332</t>
  </si>
  <si>
    <t>Постановление администрации округа № 60</t>
  </si>
  <si>
    <t>Итого нежилой фонд  Глинновской     территориальной   администрации Новооскольского гродского округа</t>
  </si>
  <si>
    <t>Итого жилой фонд Глинновской   территориальной   администрации Новооскольского гродского округа</t>
  </si>
  <si>
    <t>Итого сооружения  Глинновской  территориальной   администрации Новооскольского гродского округа</t>
  </si>
  <si>
    <t>Итого сети   Глинновской территориальной   администрации Новооскольского гродского округа</t>
  </si>
  <si>
    <t>31:19:0502001:343</t>
  </si>
  <si>
    <t>Памятник погибшим землякам</t>
  </si>
  <si>
    <t>Итого недвижимое имущество    Глинновской  территориальной   администрации Новооскольского гродского округа</t>
  </si>
  <si>
    <t xml:space="preserve"> Николаевская   территориальная  администрация Новооскольского гродского округа</t>
  </si>
  <si>
    <t>Нежилое помещение ( администрации)</t>
  </si>
  <si>
    <t>Белгородская обл., Новооскольский район, с.Николаевка</t>
  </si>
  <si>
    <t>31:19:1810001:232</t>
  </si>
  <si>
    <t>Постановление админитстрации округа
№ 61</t>
  </si>
  <si>
    <t>31:19:1810001:229</t>
  </si>
  <si>
    <t>Здание гаражей</t>
  </si>
  <si>
    <t>31:19:1810001:241</t>
  </si>
  <si>
    <t>Итого нежилой фонд  Николаевской     территориальной   администрации Новооскольского гродского округа</t>
  </si>
  <si>
    <t>Итого жилой фонд  Николаевской    территориальной   администрации Новооскольского гродского округа</t>
  </si>
  <si>
    <t>Итого сооружения  Николаевской   территориальной   администрации Новооскольского гродского округа</t>
  </si>
  <si>
    <t>Итого сети    Николаевской  территориальной   администрации Новооскольского гродского округа</t>
  </si>
  <si>
    <t>с. Николаевка</t>
  </si>
  <si>
    <t>Памятник погибшим воинам "Никто не забыт, ни что не забыто"</t>
  </si>
  <si>
    <t>с. Макешкино</t>
  </si>
  <si>
    <t>31:19:1813001:2</t>
  </si>
  <si>
    <t>Объекто культурного наследия "Братская могила"</t>
  </si>
  <si>
    <t>Новооскольский р-он, с. Гущенка</t>
  </si>
  <si>
    <t>Итого памятники      Николаевской   территориальной   администрации Новооскольского гродского округа</t>
  </si>
  <si>
    <t>Итого недвижимое имущество    Николаевской   территориальной   администрации Новооскольского гродского округа</t>
  </si>
  <si>
    <t xml:space="preserve"> Ниновская   территориальная  администрация Новооскольского гродского округа</t>
  </si>
  <si>
    <t xml:space="preserve"> Новооскольский район, с. Ниновка, 
ул. Советская, д. 18</t>
  </si>
  <si>
    <t>31:19:1204001:316</t>
  </si>
  <si>
    <t>Постановление админитстрации округа
№ 62</t>
  </si>
  <si>
    <t>Итого нежилой фонд  Ниновской     территориальной   администрации Новооскольского гродского округа</t>
  </si>
  <si>
    <t>Итого жилой фонд   Ниновской    территориальной   администрации Новооскольского гродского округа</t>
  </si>
  <si>
    <t>Итого сооружения   Ниновской   территориальной   администрации Новооскольского гродского округа</t>
  </si>
  <si>
    <t>Итого сети     Ниновской  территориальной   администрации Новооскольского гродского округа</t>
  </si>
  <si>
    <t>Мемориал</t>
  </si>
  <si>
    <t>Новооскольский район, с. Ниновка,ул.Победы  25 кв.м.</t>
  </si>
  <si>
    <t>Новооскольский район, п.Прибрежный 408 кв.м.</t>
  </si>
  <si>
    <t>31:19:1202003:235</t>
  </si>
  <si>
    <t>Объект культурного наследия "братская могила"</t>
  </si>
  <si>
    <t>Новооскольский район,с Песчанка 73 кв.м.</t>
  </si>
  <si>
    <t>31:19:1207003:158</t>
  </si>
  <si>
    <t>Итого памятники       Ниновской  территориальной   администрации Новооскольского гродского округа</t>
  </si>
  <si>
    <t>Итого недвижимое имущество     Ниновской   территориальной   администрации Новооскольского гродского округа</t>
  </si>
  <si>
    <t xml:space="preserve"> Новобезгинская  территориальная  администрация Новооскольского гродского округа</t>
  </si>
  <si>
    <t xml:space="preserve"> Новооскольский район, с. Новая Безгинка, 
ул. Центральная, д. 108</t>
  </si>
  <si>
    <t>31:19:0602003:98</t>
  </si>
  <si>
    <t>Постановление администрации округа № 63</t>
  </si>
  <si>
    <t>Итого нежилой фонд  Новобезгинской     территориальной   администрации Новооскольского гродского округа</t>
  </si>
  <si>
    <t>Итого жилой фонд   Новобезгинской    территориальной   администрации Новооскольского гродского округа</t>
  </si>
  <si>
    <t>Итого сооружения   Новобезгинской  территориальной   администрации Новооскольского гродского округа</t>
  </si>
  <si>
    <t>Водопровод</t>
  </si>
  <si>
    <t>Итого сети     Новобезгинской  территориальной   администрации Новооскольского гродского округа</t>
  </si>
  <si>
    <t>Новооскольский район, с. Новая Безгинка ул.Центральная</t>
  </si>
  <si>
    <t>31:19:0602003:124</t>
  </si>
  <si>
    <t>29.12.2018г.</t>
  </si>
  <si>
    <t>Итого памятники       Новобезгинской  территориальной   администрации Новооскольского гродского округа</t>
  </si>
  <si>
    <t>Итого недвижимое имущество     Новобезгинской  территориальной   администрации Новооскольского гродского округа</t>
  </si>
  <si>
    <t xml:space="preserve"> Оскольская  территориальная  администрация Новооскольского гродского округа</t>
  </si>
  <si>
    <t>Нежилое помещение конторы</t>
  </si>
  <si>
    <t>31:19:0406001:462</t>
  </si>
  <si>
    <t>Постановление администрации  округа № 64</t>
  </si>
  <si>
    <t>Нежилое здание(помещение)конторы</t>
  </si>
  <si>
    <t xml:space="preserve"> Новооскольский район с.Оскольское,ул.Центральная,д4/2</t>
  </si>
  <si>
    <t>31:19:0406001:402</t>
  </si>
  <si>
    <t>Итого нежилой фонд  Оскольской     территориальной   администрации Новооскольского гродского округа</t>
  </si>
  <si>
    <t>Итого жилой фонд  Оскольской     территориальной   администрации Новооскольского гродского округа</t>
  </si>
  <si>
    <t>Итого сооружения   Оскольской   территориальной   администрации Новооскольского гродского округа</t>
  </si>
  <si>
    <t>Итого сети     Оскольской   территориальной   администрации Новооскольского гродского округа</t>
  </si>
  <si>
    <t>Сооружение "Братская могила  советским воинам"</t>
  </si>
  <si>
    <t>Новооскольский район.с.Голубино.ул Ковали 1а</t>
  </si>
  <si>
    <t>31:19:0407011:100</t>
  </si>
  <si>
    <t>Сооружение" Могила первого председателя колхоза Колесникова В.Б, убитого кулаками в 1932 году"</t>
  </si>
  <si>
    <t>Сооружение памятник воинам - землякам погибшим в годы ВОВ</t>
  </si>
  <si>
    <t>Новооскольский район,с.Оскольское ,ул.Школьная,8а</t>
  </si>
  <si>
    <t>31:19:0406004:58</t>
  </si>
  <si>
    <t>Итого памятники       Оскольской   территориальной   администрации Новооскольского гродского округа</t>
  </si>
  <si>
    <t>Солонец-Полянская   территориальная  администрация Новооскольского гродского округа</t>
  </si>
  <si>
    <t>Новооскольский район,с.Солонец-Поляна, ул.Садовая, д. 1</t>
  </si>
  <si>
    <t>31:19:0101001:1174</t>
  </si>
  <si>
    <t>Постановление администрации  округа № 65</t>
  </si>
  <si>
    <t>Итого нежилой фонд  Солонец-Полянской     территориальной   администрации Новооскольского гродского округа</t>
  </si>
  <si>
    <t>Итого жилой фонд  Солонец-Полянской    территориальной   администрации Новооскольского гродского округа</t>
  </si>
  <si>
    <t>Итого сооружения   Солонец-Полянской  территориальной   администрации Новооскольского гродского округа</t>
  </si>
  <si>
    <t>Итого сети     Солонец-Полянской  территориальной   администрации Новооскольского гродского округа</t>
  </si>
  <si>
    <t>Новооскольский район,с.Солонец-Поляна
48,8 КВ.М.</t>
  </si>
  <si>
    <t>1380673</t>
  </si>
  <si>
    <t>31:19:0304007:49</t>
  </si>
  <si>
    <t>Новооскольский район,с.Киселевка
79,7кв.м.</t>
  </si>
  <si>
    <t>31:19:0302004:74</t>
  </si>
  <si>
    <t>Итого памятники      Солонец-Полянской  территориальной   администрации Новооскольского гродского округа</t>
  </si>
  <si>
    <t>Итого недвижимое имущество     Солонец-Полянской  территориальной   администрации Новооскольского гродского округа</t>
  </si>
  <si>
    <t>Старобезгинская  территориальная  администрация Новооскольского гродского округа</t>
  </si>
  <si>
    <t xml:space="preserve">Постановление главы администрации Новооскольского городского округа № 66 </t>
  </si>
  <si>
    <t>31:19:0801004:21</t>
  </si>
  <si>
    <t>Итого нежилой фонд  Старобезгинской      территориальной   администрации Новооскольского гродского округа</t>
  </si>
  <si>
    <t>Итого жилой фонд  Старобезгинской    территориальной   администрации Новооскольского гродского округа</t>
  </si>
  <si>
    <t>Итого сооружения   Старобезгинской   территориальной   администрации Новооскольского гродского округа</t>
  </si>
  <si>
    <t>Итого сети    Старобезгинской   территориальной   администрации Новооскольского гродского округа</t>
  </si>
  <si>
    <t>Объект культурного наследия "Братская могила"</t>
  </si>
  <si>
    <t>Новооскольский район, с.Старая Безгинка, ул.Покровская</t>
  </si>
  <si>
    <t>31:19:0804002:96</t>
  </si>
  <si>
    <t xml:space="preserve">Постановление  администрации Новооскольского городского округа № 66 </t>
  </si>
  <si>
    <t>31:19:0804002:95</t>
  </si>
  <si>
    <t>Бюст героя Советского Союза А.Г.Васильченко</t>
  </si>
  <si>
    <t>31:19:0804002:100</t>
  </si>
  <si>
    <t>Итого памятники     Старобезгинской   территориальной   администрации Новооскольского гродского округа</t>
  </si>
  <si>
    <t>Итого недвижимое имущество     Старобезгинской   территориальной   администрации Новооскольского гродского округа</t>
  </si>
  <si>
    <t>Тростенецкая  территориальная  администрация Новооскольского гродского округа</t>
  </si>
  <si>
    <t>нежилое здание администрации</t>
  </si>
  <si>
    <t>Новооскольский район,с.Тростенец, ул. Административная 2</t>
  </si>
  <si>
    <t>1010202</t>
  </si>
  <si>
    <t>31:19:0204001:442</t>
  </si>
  <si>
    <t xml:space="preserve">постановление главы администрации Новооскольского городского округа № 67 </t>
  </si>
  <si>
    <t>Итого нежилой фонд  Тростенецкой       территориальной   администрации Новооскольского гродского округа</t>
  </si>
  <si>
    <t>Итого жилой фонд  Тростенецкой     территориальной   администрации Новооскольского гродского округа</t>
  </si>
  <si>
    <t>Итого сооружения    Тростенецкой    территориальной   администрации Новооскольского гродского округа</t>
  </si>
  <si>
    <t>Итого сети    Тростенецкой    территориальной   администрации Новооскольского гродского округа</t>
  </si>
  <si>
    <t xml:space="preserve">Новооскольский район,с.Тростенец
148 кв.м </t>
  </si>
  <si>
    <t>1010543</t>
  </si>
  <si>
    <t>31:19:0204008:100</t>
  </si>
  <si>
    <t>Итого памятники      Тростенецкой    территориальной   администрации Новооскольского гродского округа</t>
  </si>
  <si>
    <t>Итого недвижимое имущество      Тростенецкой    территориальной   администрации Новооскольского гродского округа</t>
  </si>
  <si>
    <t>Шараповская  территориальная  администрация Новооскольского гродского округа</t>
  </si>
  <si>
    <t>Новооскольский район, с.Шараповка,ул.Дорожная,д.2</t>
  </si>
  <si>
    <t>010.000000001010009</t>
  </si>
  <si>
    <t>31:19:0101001:1120</t>
  </si>
  <si>
    <t>Постановление администрации № 68</t>
  </si>
  <si>
    <t>Нежилое здание гаража  легковых машин</t>
  </si>
  <si>
    <t>Новооскольский район, с.Шараповка,ул.Центральная, д.6-а</t>
  </si>
  <si>
    <t>010.000000010400398</t>
  </si>
  <si>
    <t>31:19:0904001:324</t>
  </si>
  <si>
    <t>Итого нежилой фонд  Шараповской     территориальной   администрации Новооскольского гродского округа</t>
  </si>
  <si>
    <t>Итого жилой фонд  Шараповской     территориальной   администрации Новооскольского гродского округа</t>
  </si>
  <si>
    <t>Итого сооружения    Шараповской    территориальной   администрации Новооскольского гродского округа</t>
  </si>
  <si>
    <t>Итого сети   Шараповской    территориальной   администрации Новооскольского гродского округа</t>
  </si>
  <si>
    <t xml:space="preserve">Новооскольский район, с.Шараповка,ул.Дорожная  49,6 кв.м. </t>
  </si>
  <si>
    <t>917000001101360129</t>
  </si>
  <si>
    <t>31:19:0000000:781</t>
  </si>
  <si>
    <t>Итого памятники      Шараповской    территориальной   администрации Новооскольского гродского округа</t>
  </si>
  <si>
    <t>Итого недвижимое имущество      Шараповской    территориальной   администрации Новооскольского гродского округа</t>
  </si>
  <si>
    <t>Яковлевская  территориальная  администрация Новооскольского гродского округа</t>
  </si>
  <si>
    <t>Новооскольский район, с.Яковлевка ул.Центральная д.46</t>
  </si>
  <si>
    <t>31:19:1004001:429</t>
  </si>
  <si>
    <t>Прстановление администрации округа № 69</t>
  </si>
  <si>
    <t>31:19:1004004:104</t>
  </si>
  <si>
    <t>Итого нежилой фонд  Яковлевской     территориальной   администрации Новооскольского гродского округа</t>
  </si>
  <si>
    <t>Итого жилой фонд    Яковлевской      территориальной   администрации Новооскольского гродского округа</t>
  </si>
  <si>
    <t>Итого сооружения      Яковлевской     территориальной   администрации Новооскольского гродского округа</t>
  </si>
  <si>
    <t>Итого сети     Яковлевской     территориальной   администрации Новооскольского гродского округа</t>
  </si>
  <si>
    <t xml:space="preserve"> Cооружения исторические, "Братская могила"(Братская могила погибших воинов ВОВ)</t>
  </si>
  <si>
    <t>Новооскольский район, с. Крюк
109,8 кв.м.</t>
  </si>
  <si>
    <t>31:19:1903002:114</t>
  </si>
  <si>
    <t>Cооружения исторические, "Мемориал погибшим воинам</t>
  </si>
  <si>
    <t>Новооскольский район, с. Яковлевка,
ул. Центральная
109,3 кв.м.</t>
  </si>
  <si>
    <t xml:space="preserve">  31:19:1004004:105</t>
  </si>
  <si>
    <t>Итого памятники       Яковлевской     территориальной   администрации Новооскольского гродского округа</t>
  </si>
  <si>
    <t>Итого недвижимое имущество        Яковлевской     территориальной   администрации Новооскольского гродского округа</t>
  </si>
  <si>
    <t>Ярская  территориальная  администрация Новооскольского гродского округа</t>
  </si>
  <si>
    <t>31:19:1604001:528</t>
  </si>
  <si>
    <t>Постановление администрации Новооскольского городского округа №70 от 29.12.2018</t>
  </si>
  <si>
    <t>Новооскольский район с.Ярское ул.Молодёжная .д.8</t>
  </si>
  <si>
    <t>31:19:1604002:92</t>
  </si>
  <si>
    <t>Итого нежилой фонд  Ярской     территориальной   администрации Новооскольского гродского округа</t>
  </si>
  <si>
    <t>Итого жилой фонд   Ярской       территориальной   администрации Новооскольского гродского округа</t>
  </si>
  <si>
    <t>Итого сооружения      Ярской      территориальной   администрации Новооскольского гродского округа</t>
  </si>
  <si>
    <t>Итого сети    Ярской     территориальной   администрации Новооскольского гродского округа</t>
  </si>
  <si>
    <t xml:space="preserve">Памятник погибшим землякам </t>
  </si>
  <si>
    <t>Новооскольский район с.Ярское ул.Молодёжная  60,9 кв.м.</t>
  </si>
  <si>
    <t>31:19:1604002:98</t>
  </si>
  <si>
    <t>Новооскольский район с.Барсук ул.Швец    48кв.м.</t>
  </si>
  <si>
    <t>31:19:1601001:225</t>
  </si>
  <si>
    <t>Бюст Героя Советского Союза И.С.Швеца</t>
  </si>
  <si>
    <t xml:space="preserve">Новооскольский район с.Ярское ул.Молодёжная </t>
  </si>
  <si>
    <t>Бюст Героя Советского Союза В.С.Кладиева</t>
  </si>
  <si>
    <t>Итого памятники       Ярской      территориальной   администрации Новооскольского гродского округа</t>
  </si>
  <si>
    <t>Итого недвижимое имущество        Ярской      территориальной   администрации Новооскольского гродского округа</t>
  </si>
  <si>
    <t>Итого по разделу III</t>
  </si>
  <si>
    <t>IV.II</t>
  </si>
  <si>
    <t>Автономная некоммерческая организация "Редакция газеты "Вперед"</t>
  </si>
  <si>
    <t>IV.II.I</t>
  </si>
  <si>
    <t>Итого нежилой фонд</t>
  </si>
  <si>
    <t>IV.II.II</t>
  </si>
  <si>
    <t>IV.II.III</t>
  </si>
  <si>
    <t>IV.II.III.I</t>
  </si>
  <si>
    <t>IV.II.III.II</t>
  </si>
  <si>
    <t>IV.II.III.III</t>
  </si>
  <si>
    <t>IV.II.IV</t>
  </si>
  <si>
    <t>IV.II.IV.I</t>
  </si>
  <si>
    <t>IV.II.IV.II</t>
  </si>
  <si>
    <t>IV.II.IV.III</t>
  </si>
  <si>
    <t>IV.II.IV.IV</t>
  </si>
  <si>
    <t>IV.II.V</t>
  </si>
  <si>
    <t>Итого недвижимое имущество АНО ""Редакция газеты "Вперед"</t>
  </si>
  <si>
    <t>IV.III</t>
  </si>
  <si>
    <t>Муниципальное унитарное предприятие "Жилищно-коммунальное хозяйство"</t>
  </si>
  <si>
    <t>IV.III.I</t>
  </si>
  <si>
    <t>Склад ПМК-1 1984г.</t>
  </si>
  <si>
    <t>Новооскольский район,г. Новый Оскол, ул. Кооперативная ,12</t>
  </si>
  <si>
    <t>Постановление № 404 от 06.06.08г.</t>
  </si>
  <si>
    <t>Здание-проходная  
(Полигон ТБО)</t>
  </si>
  <si>
    <t xml:space="preserve"> 30.12.2019</t>
  </si>
  <si>
    <t>Гараж 1959 г с. Великомихайловка</t>
  </si>
  <si>
    <t>Новооскольскиц р-н</t>
  </si>
  <si>
    <t xml:space="preserve">  19.10.2018</t>
  </si>
  <si>
    <t xml:space="preserve">Здание дробилки пос. ГРП </t>
  </si>
  <si>
    <t>г. Новый Оскол</t>
  </si>
  <si>
    <t xml:space="preserve">Здание стройцеха пос. ГРП </t>
  </si>
  <si>
    <t>г. Новый оскол</t>
  </si>
  <si>
    <t xml:space="preserve">Склад готовой продукции пос. ГРП </t>
  </si>
  <si>
    <t>Итого нежилой фонд муниципального унитарного предприятия "Жилищно-коммунальное хозяйство"</t>
  </si>
  <si>
    <t>IV.III.II</t>
  </si>
  <si>
    <t>Итого жилой фонд муниципального унитарного предприятия "Жилищно-коммунальное хозяйство"</t>
  </si>
  <si>
    <t>IV.III.III</t>
  </si>
  <si>
    <t>IV.III.III.I</t>
  </si>
  <si>
    <t>IV.III.III.II</t>
  </si>
  <si>
    <t>IV.III.III.III</t>
  </si>
  <si>
    <t>Сооружение Полигон для размещения ТБО</t>
  </si>
  <si>
    <t>31:19:1205001:6</t>
  </si>
  <si>
    <t>Дезбарьер</t>
  </si>
  <si>
    <t>Новооскольский район, 
с. Песчанка,
(около полигона ТБО)</t>
  </si>
  <si>
    <t xml:space="preserve"> 31:19:1205001:11</t>
  </si>
  <si>
    <t>Въездной дезбарьер</t>
  </si>
  <si>
    <t>Новооскольский район, 
с. Песчанка,
(полигон ТКО)</t>
  </si>
  <si>
    <t>14.11.2019г.</t>
  </si>
  <si>
    <t>Акт о приеме передачи №2 от 14.11.2019г.</t>
  </si>
  <si>
    <t>Ограждение газонов</t>
  </si>
  <si>
    <t>31:19:1207001:335</t>
  </si>
  <si>
    <t>Ограждение территории полигон</t>
  </si>
  <si>
    <t>Акт приема-передачи здания (сооружения) №2 от 01.07.2019г.</t>
  </si>
  <si>
    <t>Весы автомобильные "Титан-ВА" 60-С-2</t>
  </si>
  <si>
    <t xml:space="preserve"> 31:19:1207001:334</t>
  </si>
  <si>
    <t>Итого сооружения муниципального унитарного предприятия "Жилищно-коммунальное хозяйство"</t>
  </si>
  <si>
    <t>IV.III.IV</t>
  </si>
  <si>
    <t>IV.III.IV.I</t>
  </si>
  <si>
    <t xml:space="preserve">Подъездная дорога (около полигона ТБО) </t>
  </si>
  <si>
    <t>IV.III.IV.II</t>
  </si>
  <si>
    <t>IV.III.IV.III</t>
  </si>
  <si>
    <t>IV.III.IV.IV</t>
  </si>
  <si>
    <t>Линия электропередач - ленейно-кабельное сооружения связи</t>
  </si>
  <si>
    <t>Итого сети муниципального унитарного предприятия "Жилищно-коммунальное хозяйство"</t>
  </si>
  <si>
    <t>IV.III.V</t>
  </si>
  <si>
    <t>Итого памятники муниципального унитарного предприятия "Жилищно-коммунальное хозяйство"</t>
  </si>
  <si>
    <t>Итого недвижимое имущество муниципального унитарного предприятия "Жилищно-коммунальное хозяйство"</t>
  </si>
  <si>
    <t>IV</t>
  </si>
  <si>
    <t>Итого по разделу IV</t>
  </si>
  <si>
    <t xml:space="preserve">Итого недвижимое имущество Новооскольского городского округа </t>
  </si>
  <si>
    <t>земельный участок</t>
  </si>
  <si>
    <t>Распоряжение администрации Новооскольского городского округа от 07.10.2019 года № 1273-р "О внесении изменений в распоряжение администрации муниципального района "Новооскольский район" Белгородской области от 10 октября 2018 года № 958-р</t>
  </si>
  <si>
    <t>для обслуживания и эксплуатации дома культуры</t>
  </si>
  <si>
    <t>31:19:1810002:81</t>
  </si>
  <si>
    <t>31:19:1502003:50</t>
  </si>
  <si>
    <t>для обслуживания и эксплуатации зданий клуба</t>
  </si>
  <si>
    <t>31:19:1702003:80</t>
  </si>
  <si>
    <t>для обслуживания и эксплуатации зданий Шараповской школы</t>
  </si>
  <si>
    <t>31:19:0904003:112</t>
  </si>
  <si>
    <t>Новооскольский район, с. Яковлевка</t>
  </si>
  <si>
    <t>для сельскохозяйственного производства</t>
  </si>
  <si>
    <t>для обслуживания и эксплуатации зданий Дома культуры</t>
  </si>
  <si>
    <t>31:19:0102008:43</t>
  </si>
  <si>
    <t xml:space="preserve"> для обслуживания и эксплуатации зданий Дома культуры</t>
  </si>
  <si>
    <t>31:19:1209002:46</t>
  </si>
  <si>
    <t>31:19:1201008:4</t>
  </si>
  <si>
    <t>для обслуживания и эксплуатации школы</t>
  </si>
  <si>
    <t>31:19:1401003:107</t>
  </si>
  <si>
    <t>для обслуживания  и эксплуатации детского сада</t>
  </si>
  <si>
    <t>31:19:1810001:38</t>
  </si>
  <si>
    <t>31:19:1811002:67</t>
  </si>
  <si>
    <t>31:19:1805001:90</t>
  </si>
  <si>
    <t>31:19:0602005:100</t>
  </si>
  <si>
    <t>31:19:0602003:69</t>
  </si>
  <si>
    <t>31:19:1903002:22</t>
  </si>
  <si>
    <t>31:19:1202003:90</t>
  </si>
  <si>
    <t>31:19:1106009:51</t>
  </si>
  <si>
    <t>31:19:1304011:64</t>
  </si>
  <si>
    <t>для обслуживания и эксплуатации зданий школы</t>
  </si>
  <si>
    <t>31:19:1304007:53</t>
  </si>
  <si>
    <t>31:19:0804002:64</t>
  </si>
  <si>
    <t>для обслуживания и эксплуатации зданий краеведческого музея</t>
  </si>
  <si>
    <t>31:19:1106013:32</t>
  </si>
  <si>
    <t>31:19:0304007:32</t>
  </si>
  <si>
    <t>31:19:0504003:48</t>
  </si>
  <si>
    <t>31:19:1004004:49</t>
  </si>
  <si>
    <t>31:19:0302004:58</t>
  </si>
  <si>
    <t>31:19:0302004:57</t>
  </si>
  <si>
    <t>31:19:1207003:105</t>
  </si>
  <si>
    <t>для обслуживания и эксплуатации зданий библиотеки</t>
  </si>
  <si>
    <t>31:19:1811004:69</t>
  </si>
  <si>
    <t>Россия, Белгородская обл., Новооскольский район, с. Немцево</t>
  </si>
  <si>
    <t>31:19:1706004:53</t>
  </si>
  <si>
    <t>31:19:1601001:54</t>
  </si>
  <si>
    <t>31:19:1301003:47</t>
  </si>
  <si>
    <t>31:19:0407010:76</t>
  </si>
  <si>
    <t>31:19:0708002:56</t>
  </si>
  <si>
    <t>31:19:0706003:62</t>
  </si>
  <si>
    <t>31:19:0804001:33</t>
  </si>
  <si>
    <t>31:19:1604002:52</t>
  </si>
  <si>
    <t>31:19:0304007:31</t>
  </si>
  <si>
    <t>31:19:0103003:58</t>
  </si>
  <si>
    <t>31:19:1706004:48</t>
  </si>
  <si>
    <t>31:19:1707003:29</t>
  </si>
  <si>
    <t>31:19:1204007:64</t>
  </si>
  <si>
    <t>Распоряжение администрации от 10.10.2018 года № 958-р</t>
  </si>
  <si>
    <t>31:19:1605002:79</t>
  </si>
  <si>
    <t>для обслуживания и эксплуатации здания Голубинской школы</t>
  </si>
  <si>
    <t>31:19:0407008:58</t>
  </si>
  <si>
    <t>31:19:0406002:85</t>
  </si>
  <si>
    <t>31:19:0406002:84</t>
  </si>
  <si>
    <t>Россия, Белгородская обл., Новооскольский район, с. Тростенец</t>
  </si>
  <si>
    <t>31:19:0204007:39</t>
  </si>
  <si>
    <t>31:19:1205006:135</t>
  </si>
  <si>
    <t>31:19:1202003:89</t>
  </si>
  <si>
    <t>31:19:0502001:43</t>
  </si>
  <si>
    <t>31:19:0904004:102</t>
  </si>
  <si>
    <t>Для обслуживания и эксплуатации здания дома культуры</t>
  </si>
  <si>
    <t>31:19:1106009:48</t>
  </si>
  <si>
    <t>31:19:1811004:68</t>
  </si>
  <si>
    <t>31:19:0407002:32</t>
  </si>
  <si>
    <t>Для обслуживания и эксплуатации здания школы</t>
  </si>
  <si>
    <t>31:19:1301004:69</t>
  </si>
  <si>
    <t>для обслуживания и эксплуатации клуба</t>
  </si>
  <si>
    <t>31:19:1606001:59</t>
  </si>
  <si>
    <t>для обслуживания и эксплуатации зданий детского сада</t>
  </si>
  <si>
    <t>31:19:1202003:87</t>
  </si>
  <si>
    <t>для обслуживания и эксплуатации сельского клуба</t>
  </si>
  <si>
    <t>31:19:1805001:91</t>
  </si>
  <si>
    <t>31:19:1604002:51</t>
  </si>
  <si>
    <t>31:19:1106009:50</t>
  </si>
  <si>
    <t>31:19:1305002:43</t>
  </si>
  <si>
    <t>для обслуживания и эксплуатации стадиона</t>
  </si>
  <si>
    <t>31:19:0102012:21</t>
  </si>
  <si>
    <t>31:19:0102008:45</t>
  </si>
  <si>
    <t>Для обслуживания и эксплуатации зданий детского сада</t>
  </si>
  <si>
    <t>31:19:0102008:42</t>
  </si>
  <si>
    <t>31:19:0502004:35</t>
  </si>
  <si>
    <t>31:19:0502001:40</t>
  </si>
  <si>
    <t>31:19:0804002:53</t>
  </si>
  <si>
    <t>31:19:1502001:62</t>
  </si>
  <si>
    <t>31:19:1502003:49</t>
  </si>
  <si>
    <t>31:19:1502002:54</t>
  </si>
  <si>
    <t>31:19:1502003:51</t>
  </si>
  <si>
    <t>31:19:1502004:46</t>
  </si>
  <si>
    <t>31:19:1502007:74</t>
  </si>
  <si>
    <t>для обслуживания и эксплуатации зданий школы - детского сада</t>
  </si>
  <si>
    <t>31:19:1004003:41</t>
  </si>
  <si>
    <t>Для обслуживания и эксплуатации здания администрации</t>
  </si>
  <si>
    <t>Для обслуживания и эксплуатации гаража</t>
  </si>
  <si>
    <t>31:19:1106003:27</t>
  </si>
  <si>
    <t>Для обслуживания и эксплуатации Дома культуры</t>
  </si>
  <si>
    <t>31:19:1401004:59</t>
  </si>
  <si>
    <t>для обслуживания и эксплуатации библиотеки</t>
  </si>
  <si>
    <t>31:19:0706002:79</t>
  </si>
  <si>
    <t>31:19:1401003:118</t>
  </si>
  <si>
    <t>для обслуживания и эксплуатации здания школы</t>
  </si>
  <si>
    <t>31:19:1401004:60</t>
  </si>
  <si>
    <t>для обслуживания и эксплуатации детского сада</t>
  </si>
  <si>
    <t>31:19:0707001:66</t>
  </si>
  <si>
    <t>31:19:1110001:187</t>
  </si>
  <si>
    <t>для размещения газонов и клумб МДОУ "Детский сад №3 комбинированного вида г. Нового Оскола Белгородской области"</t>
  </si>
  <si>
    <t>31:19:1110001:186</t>
  </si>
  <si>
    <t>для размещения оздоровительных объектов МДОУ "Детский сад №3 комбинированного вида г.Нового Оскола Белгородской области"</t>
  </si>
  <si>
    <t>31:19:1110001:188</t>
  </si>
  <si>
    <t>31:19:1106016:50</t>
  </si>
  <si>
    <t>31:19:1106016:51</t>
  </si>
  <si>
    <t>31:19:1106016:49</t>
  </si>
  <si>
    <t>31:19:1106016:52</t>
  </si>
  <si>
    <t>31:19:1104009:89</t>
  </si>
  <si>
    <t>31:19:1104009:88</t>
  </si>
  <si>
    <t>31:19:1104009:90</t>
  </si>
  <si>
    <t>31:19:1104009:91</t>
  </si>
  <si>
    <t>31:19:1107036:10</t>
  </si>
  <si>
    <t>31:19:1107036:9</t>
  </si>
  <si>
    <t>31:19:1107036:11</t>
  </si>
  <si>
    <t>31:19:1107036:13</t>
  </si>
  <si>
    <t>31:19:1107036:12</t>
  </si>
  <si>
    <t>31:19:1106017:60</t>
  </si>
  <si>
    <t>31:19:1106017:58</t>
  </si>
  <si>
    <t>31:19:1106017:59</t>
  </si>
  <si>
    <t>31:19:1106014:79</t>
  </si>
  <si>
    <t>31:19:1106014:80</t>
  </si>
  <si>
    <t>31:19:1106014:78</t>
  </si>
  <si>
    <t>Распоряжение  муниципального района "Новооскольский район" Белгородской области от 10 октября 2018 года № 958-р</t>
  </si>
  <si>
    <t>31:19:1104002:134</t>
  </si>
  <si>
    <t>для размещения газонов и клумб</t>
  </si>
  <si>
    <t>31:19:1110002:117</t>
  </si>
  <si>
    <t>дляразмещения газонов и клумб</t>
  </si>
  <si>
    <t>31:19:1106024:25</t>
  </si>
  <si>
    <t xml:space="preserve">для обслуживания и эксплуатации
спортивного комплекса
</t>
  </si>
  <si>
    <t>31:19:1106024:26</t>
  </si>
  <si>
    <t>для обслуживания и эксплуатации гаража</t>
  </si>
  <si>
    <t>31:19:1106003:25</t>
  </si>
  <si>
    <t>31:19:1106003:26</t>
  </si>
  <si>
    <t xml:space="preserve">для строительства районнного дома
культуры
</t>
  </si>
  <si>
    <t>31:19:1104002:159</t>
  </si>
  <si>
    <t>31:19:1106023:91</t>
  </si>
  <si>
    <t>Для обслуживания и эксплуатации здания библиотеки</t>
  </si>
  <si>
    <t>31:19:1903002:91</t>
  </si>
  <si>
    <t>Для обслуживания и эксплуатации зданий школы</t>
  </si>
  <si>
    <t>Для обслуживания и эксплуатации нежилого здания крытого рынка</t>
  </si>
  <si>
    <t>31:19:1106015:207</t>
  </si>
  <si>
    <t>31:19:1106015:208</t>
  </si>
  <si>
    <t>31:19:1106015:209</t>
  </si>
  <si>
    <t>Для размещения и обслуживания административных зданий и подсобных помещений</t>
  </si>
  <si>
    <t>31:19:1106013:20</t>
  </si>
  <si>
    <t>Для строительства гаража с целью дальнейшей эксплуатации</t>
  </si>
  <si>
    <t>31:19:1106003:291</t>
  </si>
  <si>
    <t>31:19:1106017:216</t>
  </si>
  <si>
    <t>Для обслуживания и эксплуатации здания администрации Новооскольского района</t>
  </si>
  <si>
    <t>31:19:1106010:6</t>
  </si>
  <si>
    <t>Для размещения памятника воинам, погибшим в Великой Отечественной войне (функциональное использование - для размещения объектов культурного наследия народов Российской Федерации, памятников истории и культуры)</t>
  </si>
  <si>
    <t>31:19:0304007:47</t>
  </si>
  <si>
    <t>Распоряжение администрации Новооскольского городского округа от 07.10.2019 года № 1273-р "О внесении изменений в распоряжение администрации МР "Новооскольский район" от 10.10.2018 года № 958-р</t>
  </si>
  <si>
    <t>общественное использование объектов капитального строительства (размещение нежилого административного здания)</t>
  </si>
  <si>
    <t>31:19:1110001:1204</t>
  </si>
  <si>
    <t>31:19:1106003:24</t>
  </si>
  <si>
    <t>31:19:1106009:288</t>
  </si>
  <si>
    <t>Земли населенных пунктов - Дошкольное, начальное и среднее общее образование (детский сад)</t>
  </si>
  <si>
    <t>31:19:1106012:209</t>
  </si>
  <si>
    <t>31:19:1106014:209</t>
  </si>
  <si>
    <t>31:19:1502002:97</t>
  </si>
  <si>
    <t>Белгородская область, Новооскольский район, с. Беломестное</t>
  </si>
  <si>
    <t>Белгородская обл, г. Новый Оскол, ул. Кооперативная</t>
  </si>
  <si>
    <t>Для обслуживания и эксплуатации учреждения здравоохранения</t>
  </si>
  <si>
    <t>31:19:1110001:204</t>
  </si>
  <si>
    <t>Для обслуживания и эксплуатации зданий администрации</t>
  </si>
  <si>
    <t>31:19:1401004:61</t>
  </si>
  <si>
    <t>Для обслуживания и эксплуатации зданий администрации сельского поселения</t>
  </si>
  <si>
    <t>31:19:0706003:61</t>
  </si>
  <si>
    <t>Для размещения памятника;Братская могила&amp;quot; (функциональное использование - для размещения объектов культурного наследия народов Российской Федерации (памятников культуры)</t>
  </si>
  <si>
    <t>31:19:1704004:25</t>
  </si>
  <si>
    <t>31:19:1704004:2</t>
  </si>
  <si>
    <t xml:space="preserve">Для обслуживания и эксплуатации здания администрации сельского поселения </t>
  </si>
  <si>
    <t>31:19:0102008:44</t>
  </si>
  <si>
    <t>Новооскольский район, с. Великомихайловка, пл. Первой Конной Армии</t>
  </si>
  <si>
    <t>Для размещения братской могилы (функциональное использование - для размещения объектов культурного наследия народов Российской Федерации (памятников культуры)</t>
  </si>
  <si>
    <t>31:19:1502003:93</t>
  </si>
  <si>
    <t>для обслуживания и эксплуатации здания администрации</t>
  </si>
  <si>
    <t>Белгородская область, р-н Новооскольский, с. Ярское</t>
  </si>
  <si>
    <t>Для размещения бюста Герою Советского Союза В.С Кладиева (функциональное использование-размещение объектов культурного наследия народов Российской Федерации(памятников культуры)</t>
  </si>
  <si>
    <t>31:19:1604002:94</t>
  </si>
  <si>
    <t>Для размещения бюста Герою Советского Союза  И. С. Швеца (функциональное использование-размещение объектов культурного наследия народов Российской Федерации(памятников культуры)</t>
  </si>
  <si>
    <t>31:19:1604002:95</t>
  </si>
  <si>
    <t>Для размещения памятника погибшим землякам (функциональное использование-размещение объектов культурного наследия народов Российской Федерации(памятников культуры)</t>
  </si>
  <si>
    <t>31:19:1604002:93</t>
  </si>
  <si>
    <t>Белгородская область, р-н Новооскольский, с. Барсук</t>
  </si>
  <si>
    <t>31:19:1601001:224</t>
  </si>
  <si>
    <t>Белгородская область, р-н Новооскольский, с. Шараповка</t>
  </si>
  <si>
    <t>для обслуживания и эксплуатации здания администрации Шараповского сельского поселения</t>
  </si>
  <si>
    <t>31:19:0904003:113</t>
  </si>
  <si>
    <t>31:19:0904003:106</t>
  </si>
  <si>
    <t>для размещения памятника землякам (функциональное использование-размещение объектов культурного наследия народов Российской Федерации(памятников культуры)</t>
  </si>
  <si>
    <t>31:19:0000000:633</t>
  </si>
  <si>
    <t>31:19:1204003:79</t>
  </si>
  <si>
    <t>31:19:1207003:154</t>
  </si>
  <si>
    <t>для размещения объектов культурного наследия</t>
  </si>
  <si>
    <t>31:19:1202003:202</t>
  </si>
  <si>
    <t>для обслуживания здания администрации сельского поселения</t>
  </si>
  <si>
    <t>31:19:0602003:68</t>
  </si>
  <si>
    <t>31:19:0304006:70</t>
  </si>
  <si>
    <t>31:19:0204007:40</t>
  </si>
  <si>
    <t>для размещения памятника воинам, погибшим в Великой Отечественной войне(функциональное использование- для размещения объектов культурного наследия народов Российской Федерации, памятников истории и культуры)</t>
  </si>
  <si>
    <t>31:19:0204008:92</t>
  </si>
  <si>
    <t>для обслуживания и эксплуатации зданий администрации Яковлевского сельского поселения</t>
  </si>
  <si>
    <t>31:19:1004004:50</t>
  </si>
  <si>
    <t>для размещения исторического памятника братской могилы погибшим воинам в Великой Отечественной войне (функциональное использование - для размещения объектов культурного наследия народов Российской Федерации (памятников культуры)</t>
  </si>
  <si>
    <t>31:19:1903002:110</t>
  </si>
  <si>
    <t>для размещения мемориала погибшим воинам в Великой Отечественной войне (функциональное использование - для размещения объектов культурного наследия народов Российской Федерации (памятников культуры)</t>
  </si>
  <si>
    <t>31:19:1004004:97</t>
  </si>
  <si>
    <t>ритуальная деятельность (размещение кладбищ)</t>
  </si>
  <si>
    <t>31:19:1007002:2</t>
  </si>
  <si>
    <t>31:19:1004001:462</t>
  </si>
  <si>
    <t>31:19:1904005:7</t>
  </si>
  <si>
    <t>Белгородская область, Новооскольский район, с. Богородское</t>
  </si>
  <si>
    <t>для размещения памятника воинам, погибшим в годы ВОВ (функциональное использование - для размещения объектов культурного наследия народов Российской Федерации (памятников культуры)</t>
  </si>
  <si>
    <t>31:19:1401004:85</t>
  </si>
  <si>
    <t>31:19:1107029:78</t>
  </si>
  <si>
    <t>31:19:1101005:72</t>
  </si>
  <si>
    <t>31:19:1105021:63</t>
  </si>
  <si>
    <t>31:19:1103007:112</t>
  </si>
  <si>
    <t>31:19:1403004:37</t>
  </si>
  <si>
    <t>Белгородская область, Новооскольский район, х. Новоселовка</t>
  </si>
  <si>
    <t>31:19:1403002:45</t>
  </si>
  <si>
    <t>Белгородская область, Новооскольский район, с. Большая Ивановка</t>
  </si>
  <si>
    <t>31:19:0706003:112</t>
  </si>
  <si>
    <t>Белгородская область, Новооскольский район, х. Мосьпанов</t>
  </si>
  <si>
    <t>31:19:0707002:71</t>
  </si>
  <si>
    <t>31:19:0706002:116</t>
  </si>
  <si>
    <t>ритуальная деятельность (размещение кладбищ и мест захоронения)</t>
  </si>
  <si>
    <t>31:19:0703014:25</t>
  </si>
  <si>
    <t>Белгородская область, Новооскольский район, с. Боровое</t>
  </si>
  <si>
    <t>31:19:0708001:181</t>
  </si>
  <si>
    <t>Белгородская область, Новооскольский район, с. Семеновка</t>
  </si>
  <si>
    <t>31:19:0705001:101</t>
  </si>
  <si>
    <t>Белгородская область, Новооскольский район, х. Редкодуб</t>
  </si>
  <si>
    <t>31:19:0703004:47</t>
  </si>
  <si>
    <t>Белгородская область, Новооскольский район, х. Колодезный</t>
  </si>
  <si>
    <t>31:19:0709006:117</t>
  </si>
  <si>
    <t>Белгородская область, Новооскольский район, с. Гринево</t>
  </si>
  <si>
    <t>31:19:1702001:259</t>
  </si>
  <si>
    <t>Белгородская область, Новооскольский район, х. Шевцов</t>
  </si>
  <si>
    <t>31:19:1705006:26</t>
  </si>
  <si>
    <t>Белгородская область, Новооскольский район, х. Скрынников</t>
  </si>
  <si>
    <t>31:19:1707002:24</t>
  </si>
  <si>
    <t>Белгородская область, Новооскольский район, х. Мазепин</t>
  </si>
  <si>
    <t>31:19:0000000:1049</t>
  </si>
  <si>
    <t>Белгородская область, Новооскольский район, х. Бондарев</t>
  </si>
  <si>
    <t>31:19:1703004:8</t>
  </si>
  <si>
    <t>Белгородская область, Новооскольский район, с. Великомихайловка, ул. Ворошилова, 17</t>
  </si>
  <si>
    <t>для обслуживания и эксплуатации здания администрации Великомихайловского сельского поселения</t>
  </si>
  <si>
    <t>31:19:1502001:63</t>
  </si>
  <si>
    <t>Белгородская область, Новооскольский район, с. Великомихайловка, пл. Первой Конной Армии</t>
  </si>
  <si>
    <t>для размещения памятника (функциональное  использование - для размещения объектов культурного наследия народов Российской Федерации (памятников истории и культуры)</t>
  </si>
  <si>
    <t>31:19:1502003:96</t>
  </si>
  <si>
    <t>Белгородская область, Новооскольский район, с. Великомихайловка,  (в районе центрального кладбища)</t>
  </si>
  <si>
    <t>для размещения памятника Воинам-землякам</t>
  </si>
  <si>
    <t>31:19:1502012:150</t>
  </si>
  <si>
    <t>31:19:1503006:22</t>
  </si>
  <si>
    <t>Белгородская область, Новооскольский район, с. Великомихайловка, ул. Садовая</t>
  </si>
  <si>
    <t>31:19:1502014:121</t>
  </si>
  <si>
    <t>Белгородская область, Новооскольский район, с. Подвислое</t>
  </si>
  <si>
    <t>31:19:1503003:212</t>
  </si>
  <si>
    <t>31:19:1503003:213</t>
  </si>
  <si>
    <t>Белгородская область, Новооскольский район, с. Глинное</t>
  </si>
  <si>
    <t>31:19:0502001:42</t>
  </si>
  <si>
    <t>31:19:0510003:30</t>
  </si>
  <si>
    <t>31:19:0508008:15</t>
  </si>
  <si>
    <t>31:19:0505011:20</t>
  </si>
  <si>
    <t>31:19:0503002:49</t>
  </si>
  <si>
    <t>Белгородская область, Новооскольский район, в районе х. Большая Яруга</t>
  </si>
  <si>
    <t>Для размещения памятника (функциональное использование-размещение объектов культурного наследия народов Российской Федерации(памятников истории и  культуры)</t>
  </si>
  <si>
    <t>31:19:0510006:28</t>
  </si>
  <si>
    <t>Белгородская область, Новооскольский район, п. Прибрежный</t>
  </si>
  <si>
    <t>для размещения сквера</t>
  </si>
  <si>
    <t>31:19:1202003:149</t>
  </si>
  <si>
    <t>Белгородская область, Новооскольский район, х. Подольхи</t>
  </si>
  <si>
    <t>ритуальная деятельность (размещение кладбища)</t>
  </si>
  <si>
    <t>31:19:1205006:364</t>
  </si>
  <si>
    <t>Белгородская область, Новооскольский район, с.Песчанка</t>
  </si>
  <si>
    <t>31:19:1207001:378</t>
  </si>
  <si>
    <t>31:19:1209002:90</t>
  </si>
  <si>
    <t>31:19:0603011:31</t>
  </si>
  <si>
    <t>Белгородская область, Новооскольский район, с. Киселевка</t>
  </si>
  <si>
    <t>31:19:0302004:73</t>
  </si>
  <si>
    <t>31:19:0302004:68</t>
  </si>
  <si>
    <t>31:19:0803004:9</t>
  </si>
  <si>
    <t>Белгородская область, Новооскольский район, с. Богдановка</t>
  </si>
  <si>
    <t>31:19:1606003:37</t>
  </si>
  <si>
    <t>Белгородская область, Новооскольский район, с. Боровки, ул. Николаевская, 54</t>
  </si>
  <si>
    <t>для  размещения бюста Героя Советского Союза, участника парада Победы генерал-лейтенанта Бондарева А.Л.(функциональное использование - для размещения объектов культурного наследия народов Российской Федерации (памятников культуры)</t>
  </si>
  <si>
    <t>31:19:1704004:27</t>
  </si>
  <si>
    <t>Белгородская область, Новооскольский район, с. Слоновка</t>
  </si>
  <si>
    <t>31:19:1306008:1</t>
  </si>
  <si>
    <t>31:19:1304001:910</t>
  </si>
  <si>
    <t>Белгородская область, Новооскольский район, х. Ендовино</t>
  </si>
  <si>
    <t>31:19:1306002:164</t>
  </si>
  <si>
    <t>31:19:1306002:165</t>
  </si>
  <si>
    <t>Белгородская область, Новооскольский район, х. Кульма</t>
  </si>
  <si>
    <t>31:19:1303002:110</t>
  </si>
  <si>
    <t>Белгородская область, Новооскольский район, с. Шараповка</t>
  </si>
  <si>
    <t>Белгородская область, Новооскольский район, с. Мозолевка</t>
  </si>
  <si>
    <t>Белгородская область, Новооскольский район, с. Старая Безгинка</t>
  </si>
  <si>
    <t>для размещения объектов культурного наследия народов Российской Федерации (памятников истории и культуры)</t>
  </si>
  <si>
    <t>31:19:0804002:89</t>
  </si>
  <si>
    <t>31:19:0905002:102</t>
  </si>
  <si>
    <t>31:19:0902004:110</t>
  </si>
  <si>
    <t>31:19:0904003:151</t>
  </si>
  <si>
    <t>для размещения парка</t>
  </si>
  <si>
    <t>31:19:1202003:144</t>
  </si>
  <si>
    <t>земельные участки (территории) общего пользования</t>
  </si>
  <si>
    <t>31:19:1106007:14</t>
  </si>
  <si>
    <t>31:19:1107036:20</t>
  </si>
  <si>
    <t>31:19:1107036:21</t>
  </si>
  <si>
    <t xml:space="preserve">Белгородская область, Новооскольский район, с. Васильдол </t>
  </si>
  <si>
    <t>31:19:0102008:80</t>
  </si>
  <si>
    <t>Белгородская область, Новооскольский район, с. Тростенец</t>
  </si>
  <si>
    <t>историко-культурная деятельность</t>
  </si>
  <si>
    <t>31:19:0204008:104</t>
  </si>
  <si>
    <t>Белгородская область, Новооскольский район, х. Махотынка</t>
  </si>
  <si>
    <t>31:19:1904010:12</t>
  </si>
  <si>
    <t>31:19:0204008:64</t>
  </si>
  <si>
    <t>Распоряжение администрации муниципального района "Новооскольский район" Белгородской области №958-р от 10.10.2018 г.;
Решение Совета депутатов Новооскольского городского округа №16 от 18.09.2018 г.</t>
  </si>
  <si>
    <t xml:space="preserve">Белгородская область, Новооскольский район, с. Оскольское, ул. Школьная, дом № 71  </t>
  </si>
  <si>
    <t>Для обслуживания и эксплуатации зданий Оскольской школы</t>
  </si>
  <si>
    <t>31:19:0406003:31</t>
  </si>
  <si>
    <t xml:space="preserve">Распоряжение администрации муниципального района "Новооскольский район" Белгородской области №958-р от 10.10.2018 г.;
Решение Совета депутатов Новооскольского городского округа №16 от 18.09.2018 г. </t>
  </si>
  <si>
    <t>Белгородская обл, г. Новый Оскол, ул. Славы, 17/2</t>
  </si>
  <si>
    <t>обслуживание и эксплуатация нежилого здания</t>
  </si>
  <si>
    <t>31:19:1106015:260</t>
  </si>
  <si>
    <t>Белгородская область, Новооскольский район, с. Николаевка</t>
  </si>
  <si>
    <t>31:19:1810002:92</t>
  </si>
  <si>
    <t>Белгородская область, г. Новый Оскол, ул. 1 Мая</t>
  </si>
  <si>
    <t>для размещения пикник-парка</t>
  </si>
  <si>
    <t>31:19:1108001:410</t>
  </si>
  <si>
    <t>Ритуальная деятельность (размещение кладбищ и мест захоронения)</t>
  </si>
  <si>
    <t>31:19:0406003:88</t>
  </si>
  <si>
    <t>Дошкольное, начальное и среднее общее образование</t>
  </si>
  <si>
    <t>31:19:1104009:139</t>
  </si>
  <si>
    <t>Белгородская область, Новооскольский район, х. Большая Яруга</t>
  </si>
  <si>
    <t>31:19:1901002:1</t>
  </si>
  <si>
    <t>Белгородская область, р-н Новооскольский, с. Грачевка</t>
  </si>
  <si>
    <t xml:space="preserve">31:19:1003005:81 </t>
  </si>
  <si>
    <t>Белгородская область, р-н Новооскольский, х. Елец</t>
  </si>
  <si>
    <t xml:space="preserve">31:19:1902004:10 </t>
  </si>
  <si>
    <t>Белгородская область, р-н Новооскольский, х. Ямки</t>
  </si>
  <si>
    <t xml:space="preserve">31:19:1904005:8 </t>
  </si>
  <si>
    <t>Белгородская область, р-н Новооскольский, х. Кулевка</t>
  </si>
  <si>
    <t xml:space="preserve">31:19:1003008:76 </t>
  </si>
  <si>
    <t>Белгородская область, р-н Новооскольский, х. Белый Колодезь</t>
  </si>
  <si>
    <t>31:19:1003002:168</t>
  </si>
  <si>
    <t>Белгородская область, р-н Новооскольский, х. Проточный</t>
  </si>
  <si>
    <t>31:19:1901006:58</t>
  </si>
  <si>
    <t>Белгородская область, р-н Новооскольский, с. Ольховатка</t>
  </si>
  <si>
    <t>31:19:1301007:68</t>
  </si>
  <si>
    <t>Белгородская область, р-н Новооскольский, х. Жилин</t>
  </si>
  <si>
    <t>31:19:1307009:108</t>
  </si>
  <si>
    <t>31:19:0905002:101</t>
  </si>
  <si>
    <t>Белгородская область, Новооскольский район, с. Майорщина</t>
  </si>
  <si>
    <t>31:19:0904001:648</t>
  </si>
  <si>
    <t>Белгородская область, Новооскольский район, с. Боровки</t>
  </si>
  <si>
    <t>Ритуальная деятельность (размещение кладбищ)</t>
  </si>
  <si>
    <t>31:19:1704004:32</t>
  </si>
  <si>
    <t>Белгородская область, Новооскольский район, с. Немцево</t>
  </si>
  <si>
    <t>31:19:1706004:99</t>
  </si>
  <si>
    <t>Белгородская область, Новооскольский район, в районе урочища Фурсин</t>
  </si>
  <si>
    <t>31:19:1703011:4</t>
  </si>
  <si>
    <t>Белгородская область, Новооскольский район,с. Васильдол</t>
  </si>
  <si>
    <t>31:19:0102009:75</t>
  </si>
  <si>
    <t>Белгородская область, Новооскольский район,с. Малое Городище</t>
  </si>
  <si>
    <t>31:19:0103002:59</t>
  </si>
  <si>
    <t>Белгородская область, Новооскольский район, х. Красная Каменка</t>
  </si>
  <si>
    <t>31:19:0106008:12</t>
  </si>
  <si>
    <t>Белгородская область, Новооскольский район, с. Солонец-Поляна</t>
  </si>
  <si>
    <t>31:19:0304003:58</t>
  </si>
  <si>
    <t>31:19:0304003:64</t>
  </si>
  <si>
    <t>Белгородская область, р-н Новооскольский, с. Великомихайловка, ул. Красноармейская</t>
  </si>
  <si>
    <t>Белгородская область, Новооскольский район, с.Великомихайловка</t>
  </si>
  <si>
    <t>31:19:1502012:208</t>
  </si>
  <si>
    <t>Белгородская область, Новооскольский район, с. Покрово-Михайловка</t>
  </si>
  <si>
    <t>31:19:1505001:27</t>
  </si>
  <si>
    <t>31:19:0502001:342</t>
  </si>
  <si>
    <t>Белгородская область, Новооскольский район,х. Севальный</t>
  </si>
  <si>
    <t>31:19:0504003:70</t>
  </si>
  <si>
    <t>Белгородская область, Новооскольский район,х. Большая Яруга</t>
  </si>
  <si>
    <t>31:19:0508008:16</t>
  </si>
  <si>
    <t>31:19:0507001:176</t>
  </si>
  <si>
    <t>Белгородская область, Новооскольский район,х. Ивановка</t>
  </si>
  <si>
    <t>Белгородская область, Новооскольский район,х. Тереховка</t>
  </si>
  <si>
    <t>Белгородская область, Новооскольский район,х. Соколовка</t>
  </si>
  <si>
    <t>31:19:0506010:86</t>
  </si>
  <si>
    <t>Белгородская область, Новооскольский район,х. Костин</t>
  </si>
  <si>
    <t>Белгородская область, Новооскольский район,х. Березки</t>
  </si>
  <si>
    <t>Белгородская область, Новооскольский район,с. Николаевка</t>
  </si>
  <si>
    <t>31:19:1808008:10</t>
  </si>
  <si>
    <t>Белгородская область, Новооскольский район,с. Львовка</t>
  </si>
  <si>
    <t>31:19:1812005:14</t>
  </si>
  <si>
    <t>31:19:1806005:3</t>
  </si>
  <si>
    <t>31:19:1806018:9</t>
  </si>
  <si>
    <t>Белгородская область, Новооскольский район,с. Макешкино</t>
  </si>
  <si>
    <t>31:19:1805002:70</t>
  </si>
  <si>
    <t>Белгородская область, Новооскольский район,с. Таволжанка</t>
  </si>
  <si>
    <t>31:19:1804004:3</t>
  </si>
  <si>
    <t>Белгородская область, Новооскольский район,с. Серебрянка</t>
  </si>
  <si>
    <t>для размещения кладбищ</t>
  </si>
  <si>
    <t>31:19:1802003:10</t>
  </si>
  <si>
    <t>Белгородская область, Новооскольский район, с. Ниновка</t>
  </si>
  <si>
    <t>31:19:0000000:1017</t>
  </si>
  <si>
    <t>Белгородская область, р-н Новооскольский, х. Фироновка</t>
  </si>
  <si>
    <t>31:19:1203005:66</t>
  </si>
  <si>
    <t>Белгородская область, р-н Новооскольский,п. Козловский</t>
  </si>
  <si>
    <t>31:19:1201009:3</t>
  </si>
  <si>
    <t>Белгородская область, р-н Новооскольский,с. Новая Безгинка</t>
  </si>
  <si>
    <t>31:19:0602008:106</t>
  </si>
  <si>
    <t>31:19:0602003:120</t>
  </si>
  <si>
    <t>Белгородская область, р-н Новооскольский,х. Сабельный</t>
  </si>
  <si>
    <t>31:19:0000000:1072</t>
  </si>
  <si>
    <t>31:19:0602001:552</t>
  </si>
  <si>
    <t>Белгородская область, р-н Новооскольский,х. Веселый</t>
  </si>
  <si>
    <t>Белгородская область, р-н Новооскольский,х. Костевка</t>
  </si>
  <si>
    <t>31:19:0602004:117</t>
  </si>
  <si>
    <t>Белгородская область, р-н Новооскольский, с. Голубино</t>
  </si>
  <si>
    <t>31:19:0407011:98</t>
  </si>
  <si>
    <t>Белгородская область, р-н Новооскольский, х. Погромец</t>
  </si>
  <si>
    <t>31:19:0404003:45</t>
  </si>
  <si>
    <t>Белгородская область, р-н Новооскольский, с. Елецкое</t>
  </si>
  <si>
    <t>31:19:0401001:6</t>
  </si>
  <si>
    <t>Белгородская область, р-н Новооскольский, с. Тростенец</t>
  </si>
  <si>
    <t>31:19:0204008:91</t>
  </si>
  <si>
    <t>Белгородская область, р-н Новооскольский, с. Старая Безгинка</t>
  </si>
  <si>
    <t>31:19:0802002:45</t>
  </si>
  <si>
    <t>31:19:0804002:105</t>
  </si>
  <si>
    <t>Белгородская область, р-н Новооскольский, х. Калиновка</t>
  </si>
  <si>
    <t>Белгородская область, р-н Новооскольский, х. Попасный</t>
  </si>
  <si>
    <t>31:19:0805001:13</t>
  </si>
  <si>
    <t>Белгородская область, р-н Новооскольский, х. Развильный</t>
  </si>
  <si>
    <t>31:19:0803009:9</t>
  </si>
  <si>
    <t>31:19:1601001:227</t>
  </si>
  <si>
    <t>31:19:1604005:132</t>
  </si>
  <si>
    <t>Белгородская область, р-н Новооскольский, с. Остаповка</t>
  </si>
  <si>
    <t>31:19:1605001:7</t>
  </si>
  <si>
    <t>Белгородская область, р-н Новооскольский, х. Гнилица</t>
  </si>
  <si>
    <t>31:19:1605003:117</t>
  </si>
  <si>
    <t>Белгородская область, р-н Новооскольский, х. Васильевка</t>
  </si>
  <si>
    <t>31:19:1608008:81</t>
  </si>
  <si>
    <t>Белгородская область, р-н Новооскольский, с. Гайдашовка</t>
  </si>
  <si>
    <t>31:19:1605010:70</t>
  </si>
  <si>
    <t>Белгородская область, р-н Новооскольский, с. Новая Безгинка</t>
  </si>
  <si>
    <t>31:19:0602005:189</t>
  </si>
  <si>
    <t>31:19:1401004:86</t>
  </si>
  <si>
    <t>Белгородская область, р-н Новооскольский, с.Боровки, ул. Николаевская, 54</t>
  </si>
  <si>
    <t>31:19:1704004:19</t>
  </si>
  <si>
    <t>31:19:0804002:88</t>
  </si>
  <si>
    <t>для размещения памятника (функциональное использование - для размещения объектов культурного наследия народов Российской Федерации (памятников истории и культуры)</t>
  </si>
  <si>
    <t>31:19:0804002:87</t>
  </si>
  <si>
    <t>Белгородская область, р-н Новооскольский, с. Солонец-Поляна</t>
  </si>
  <si>
    <t>31:19:0304007:38</t>
  </si>
  <si>
    <t>Белгородская обл., Новооскольский городской округ, с. Ольховатка, ул. Центральная, "Парк Победы"</t>
  </si>
  <si>
    <t>31:19:1301002:142</t>
  </si>
  <si>
    <t>Белгородская обл., р-н Новооскольский, с. Ярское</t>
  </si>
  <si>
    <t>31:19:1604002:72</t>
  </si>
  <si>
    <t>Белгородская обл., р-н Новооскольский, п. Прибрежный</t>
  </si>
  <si>
    <t>Для размещения объектов культурного наследия народов Российской Федерации</t>
  </si>
  <si>
    <t>31:19:1201008:9</t>
  </si>
  <si>
    <t>Распоряжение администрации Новооскольского городского округа от 16.09.2019 года № 1149-р "О предоставлении в постоянное (бессрочное) пользование земельного участка  Ниновской территориальной администрации"</t>
  </si>
  <si>
    <t>Белгородская обл., р-н Новооскольский, с. Новая Безгинка</t>
  </si>
  <si>
    <t xml:space="preserve">для размещения памятника воинам,погибшим в Великой Отечественной войне (функциональное использование - для размещения объектов культурного наследия народов Российской Федерации (памятников культуры) </t>
  </si>
  <si>
    <t>31:19:0602003:112</t>
  </si>
  <si>
    <t>Белгородская обл., р-н Новооскольский, с. Великомихайловка, пл. Первой Конной Армии</t>
  </si>
  <si>
    <t>для размещения парка им. Буденного</t>
  </si>
  <si>
    <t>31:19:1502003:97</t>
  </si>
  <si>
    <t>Белгородская обл., р-н Новооскольский, с. Тростенец</t>
  </si>
  <si>
    <t>31:19:0000000:417</t>
  </si>
  <si>
    <t>Белгородская обл., р-н Новооскольский, с. Глинное</t>
  </si>
  <si>
    <t>31:19:0000000:673</t>
  </si>
  <si>
    <t>для размещения памятника погибшим воинам ВОВ (функциональное использование - для размещения объектов культурного наследия народов Российской Федерации (памятников истории и культуры)</t>
  </si>
  <si>
    <t>31:19:0502001:334</t>
  </si>
  <si>
    <t>Белгородская обл., р-н Новооскольский, с. Старая Безгинка</t>
  </si>
  <si>
    <t>31:19:0804001:77</t>
  </si>
  <si>
    <t>Белгородская область, Новооскольский район, с. Голубино, ул. Центральная</t>
  </si>
  <si>
    <t>31:19:0407010:113</t>
  </si>
  <si>
    <t>для обслуживания и эксплуатации нежилого здания бани</t>
  </si>
  <si>
    <t>Белгородская область, г. Новый Оскол, ул. Аноприенко</t>
  </si>
  <si>
    <t>Белгородская область, г. Новый Оскол, ул. Тельмана</t>
  </si>
  <si>
    <t>для размещения объектов каультурного наследия народов Российской Федерации</t>
  </si>
  <si>
    <t>31:19:0406004:54</t>
  </si>
  <si>
    <t>Бнлгородская область, Новооскольский район, с. Оскольское</t>
  </si>
  <si>
    <t>31:19:0406003:84</t>
  </si>
  <si>
    <t>для размещения объектов каультурного наследия народов Российской Федерации (памятников истории и культуры)</t>
  </si>
  <si>
    <t>31:19:0407011:90</t>
  </si>
  <si>
    <t>31:19:0407010:128</t>
  </si>
  <si>
    <t>Белгородская область, Новооскольский район, с. Великомихайловка</t>
  </si>
  <si>
    <t>31:19:1304011:107</t>
  </si>
  <si>
    <t>Белгородская область, Новооскольский район, с. Гущенка</t>
  </si>
  <si>
    <t xml:space="preserve">Для размещения объектов культурного наследия народов Российской Федерации (памятников истории и культуры)
</t>
  </si>
  <si>
    <t>31:19:1802001:16</t>
  </si>
  <si>
    <t>Белгородская область, р-н Новооскольский, с. Большая Ивановка</t>
  </si>
  <si>
    <t>Для размещения объекта историко-культурного назначения</t>
  </si>
  <si>
    <t>31:19:0706003:107</t>
  </si>
  <si>
    <t>31:19:0706002:101</t>
  </si>
  <si>
    <t xml:space="preserve">Белгородская область, р-н Новооскольский, х. Мосьпанов
</t>
  </si>
  <si>
    <t>31:19:0707002:67</t>
  </si>
  <si>
    <t>отдых (рекреация)</t>
  </si>
  <si>
    <t>31:19:0706003:113</t>
  </si>
  <si>
    <t>Белгородская область, Новооскольский район,п. Прибрежный</t>
  </si>
  <si>
    <t>31:19:1201005:11</t>
  </si>
  <si>
    <t>дошкольное, начальное и среднее общее образование (детский сад)</t>
  </si>
  <si>
    <t>31:19:1106012:212</t>
  </si>
  <si>
    <t>Белгородская область, Новооскольский район, с. Ольховатка</t>
  </si>
  <si>
    <t xml:space="preserve">для размещения памятника  (функциональное использование - для размещения объектов культурного наследия народов Российской Федерации (памятников истории и культуры) </t>
  </si>
  <si>
    <t>31:19:1301002:133</t>
  </si>
  <si>
    <t>31:19:1301003:67</t>
  </si>
  <si>
    <t>Белгородская область, м. р-н "Новооскольский район", с.п. Беломестненское, в районе х. Ендовино, у дороги на село Слоновка</t>
  </si>
  <si>
    <t>31:19:1306003:2</t>
  </si>
  <si>
    <t>Белгородская область, р-н Новооскольский, с. Беломестное</t>
  </si>
  <si>
    <t>для обслуживания и эксплуатации нежилого административного здания</t>
  </si>
  <si>
    <t>31:19:1304001:890</t>
  </si>
  <si>
    <t>31:19:1305002:72</t>
  </si>
  <si>
    <t>31:19:1304011:112</t>
  </si>
  <si>
    <t>Наименование объекта</t>
  </si>
  <si>
    <t>Адрес</t>
  </si>
  <si>
    <t>Общая площадь, кв.м.</t>
  </si>
  <si>
    <t>Целевое назначение земельного участка</t>
  </si>
  <si>
    <t>Дата возникновения (прекращения) права собственности</t>
  </si>
  <si>
    <t>Реквизиты документа возникновения права собственности (№ и дата)</t>
  </si>
  <si>
    <t xml:space="preserve">Характеристики движимого имущества </t>
  </si>
  <si>
    <t>Реквизиты документа возникновения права собственности</t>
  </si>
  <si>
    <t xml:space="preserve">Имущество казны Новооскольского городского округа </t>
  </si>
  <si>
    <t>Транспорт</t>
  </si>
  <si>
    <t>Итого транспорт</t>
  </si>
  <si>
    <t>Особо ценное движимое имущество</t>
  </si>
  <si>
    <t>Итого особо ценное</t>
  </si>
  <si>
    <t>Прочее движимое имущество</t>
  </si>
  <si>
    <t>Акции  акционерного общества "Тепловая компания"</t>
  </si>
  <si>
    <t>Бездокументарные ценные бумаги</t>
  </si>
  <si>
    <t>27 08.2019</t>
  </si>
  <si>
    <t>Телевизионный передатчик</t>
  </si>
  <si>
    <t>Движимое имущество
из ТВ Радио Оскол</t>
  </si>
  <si>
    <t>Портативная накамерная радиосистема с петличным микрофоном ME2 SENNHEISER EW 100 ENG G3-B-X</t>
  </si>
  <si>
    <t>Телесуфлер TL W-120</t>
  </si>
  <si>
    <t>Радиолинейная линия "Эра"</t>
  </si>
  <si>
    <t>Видеокамера SONY FDR-AX1</t>
  </si>
  <si>
    <t xml:space="preserve">Прочее движимое имущество
из ТВ Радио Оскол
преданы по договору безвозмездного польз АНО "Редакция газеты Вперед" </t>
  </si>
  <si>
    <t xml:space="preserve"> 17.09.2019</t>
  </si>
  <si>
    <t>Итого прочее</t>
  </si>
  <si>
    <t>Имущество  администрации Новооскольского городского округа  и ее функциональных органов</t>
  </si>
  <si>
    <t>Имущество администрации  Новооскольского городского округа</t>
  </si>
  <si>
    <t>Генератор бензиновый HUTER DY15000LX-3</t>
  </si>
  <si>
    <t>МФУ Konica Minolta bizhub C227</t>
  </si>
  <si>
    <t>Компьютер в сборе</t>
  </si>
  <si>
    <t>Сервер</t>
  </si>
  <si>
    <t>Итого движимое имущество администрации Новооскольского городского округа</t>
  </si>
  <si>
    <t>Управление культуры администрации Новооскольского городского округа</t>
  </si>
  <si>
    <t>Итого движимое имущество управления культуры администрации Новооскольского городского округа</t>
  </si>
  <si>
    <t>Автомобиль ЛАДА-219060</t>
  </si>
  <si>
    <t>Автомобиль 22438S для перевозки детей</t>
  </si>
  <si>
    <t>Акт приема-передачи</t>
  </si>
  <si>
    <t>Рабочее место монтажника стол АРМ-4125</t>
  </si>
  <si>
    <t>Постановление администрации  № 419</t>
  </si>
  <si>
    <t>Итого движимое имущество управления  образования администрации Новооскольского городского округа</t>
  </si>
  <si>
    <t>Управление финансов и бюджетной политики администрации Новооскольского городского округа</t>
  </si>
  <si>
    <t>Кондиционер</t>
  </si>
  <si>
    <t xml:space="preserve"> LG</t>
  </si>
  <si>
    <t>Счет-фактура № 307</t>
  </si>
  <si>
    <t>Счет-фактура № 421</t>
  </si>
  <si>
    <t xml:space="preserve">Сервер </t>
  </si>
  <si>
    <t>Процессор Intel Xeon 5110 BOX Active or 1U Passiue 1.6 ГГц/4Мб L2/1066МГц 771-LG</t>
  </si>
  <si>
    <t>Счет-фактура № 378</t>
  </si>
  <si>
    <t>Case Intel</t>
  </si>
  <si>
    <t>Счет-фактура № 615</t>
  </si>
  <si>
    <t xml:space="preserve">Компьютер </t>
  </si>
  <si>
    <t>CPU INTEL Pentium 4 524 3.06 Ггц</t>
  </si>
  <si>
    <t>Счет-фактура № 523</t>
  </si>
  <si>
    <t xml:space="preserve">Компьютер CPU INTEL </t>
  </si>
  <si>
    <t>Процессор CPU Intel Core 2 Quad Q9300 2.5 ГГц /6Мб/1333МГц 775 -LQA</t>
  </si>
  <si>
    <t>Счет-фактура № 465</t>
  </si>
  <si>
    <t xml:space="preserve">Системный блок Pentium 4 2.4C QHz </t>
  </si>
  <si>
    <t>Счет-фактура № 363</t>
  </si>
  <si>
    <t>Итого движимое имущество управления финансов и бюджетной политики администрации Новооскольского городского округа</t>
  </si>
  <si>
    <t>Управление социальной защиты населения администрации Новооскольского городского округа</t>
  </si>
  <si>
    <t>Автомобиль ГАЗ-3221</t>
  </si>
  <si>
    <t>К219СМ31 RUS,
 № ПТС 52 МН 096252,
VIN-X9632210070538251,
2007г.вып.,цвет-балтика,
кузов№32210070313618,
№двигателя 73048668,
№шасси-нет, л/с140</t>
  </si>
  <si>
    <t>Справка-счет 77 МУ 420917 от 30.04.2007г.</t>
  </si>
  <si>
    <t>Автомобиль ВАЗ-210540</t>
  </si>
  <si>
    <t>Р386ТМ 31RUS,
№ ПТС 63 МХ 671996  
VIN-XTA 210540B2200305,
2011г.вып.,серо-сине-зеленый,
кузов №ХТА210540В2200305,
№двигателя 9750513,  л/с73</t>
  </si>
  <si>
    <t xml:space="preserve">Муницип.контракт №02092-501000/11-0000135 от 26.01.2011г. </t>
  </si>
  <si>
    <t xml:space="preserve"> Пост.ад-ции Н-Оскольского р-на  №147</t>
  </si>
  <si>
    <t>Системный блок</t>
  </si>
  <si>
    <t>В сборе INTEL Core i7-4790/2*4Gb DDR/500Gb HDD/DVD-RW/ATX500W/кл-ра/мышь</t>
  </si>
  <si>
    <t>Счет-фактура№2423от 19.06.2015г.</t>
  </si>
  <si>
    <t xml:space="preserve">ПК </t>
  </si>
  <si>
    <t xml:space="preserve">В сборе системный блок Lenovo Think Centre M 600 TINY slim Pen J3710/4Gb/128GbSSD/W10/k+m,монитор LCD Dell 18.5Е1916Н Black 1366*768WXGA,5ms,200сd/m2, МФУ струйный Brother InkBenefit Plus( DCPT500WR1),многофункциональное устройство HP LaserJetProMFP M132aRU,сетевой удлинитель BURO электрический с заземлением,5 розеток,3 метра,беспроводной маршрутизатор D-Link DSL-2640U/RA/U2A ADSL2+ с поддержкой интернет,батарея для ИБП Sven SV12170 аккумуляторная,программное обеспечение T5D-02705 Microsoft Office Home and Business </t>
  </si>
  <si>
    <t>Товар.наклад.№3055 от 25.12.2017г.</t>
  </si>
  <si>
    <t>Итого движимое имущество управления социальной защиты населения администрации Новооскольского городского округа</t>
  </si>
  <si>
    <t xml:space="preserve">Управление сельского хозяйства и природопользования администрации Новооскольского городского округа </t>
  </si>
  <si>
    <t>товарная накладная № Н102 от 16.05.2017</t>
  </si>
  <si>
    <t>Управление городского хозяйства администрации Новооскольского городского округа</t>
  </si>
  <si>
    <t xml:space="preserve">Итого движимое имущество управления городского хозяйства администрации Новооскольского городского округа </t>
  </si>
  <si>
    <t>Управление физической культуры, спорта и молодёжной политики администрации Новооскольского городского округа</t>
  </si>
  <si>
    <t xml:space="preserve">Итого движимое имущество управления физической культуры, спорта и молодёжной политики администрации Новооскольского городского округа </t>
  </si>
  <si>
    <t>Управление административно-технического контроля администрации Новооскольского городского округа</t>
  </si>
  <si>
    <t>Муниципальное бюджетное общеобразовательное учреждение "Средняя общеобразовательная школа № 1 с углубленным изучением отдельных предметов имени Княжны  О.Н.Романовой" г. Новый Оскол Белгородской области"</t>
  </si>
  <si>
    <t>Пароконвектомат</t>
  </si>
  <si>
    <t xml:space="preserve">Постановление № 490 </t>
  </si>
  <si>
    <t>Автоматизированное рабочее место</t>
  </si>
  <si>
    <t xml:space="preserve">Постановление № 1345 </t>
  </si>
  <si>
    <t xml:space="preserve">Интерактивная доска </t>
  </si>
  <si>
    <t>SMART Board 680V</t>
  </si>
  <si>
    <t xml:space="preserve">Постановление № 1901 </t>
  </si>
  <si>
    <t>Котел</t>
  </si>
  <si>
    <t>Лингафонный кабинет</t>
  </si>
  <si>
    <t>Мультимедийный проектор</t>
  </si>
  <si>
    <t>Система голосования</t>
  </si>
  <si>
    <t>Приказ № 380 от 21.05.2012</t>
  </si>
  <si>
    <t>Virtuozo</t>
  </si>
  <si>
    <t xml:space="preserve">Постановление № 1057 </t>
  </si>
  <si>
    <t>3D принтер</t>
  </si>
  <si>
    <t xml:space="preserve"> "Альфа"</t>
  </si>
  <si>
    <t xml:space="preserve">Акт приема-передачи </t>
  </si>
  <si>
    <t>Забор</t>
  </si>
  <si>
    <t>Постановление №1879</t>
  </si>
  <si>
    <t>Накладная № 28</t>
  </si>
  <si>
    <t>Комплект медицинского диагностического оборудования</t>
  </si>
  <si>
    <t>Постановление № 939</t>
  </si>
  <si>
    <t>Накладная № 80</t>
  </si>
  <si>
    <t>МПУ-700-01</t>
  </si>
  <si>
    <t>Мобильная баскетбольная стойка клубного уровня</t>
  </si>
  <si>
    <t>STAND72G PRO</t>
  </si>
  <si>
    <t>Накладная ЦБ-123 от 23.07.2019 г.</t>
  </si>
  <si>
    <t>Стойки волейбольные с сеткой</t>
  </si>
  <si>
    <t>Счет-фактура № 17 от 09.09.2019 г.</t>
  </si>
  <si>
    <t>Комплект турникет в составе: стойка ограждения - 5 шт., алюминиевая штанга с фитингами - 6 шт., механическая секция антипаника- 1 шт., комплект турникет- 2 шт., комплект штанг антипаника- 2 шт.,контролер - 2 шт., карта доступа- 800 шт., блок питания - 2 шт., кабель 3х2,5 - 40 м ., метизы - 1 упак.</t>
  </si>
  <si>
    <t>Накладная № 785 от 09.12.2019 г.</t>
  </si>
  <si>
    <t>Насос</t>
  </si>
  <si>
    <t>Wilo TOP-S 40/15 EM</t>
  </si>
  <si>
    <t>Накладная № 7153 от 13.12.2019 г.</t>
  </si>
  <si>
    <t>Мармит</t>
  </si>
  <si>
    <t>Станок настольно-сверлильный</t>
  </si>
  <si>
    <t>Компьютерное оборудование</t>
  </si>
  <si>
    <t>Станок токарный</t>
  </si>
  <si>
    <t>Накладная № 66</t>
  </si>
  <si>
    <t>Брусья гимнастические разновысокие</t>
  </si>
  <si>
    <t>Приказ № 793</t>
  </si>
  <si>
    <t>Станок сверлильно-фрезерный</t>
  </si>
  <si>
    <t>Морозильный шкаф</t>
  </si>
  <si>
    <t xml:space="preserve">Морозильный шкаф </t>
  </si>
  <si>
    <t>POLAIR CB107-S</t>
  </si>
  <si>
    <t xml:space="preserve">Домашний кинотеатр </t>
  </si>
  <si>
    <t>PHILIPS LX 8300SA</t>
  </si>
  <si>
    <t>Итого движимое имущество муниципального бюджетного общеобразовательного учреждения "Средняя общеобразовательная школа № 1 с углубленным изучением отдельных предметов г. Новый Оскол Белгородской области"</t>
  </si>
  <si>
    <t xml:space="preserve"> Автомобиль ГАЗ 330210</t>
  </si>
  <si>
    <t xml:space="preserve"> ГОС № В 671АО 31RUS, №ПТС 31 КР 553874, VIN XTН330210S0003182, год выпуска 1995, цвет  серый, № шасси  0003182,  модель 421500, № двигателя 4190275, категория В, бортовой</t>
  </si>
  <si>
    <t>Справка-счет № 31МО365799</t>
  </si>
  <si>
    <t>Автобус ПАЗ 32053-70</t>
  </si>
  <si>
    <t xml:space="preserve"> ГОС № Н 937 ЕМ 31RUS, №ПТС 52 НР 094739, VIN X1М3205СХС0005948, год выпуска 2012, цвет  желтый, № шасси отсутствует,  модель 523400, № двигателя С1008040, кузов  Х1М3205СХС0005948, категория D.</t>
  </si>
  <si>
    <t xml:space="preserve">Акт приема-передачи  </t>
  </si>
  <si>
    <t>постановление № 19</t>
  </si>
  <si>
    <t>Комплект интерактивный</t>
  </si>
  <si>
    <t>Музыкальное оборудование</t>
  </si>
  <si>
    <t>Пароконвентомат</t>
  </si>
  <si>
    <t>Система видеонаблюдения</t>
  </si>
  <si>
    <t>Забор оцинкованный</t>
  </si>
  <si>
    <t>учебно-бытовой принтер 3D</t>
  </si>
  <si>
    <t>Хлеборезка</t>
  </si>
  <si>
    <t>Электроплита, 6 конфорок, без жарочного шкафа</t>
  </si>
  <si>
    <t>Абат 1265</t>
  </si>
  <si>
    <t xml:space="preserve">Накладная №184 </t>
  </si>
  <si>
    <t>Мармит вторых блюд</t>
  </si>
  <si>
    <t>СЭЧ-0,25</t>
  </si>
  <si>
    <t>Шкаф жарочный трехсекционный</t>
  </si>
  <si>
    <t>ШЖЭ-3</t>
  </si>
  <si>
    <t>Тестомесильная машина</t>
  </si>
  <si>
    <t>МТ-12</t>
  </si>
  <si>
    <t>двигатель ВАЗ 2107-07</t>
  </si>
  <si>
    <t>станок</t>
  </si>
  <si>
    <t>шкаф морозильный</t>
  </si>
  <si>
    <t>постановление № 490</t>
  </si>
  <si>
    <t>Брусья гимнастические "Стандарт" со стеклопластиковыми жердями</t>
  </si>
  <si>
    <t>Накладная №172</t>
  </si>
  <si>
    <t>Электроплита, 4 конфорок, без жарочного шкафа</t>
  </si>
  <si>
    <t>Абат 840</t>
  </si>
  <si>
    <t>Мармит для первых блюд</t>
  </si>
  <si>
    <t>Шторы</t>
  </si>
  <si>
    <t>Итого движимое имущество муниципального бюджетного общеобразовательного учреждения "Средняя общеобразовательная школа № 3  г. Новый Оскол Белгородской области"</t>
  </si>
  <si>
    <t>Автобус ПАЗ 32053х70</t>
  </si>
  <si>
    <t>Гос.номер х Р 867 ОС 31 РУС; ПТС 52 НЕ 548922; VIN:Х1М3205СХB0004086,          модель 523400,№двиг.B1005331,  2011г., цвет желтый.</t>
  </si>
  <si>
    <t>Морозильная камера</t>
  </si>
  <si>
    <t>Интерактивная доска</t>
  </si>
  <si>
    <t>Тепловой счетчик</t>
  </si>
  <si>
    <t>КМД-06/2 (диагностическое оборудование)</t>
  </si>
  <si>
    <t>Накладная № 19 от 29.03.2018</t>
  </si>
  <si>
    <t xml:space="preserve">металлодетектор </t>
  </si>
  <si>
    <t>Моноблок холодильный</t>
  </si>
  <si>
    <t xml:space="preserve"> POLAIR MM 115-SF</t>
  </si>
  <si>
    <t>13.30.2014</t>
  </si>
  <si>
    <t>Постановление    № 322</t>
  </si>
  <si>
    <t>Брусья гимнастические</t>
  </si>
  <si>
    <t>Приказ № 793 от 26.12.2012</t>
  </si>
  <si>
    <t>Приказ № 215 от 27.08.2015</t>
  </si>
  <si>
    <t>Итого движимое имущество муниципального бюджетного общеобразовательного учреждения "Средняя общеобразовательная школа № 4  г. Новый Оскол Белгородской области"</t>
  </si>
  <si>
    <t xml:space="preserve"> Гос № О 104 ОМ 31 RUS, ПТС  52 ОХ 384708;                   VIN:Х1М3205BXJ0001731,          модель 523420, № двиг. J1002132, бензиновый, разр. мах масса 8000, масса без нагрузки 5080, 2018 год, цвет желтый.</t>
  </si>
  <si>
    <t>Постановление администрации № 333</t>
  </si>
  <si>
    <t>Автобус ГАЗ-322121</t>
  </si>
  <si>
    <t xml:space="preserve"> Гос № О 192 МО 31 RUS, ПТС  52 ОС 334949;                   VIN:Х96322121Н0836598,          модель A27400, № двиг. H0800276, бензиновый, разр. мах масса 3500, масса без нагрузки 2260, 2017 год, цвет желтый.</t>
  </si>
  <si>
    <t>Постановление администрации № 4</t>
  </si>
  <si>
    <t>Спортивное оборудование</t>
  </si>
  <si>
    <t>Электросковорода</t>
  </si>
  <si>
    <t>Постановление 490 от 9.04.2013</t>
  </si>
  <si>
    <t>Комплект охраннохпожарного оборудования средств защиты и пожаротушения</t>
  </si>
  <si>
    <t>АРМ :Мобильное рабочее место Lenovo IdeaPad 110-15IBR 15.6,Портативная проекционная система Optoma S341DLP,настенно-потолочный экран Lumien Eco Picture LEP-100103 в комплекте с кабелем Greenconnect и потолочным универсальным креплением Wize WPD-S,устройство монохромной печати Pantum P2207</t>
  </si>
  <si>
    <t>Постановление администрации муниципального района "Новооскольский район" Белгородской области от 09.10.2017 № 418</t>
  </si>
  <si>
    <t>Ноотбук</t>
  </si>
  <si>
    <t>HP ProBook 440Gl</t>
  </si>
  <si>
    <t xml:space="preserve">Постановление администрации Новооскольского городского округа №764 </t>
  </si>
  <si>
    <t>Вычислительный блок для интерактивной доски</t>
  </si>
  <si>
    <t xml:space="preserve"> Irbis OP101P</t>
  </si>
  <si>
    <t>Шлем виртуальной реальности</t>
  </si>
  <si>
    <t>HTC Vive в комплекте со стойкой для базовых станций FEST-086/W-806.0</t>
  </si>
  <si>
    <t>Постановление администрации Новооскольского городского округа №538</t>
  </si>
  <si>
    <t>ASUS G531GU-AL110RA</t>
  </si>
  <si>
    <t>Viewsonic IFP6530</t>
  </si>
  <si>
    <t>Постановление администрации Новооскольского городского округа №776</t>
  </si>
  <si>
    <t>Квадрокоптор</t>
  </si>
  <si>
    <t>DJI Mavic air</t>
  </si>
  <si>
    <t>Постановление администрации Новооскольского городского округа №542</t>
  </si>
  <si>
    <t>Мясорубка</t>
  </si>
  <si>
    <t xml:space="preserve">Счет-фактура № 40 от 20.01.2015 </t>
  </si>
  <si>
    <t xml:space="preserve"> KINZO</t>
  </si>
  <si>
    <t>Оприходовано по результатам инвентаризации</t>
  </si>
  <si>
    <t>Станок сверлильный</t>
  </si>
  <si>
    <t xml:space="preserve">Станок токарный </t>
  </si>
  <si>
    <t>СТД-110</t>
  </si>
  <si>
    <t>Итого движимое имущество муниципального бюджетного общеобразовательного учреждения "Беломестненская средняя общеобразовательная школа Новооскольского района Белгородской области"</t>
  </si>
  <si>
    <t>Муниципальное бюджетное общеобразовательное учреждение "Богородская основная общеобразовательная школа Новооскольского района Белгородской области"</t>
  </si>
  <si>
    <t xml:space="preserve">Комплект оборудования для организации коррекционно-развивающей работы </t>
  </si>
  <si>
    <t>Накладная №177/1 от 23.09.2015</t>
  </si>
  <si>
    <t xml:space="preserve">Коррекционно-развивающий програмный комплекс </t>
  </si>
  <si>
    <t>Образовательно-игровой комплекс для формирования информационной  деятельностнсти</t>
  </si>
  <si>
    <t>Набор детских музыкальных инструментов "Музыкотерапия"</t>
  </si>
  <si>
    <t>АРМ (Портативная проекционная система</t>
  </si>
  <si>
    <t xml:space="preserve"> EPSON X27;Устройство монохромной печати Pantum P2207;Настенно-потолочный экран Digis DSOC-1103;Потолочное универсальное крепление ScreenMedia PRB-2L;Мобильное рабочее место Aquarius Cmp NS735 SPEC</t>
  </si>
  <si>
    <t>Постановление администрации №403</t>
  </si>
  <si>
    <t>Постановление администрации  №217</t>
  </si>
  <si>
    <t>Итого движимое имущество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t>
  </si>
  <si>
    <t xml:space="preserve"> Гос.номер Р 916 ОС 31 РУС, ПТС 52 НЕ 548947; VIN:Х1М3205СХВ0004115, модель,523400 №двиг.В1005575, бензиновый, разр.макс. масса 6270, масса без нагрузки 5080, 2011год, цвет-желтый.</t>
  </si>
  <si>
    <t>Акт према-передачи</t>
  </si>
  <si>
    <t>3D принтер "Альфа"</t>
  </si>
  <si>
    <t xml:space="preserve">АРМ </t>
  </si>
  <si>
    <t>(Портативная проекционная система EPSON X27;Устройство монохромной печати Pantum P2207;Настенно-потолочный экран Digis DSOC-1103;Потолочное универсальное крепление ScreenMedia PRB-2L;Мобильное рабочее место Aquarius Cmp NS735 SPEC</t>
  </si>
  <si>
    <t>Постановление администрации муниципального района "Новооскольский район" Белгородской области от 05.08.2016 № 400</t>
  </si>
  <si>
    <t>Мобильное рабочее место Lenovo IdeaPad 110-15IBR 15.6,Портативная проекционная система Optoma S341DLP,настенно-потолочный экран Lumien Eco Picture LEP-100103 в комплекте с кабелем Greenconnect и потолочным универсальным креплением Wize WPD-S,устройство монохромной печати Pantum P2207</t>
  </si>
  <si>
    <t>Постановление администрации муниципального района "Новооскольский район" Белгородской области от 09.10.2017 № 419</t>
  </si>
  <si>
    <t>Перимеральное ограждение территории школы</t>
  </si>
  <si>
    <t>протяженность 210,46 м, высота 2,05 м.</t>
  </si>
  <si>
    <t>Накладная № 882</t>
  </si>
  <si>
    <t>Септик</t>
  </si>
  <si>
    <t>Сверлильно-фрезерный станок KINZO 381</t>
  </si>
  <si>
    <t>Компьютер</t>
  </si>
  <si>
    <t>Токарный станок для обработки дерева и металла</t>
  </si>
  <si>
    <t>Итого движимое имущество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t>
  </si>
  <si>
    <t>Автомобиль ЛАДА 2105</t>
  </si>
  <si>
    <t xml:space="preserve"> Гос № М 996 АН 31 РУС; ПТС 63 МР 985523; VIN:ХТА21054082137172,          модель 21067, № двиг.9037926, бензиновый, разр.макс. масса 1460, масса без нагрузки 1060, 2008 г., цвет ярко-белый.</t>
  </si>
  <si>
    <t>Договор №72</t>
  </si>
  <si>
    <t>Прицеп тракторный</t>
  </si>
  <si>
    <t>Гос № Н 942 ЕМ 31 РУС; ПТС 52 НР 094745; VIN:Х1М3205СХС0005946,          модель,523400 № двиг.С1008111, бензиновый, разр.макс. масса 6270, масса без нагрузки 5080, 2012 год, цвет желтый.</t>
  </si>
  <si>
    <t>Автобус ПАЗ-32053-70</t>
  </si>
  <si>
    <t>Гос № О603 СК 31 РУС; ПТС 52 ОК 462966; VIN:Х1М3205ВХF0002607,          модель - 523420 № двиг.F1003343, бензиновый, разр.макс. масса 6270, масса без нагрузки 5080, 2015 год, цвет-желтый.</t>
  </si>
  <si>
    <t>Гос № Н 374 ТС 31 РУС; ПТС 52 НУ 566516; VIN:Х1М3205BХD0006295,          модель-523420 № двиг.D1008538, бензиновый, разр.макс. масса 6270, масса без нагрузки 5080, 2013 год, цвет-желтый.</t>
  </si>
  <si>
    <t>Договор пожертвования № 14</t>
  </si>
  <si>
    <t>эл.сковорода</t>
  </si>
  <si>
    <t>токарный станок для  обработки дерева и металла</t>
  </si>
  <si>
    <t>Кодек VCON HD600 (с неповоротной)</t>
  </si>
  <si>
    <t>лонгофонно-тестовый кабинет</t>
  </si>
  <si>
    <t>комплект оборудования для организации коррекционно-развивающей работы с детьми</t>
  </si>
  <si>
    <t>комплект аудиовизуальных и тактильных средств обучения для организации коррекционно-развивающих занятий детей с ограниченными возможностями здоровья в комнате  психологической разгрузки</t>
  </si>
  <si>
    <t>тренажер</t>
  </si>
  <si>
    <t>звукоусилительный  комплект</t>
  </si>
  <si>
    <t>Телевизор Samsung</t>
  </si>
  <si>
    <t>Периметральное металическое ограждение по периметру физкультурно-спортивной зоны</t>
  </si>
  <si>
    <t>протяженность 327,5 м., высота 2 м.</t>
  </si>
  <si>
    <t>Оприходованно по результатам инвентаризации</t>
  </si>
  <si>
    <t>Счет-фактура № 39 от 20.01.2015</t>
  </si>
  <si>
    <t>Плита</t>
  </si>
  <si>
    <t xml:space="preserve">Сверлильно-фрезерный станок </t>
  </si>
  <si>
    <t>KINZO 381</t>
  </si>
  <si>
    <t>Токарный станок для  обработки дерева и металла</t>
  </si>
  <si>
    <t>Муниципальное бюджетное общеобразовательное учреждение "Глинновская средняя общеобразовательная школа  Новооскольского района Белгородской области"</t>
  </si>
  <si>
    <t>Гос.номер  О 073 КХ 31 РУС; ПТС 52 00 547614; VIN:Х1М3205BXG0003406,          модель ПАЗ 32053-70, № двиг.523420 G1003927, бензиновый,  разр.макс. масса 8000, масса без нагрузки 5080, 2016 год, цвет желтый.</t>
  </si>
  <si>
    <t>24.10.2016</t>
  </si>
  <si>
    <t>Постановление администрации муниципального района "Новооскольский район" Белгородской области  №513</t>
  </si>
  <si>
    <t>Ванна моечная</t>
  </si>
  <si>
    <t>Постановление № 1890</t>
  </si>
  <si>
    <t xml:space="preserve">Станок </t>
  </si>
  <si>
    <t>НГФ 110-Ш4</t>
  </si>
  <si>
    <t xml:space="preserve">Постановление № 1890 </t>
  </si>
  <si>
    <t>Станок токарно-винторезный</t>
  </si>
  <si>
    <t>Электрокотел пищеварочный</t>
  </si>
  <si>
    <t>Детский игровой комплекс "Лабиринт"</t>
  </si>
  <si>
    <t>"Лабиринт"</t>
  </si>
  <si>
    <t>Договор пожертвования от ЗАО Агоросоюз "Авида"</t>
  </si>
  <si>
    <t>Универсальная кухонная машина</t>
  </si>
  <si>
    <t>Шкаф жарочный</t>
  </si>
  <si>
    <t>Счет-фактура № 41 от 20.01.2015</t>
  </si>
  <si>
    <t>Подставка для холодных закусок</t>
  </si>
  <si>
    <t>Итого движимое имущество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t>
  </si>
  <si>
    <t>Гос № О 994 НС 31 РУС; ПТС 52 ОС 3301361, VIN:Х1М3205ВХН0002415, модель 523420, № двиг. Н1002771, бензиновый, шасси отсутствует,  мощность двигателя 122,4, объем двиг. 4670, разр.макс. масса 8000, масса без нагрузки 5080, 217 год, цвет желтый.</t>
  </si>
  <si>
    <t>Постановление администрации  № 349</t>
  </si>
  <si>
    <t>Плита электрическая</t>
  </si>
  <si>
    <t>Ограждение территории школы</t>
  </si>
  <si>
    <t>Теневой навес</t>
  </si>
  <si>
    <t>Накладная № 20</t>
  </si>
  <si>
    <t>Итого движимое имущество муниципального бюджетного общеобразовательного учреждения "Львовская средняя общеобразовательная школа  Новооскольского района Белгородской области"</t>
  </si>
  <si>
    <t>Итого движимое имущество муниципального  казенного учреждения  «Центр бухгалтерского учета»</t>
  </si>
  <si>
    <t>Постановление администрации  №394</t>
  </si>
  <si>
    <t>Итого движимое имущество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t>
  </si>
  <si>
    <t>Муниципальное бюджетное общеобразовательное учреждение "Ниновская начальная общеобразовательная школа  Новооскольского района Белгородской области"</t>
  </si>
  <si>
    <t>Итого движимое имущество муниципального бюджетного общеобразовательного учреждения "Ниновская начальная общеобразовательная школа  Новооскольского района Белгородской области"</t>
  </si>
  <si>
    <t>Гос.номер х Н 938 ЕМ 31 РУС; ПТС 52 НР 094741; VIN:Х1М3205СХС0005965,          модель,523400 №двиг.С1007874, бензиновый, разр.макс. масса 6270, масса без нагрузки 5080,мощность двиг.124л.с, объем двиг. 4670,  2012год, цветхжелтый.</t>
  </si>
  <si>
    <t>Станок НГ 110</t>
  </si>
  <si>
    <t>Акт №22 от 12.01.2012</t>
  </si>
  <si>
    <t>Станок ТВ 7</t>
  </si>
  <si>
    <t>Акт №23 от 12.01.2012</t>
  </si>
  <si>
    <t>АРМ</t>
  </si>
  <si>
    <t xml:space="preserve"> (Портативная проекционная система EPSON X27;Устройство монохромной печати Pantum P2207;Настенно-потолочный экран Digis DSOC-1103;Потолочное универсальное крепление ScreenMedia PRB-2L;Мобильное рабочее место Aquarius Cmp NS735 SPEC</t>
  </si>
  <si>
    <t xml:space="preserve">Постановление администрации  № 402 </t>
  </si>
  <si>
    <t xml:space="preserve">АРМ :Мобильное рабочее место </t>
  </si>
  <si>
    <t>Lenovo IdeaPad 110-15IBR 15.6,Портативная проекционная система Optoma S341DLP,настенно-потолочный экран Lumien Eco Picture LEP-100103 в комплекте с кабелем Greenconnect и потолочным универсальным креплением Wize WPD-S,устройство монохромной печати Pantum P2207</t>
  </si>
  <si>
    <t>Постановление администрации муниципального района "Новооскольский район" Белгородской области № 420 от 09.10.2017 г.</t>
  </si>
  <si>
    <t>Пожарный резервуар</t>
  </si>
  <si>
    <t xml:space="preserve">Постановление       № 1875 </t>
  </si>
  <si>
    <t>Сборник сточных вод</t>
  </si>
  <si>
    <t>Благоустройство школы</t>
  </si>
  <si>
    <t>Итого движимое имущество муниципального бюджетного общеобразовательного учреждения "Новобезгинская средняя общеобразовательная школа  Новооскольского района Белгородской области"</t>
  </si>
  <si>
    <t>Муниципальное бюджетное общеобразовательное учреждение "Ольховатская основная общеобразовательная школа  Новооскольского района Белгородской области"</t>
  </si>
  <si>
    <t>Станок деревообрабатывающий</t>
  </si>
  <si>
    <t xml:space="preserve">3D принтер </t>
  </si>
  <si>
    <t>"Альфа"</t>
  </si>
  <si>
    <t>Накладная № 16</t>
  </si>
  <si>
    <t>Постановление администрации  №401</t>
  </si>
  <si>
    <t>Шкаф</t>
  </si>
  <si>
    <t>Акт приема- передачи</t>
  </si>
  <si>
    <t>Токарный станок по дереву</t>
  </si>
  <si>
    <t>Итого движимое имущество муниципального бюджетного общеобразовательного учреждения "Ольховатская основная общеобразовательная школа  Новооскольского района Белгородской области"</t>
  </si>
  <si>
    <t>Муниципальное бюджетное общеобразовательное учреждение "Оскольская основная общеобразовательная школа Новооскольского района Белгородской области"</t>
  </si>
  <si>
    <t>Автобус ГАЗх322121(ГАЗЕЛЬ)</t>
  </si>
  <si>
    <t xml:space="preserve"> Гос.номер х Н 827 СО 31 РУС; ПТС 52 НН 972220; VIN:Х96322121С0733540,          модель,421600 №двиг.С0802299, бензиновый, разр.макс. масса 3230, масса без нагрузки 2450, 2012год, цветхжелтый.</t>
  </si>
  <si>
    <t xml:space="preserve">3 D принтер </t>
  </si>
  <si>
    <t>Постановление администрации  №395</t>
  </si>
  <si>
    <t>Итого движимое имущество муниципального бюджетного общеобразовательного учреждения "Оскольская основная общеобразовательная школа  Новооскольского района Белгородской области"</t>
  </si>
  <si>
    <t>Муниципальное бюджетное общеобразовательное учреждение "Прибрежная основная общеобразовательная школа Новооскольского района Белгородской области"</t>
  </si>
  <si>
    <t>Гос №х Н 934 ЕМ 31 РУС; ПТС 52 НР 094747, VIN:Х1М3205СХС0005966, модель,523400 №двиг.С1008172, бензиновый, разр.макс. масса 6270, масса без нагрузки 5080,мощность двиг.124л.с., объем двиг.4670, 2012год, цвет желтый.</t>
  </si>
  <si>
    <t>Гос №х Т 634 ВТ 31 РУС; ПТС 52 РК 057988 094747, VIN:Х1М3205BXK0003246С0005966, модель,523420 №двиг.K1004242, бензиновый, разр.макс. масса 8000, масса без нагрузки 5080,мощность двиг.122,4 л.с., объем двиг.4670, 2019год, цвет желтый.</t>
  </si>
  <si>
    <t>Постановление администрации Новооскольского городского округа № 923</t>
  </si>
  <si>
    <t>Спортивный мобильный комплекс</t>
  </si>
  <si>
    <t>Постановление № 942</t>
  </si>
  <si>
    <t>Периметральное ограждение территории школы</t>
  </si>
  <si>
    <t>Приказ № 104 от 27.08.2015</t>
  </si>
  <si>
    <t>Прилавок для вторых блюд</t>
  </si>
  <si>
    <t>Приказ № 94, акт приема - передачи</t>
  </si>
  <si>
    <t>Итого движимое имущество муниципального бюджетного общеобразовательного учреждения "Прибрежная основная общеобразовательная школа  Новооскольского района Белгородской области"</t>
  </si>
  <si>
    <t>Итого движимое имущество муниципального бюджетного общеобразовательного учреждения "Солонец-Полянская основная общеобразовательная школа  Новооскольского района Белгородской области"</t>
  </si>
  <si>
    <t>АРМ (Портативная проекционная система EPSON X27;Устройство монохромной печати Pantum P2207;Настенно-потолочный экран Digis DSOC-1103;Потолочное универсальное крепление ScreenMedia PRB-2L;Мобильное рабочее место Aquarius Cmp NS735 SPEC</t>
  </si>
  <si>
    <t>Итого движимое имущество муниципального бюджетного общеобразовательного учреждения "Киселевская основная общеобразовательная школа  Новооскольского района Белгородской области"</t>
  </si>
  <si>
    <t>Гос.№  О 882 АО 31 RUS; ПТС 52 ОК 462661;VIN:Х1М3205ВХF0002279, бензиновый, разр.макс. масса 6270, масса без нагрузки 5080, модель 523420, № двиг.  F1003034, мощность двиг. 122,4 л.с, объем двиг. 4670, год 2015, цвет - желтый</t>
  </si>
  <si>
    <t>Постановление № 596</t>
  </si>
  <si>
    <t>Автомобиль ЛАДА   210540</t>
  </si>
  <si>
    <t xml:space="preserve">Гос.номер  М 222 ЕВ 31 RUS; ПТС 63 МР 985536; VIN:ХТА21054082137237, модель 21067, № двиг. 9038040, цвет ярко-белый, мощность двиг.72,7 л.с., объем двиг .1568, бензиновый, разреш.макс.масса 1460, масса без нагр. 1060, год 2008.         </t>
  </si>
  <si>
    <t xml:space="preserve">Постановление № 1592 </t>
  </si>
  <si>
    <t>Номер  Н 928 ЕМ 31 RUS ; ПТС 52 НР 094740, VIN:Х1М3205СХС0005959, модель 523400,  № двиг. С1007873, бензиновый, разр.макс. масса 6270, масса без нагрузки 5080, 2012 г., цвет желтый, мощность двиг. 124 л.с., объем двиг. 4670.</t>
  </si>
  <si>
    <t>Номер  О 105 ОМ 31 RUS ; ПТС 52 ОХ 384678, VIN:Х1М3205BXJ0001538, модель 523420,  № двиг. J1001924, бензиновый, разр.макс. масса 8000, масса без нагрузки 5080, 2018 г., цвет желтый, мощность двиг. 122,4 л.с., объем двиг. 4670.</t>
  </si>
  <si>
    <t>Постановление администрации  № 332</t>
  </si>
  <si>
    <t>сверильно- фрезерный станок Kinzo 381</t>
  </si>
  <si>
    <t>токарный станок Kinzo 8E373</t>
  </si>
  <si>
    <t>интерактивный плазменный комплект</t>
  </si>
  <si>
    <t>Постановление № 1892</t>
  </si>
  <si>
    <t>Лингафонная лаборатория</t>
  </si>
  <si>
    <t>Цифровой видеорегистратор</t>
  </si>
  <si>
    <t>Брусья мужские со стеклопласт. жердями.</t>
  </si>
  <si>
    <t>Накладная № 98 от 13.12.2018 г.</t>
  </si>
  <si>
    <t>Квадрокоптер</t>
  </si>
  <si>
    <t>Постановление администрации Новооскольского городского округа от 02.09.2019 № 541</t>
  </si>
  <si>
    <t>Ноутбук</t>
  </si>
  <si>
    <t>HP ProBook 440G1</t>
  </si>
  <si>
    <t>Постановление администрации Новооскольского городского округа от 25.11.2019 № 766</t>
  </si>
  <si>
    <t>Вычислительный блок для интерактивной доски Irbis OP101P</t>
  </si>
  <si>
    <t>Шлем виртуальной реальности HTC Vive в комплекте со стойкой для базовых станций FEST-086/W-806.0</t>
  </si>
  <si>
    <t>Постановление администрации Новооскольского городского округа от 02.09.2019 № 537</t>
  </si>
  <si>
    <t xml:space="preserve">Ноутбук  </t>
  </si>
  <si>
    <t>Постановление администрации Новооскольского городского округа от 25.11.2019 № 777</t>
  </si>
  <si>
    <t>Периметральное металлическое ограждение</t>
  </si>
  <si>
    <t>протяженность 214 м.,            высота - 2 м.</t>
  </si>
  <si>
    <t>Счет-фактура № 38 от 20.01.2015</t>
  </si>
  <si>
    <t>Итого движимое имущество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t>
  </si>
  <si>
    <t>Муниципальное бюджетное общеобразовательное учреждение "Тростенецкая средняя общеобразовательная школа Новооскольского района Белгородской области"</t>
  </si>
  <si>
    <t>Тир</t>
  </si>
  <si>
    <t>Брусья гимнастические мужские класические</t>
  </si>
  <si>
    <t>Счет-фактура б/н от 30.11.2012</t>
  </si>
  <si>
    <t>Итого движимое имущество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t>
  </si>
  <si>
    <t>Муниципальное бюджетное общеобразовательное учреждение "Шараповская средняя общеобразовательная школа Новооскольского района Белгородской области"</t>
  </si>
  <si>
    <t>Автомобиль ГАЗ 52 04</t>
  </si>
  <si>
    <t>Гос №  С 633 АО 31 RUS; ПТС 31 ЕР 833415; VIN:ХТН520400Н0979787,          модель 5204, № двиг.0068451, бензиновый, шасси 0979787,      разр. макс. масса 5465, масса без нагрузки 2815, 1987 г., цвет голубой.</t>
  </si>
  <si>
    <t>Акт прием-сдат.</t>
  </si>
  <si>
    <t>Гос № P 059 MA 31 RUS;  ПТС 52 НК 578153, VIN: Х1М3205СХВ0005267, модель 523400, № двиг. В1006681, бензиновый,  разр. макс. масса 6270, масса без нагрузки 5080, 2011 г., цвет желтый.</t>
  </si>
  <si>
    <t>Автобус ПАЗ 332057-70</t>
  </si>
  <si>
    <t>Гос № Н 378 ТС 31 RUS; ПТС 52 НУ 566512; VIN:Х1М3205ВХD0006298, модель 523420, № двиг. D1008526,бензиновый, разр. макс. масса 6270, масса без нагрузки 5080, 2013 г.,  цвет желтый.</t>
  </si>
  <si>
    <t>Котел электроварочный</t>
  </si>
  <si>
    <t>Комплект лингводидактических средств обучения с методическими рекомендациями</t>
  </si>
  <si>
    <t xml:space="preserve">Накладная № 282 от 23.12.2014 </t>
  </si>
  <si>
    <t>Контрольно-диагностические материалы для проведения психолого-педагогического обследования детей в условиях реализации ФГОС</t>
  </si>
  <si>
    <t xml:space="preserve">Образовательно-игровой комплекс для формирования информационной и деятельностно-коммуникативной компетентности обучающихся с нарушением интелекта </t>
  </si>
  <si>
    <t>Akros</t>
  </si>
  <si>
    <t>23.14.2014</t>
  </si>
  <si>
    <t>Накладная № 282 от 23.12.2014</t>
  </si>
  <si>
    <t>Мультимедийное обеспечение для детей с нарушением речи: Коррекционно-развивающий программный комплекс "Живой звук"</t>
  </si>
  <si>
    <t>Диагностическое оборудование (для первичной и контрольной диагностики) в т.ч. контрольно-диагностические материалы для проведения психолого-педагогического обследования детей  с ограниченными возможностями здоровья</t>
  </si>
  <si>
    <t>Образовательно-игровой комплекс для формирования информационной и деятельностно-коммуникативной компетентности обучающихся на ступени начального общего образования</t>
  </si>
  <si>
    <t>Комплект оборудования для организации коррекционно-развивающей работы с детьми</t>
  </si>
  <si>
    <t>Комплект для обследования уровня развития моторной функции, эмоционально-волевой сферы и интеллектуального развития</t>
  </si>
  <si>
    <t>АРМ :Мобильное рабочее место</t>
  </si>
  <si>
    <t xml:space="preserve"> Lenovo IdeaPad 110-15IBR 15.6,Портативная проекционная система Optoma S341DLP,настенно-потолочный экран Lumien Eco Picture LEP-100103 в комплекте с кабелем Greenconnect и потолочным универсальным креплением Wize WPD-S,устройство монохромной печати Pantum P2207</t>
  </si>
  <si>
    <t>Постановление администрации Новооскольского городского округа от 02.09.2019 № 540</t>
  </si>
  <si>
    <t>Постановление администрации Новооскольского городского округа от 02.09.2019 № 536</t>
  </si>
  <si>
    <t xml:space="preserve"> ASUS G531GU-AL110RA</t>
  </si>
  <si>
    <t>Постановление администрации Новооскольского городского округа от 25.11.2019 № 765</t>
  </si>
  <si>
    <t>Постановление администрации Новооскольского городского округа от 25.11.2019 № 778</t>
  </si>
  <si>
    <t>протяженность - 350 м.,         высота - 2 м.</t>
  </si>
  <si>
    <t>Многофункциональная спортивная площадка</t>
  </si>
  <si>
    <t>Приказ № 85 от 27.08.2015, Накладная № 430 от 27.08.2015</t>
  </si>
  <si>
    <t>Итого движимое имущество муниципального бюджетного общеобразовательного учреждения "Шараповская средняя общеобразовательная школа  Новооскольского района Белгородской области"</t>
  </si>
  <si>
    <t>Муниципальное бюджетное общеобразовательное учреждение "Ярская средняя общеобразовательная школа Новооскольского района Белгородской области"</t>
  </si>
  <si>
    <t>Гос №  х Е 228 МС 31 РУС; ПТС 63 МР 956697; VIN:ХТA21054082136188        №двиг.9033740, модель 21067, бензиновый,       разр.макс. масса 1460, масса без нагрузки 1060, 2008г., цветхяркохбелый.</t>
  </si>
  <si>
    <t>Договор № 74</t>
  </si>
  <si>
    <t>Гос №  х Р 872 ОС 31 РУС; ПТС 52 НЕ 548952; VIN:Х1М3205СХ80004125,      №двиг.В1005322, модель 523400, бензиновый,       разр.макс. масса 6270, масса без нагрузки 5080, 2011г., цветхжелтый.</t>
  </si>
  <si>
    <t>Акт приема -передачи</t>
  </si>
  <si>
    <t>Гос № О 986 НС 31 RUS; ПТС 52 ОС 330140; VIN:Х1М3205ВХН0002423, модель 523420, № двиг. Н1002776, мощность двигателя 122,4 л.с., бензиновый,  разр.макс. масса 8000, масса без нагрузки 5080, 2017 г., цвет желтый.</t>
  </si>
  <si>
    <t>Постановление администрации муниципального района "Новооскольский район" Белгородской области от 15.09.2017 № 351</t>
  </si>
  <si>
    <t>Постановление администрации муниципального района "Новооскольский район" Белгородской области от 09.10.2017 № 423</t>
  </si>
  <si>
    <t>Токарный станок по металлу</t>
  </si>
  <si>
    <t>Спально-игровая комната</t>
  </si>
  <si>
    <t>Итого движимое имущество муниципального бюджетного общеобразовательного учреждения "Ярская средняя общеобразовательная школа Новооскольского района Белгородской области"</t>
  </si>
  <si>
    <t>Муниципальное бюджетное образовательное учреждение дополнительного образования детей "Дом детского творчества Новооскольского района Белгородской области"</t>
  </si>
  <si>
    <t>Итого движимое имущество муниципального бюджетного образовательного учреждения дополнительного образования детей "Дом детского творчества Новооскольского района Белгородской области"</t>
  </si>
  <si>
    <t>Муниципальное бюджетное образовательное учреждение дополнительного образования детей "Детско-юношеская спортивная школа Новооскольского района Белгородской области"</t>
  </si>
  <si>
    <t>(VIN) Х1М3205СХВ0005282; категория ТС (А, В, С, D, прицеп) D; год изготовления ТС 2011; модель, номер двигателя 523400 В1006721; шасси (рама) № отсутствует; кузов (кабина, прицеп) № Х1М3205СХВ0005282; цвет кузова (кабины, прицепа) жёлтый; государственный регистрационный знак Р 068 МА 31 rus</t>
  </si>
  <si>
    <t>Постановление №254</t>
  </si>
  <si>
    <t>Итого движимое имущество муниципального бюджетного образовательного учреждения дополнительного образования детей "Детско-юношеская спортивная школа Новооскольского района Белгородской области"</t>
  </si>
  <si>
    <t>Автомобиль грузопассажирский- Ford</t>
  </si>
  <si>
    <t>Гос. номер ОО31ЕН31 РУС; ПТС 52 ОТ 585317; VIN: ХUS22278FH002965, №двиг. HB54760, модель  CY24, дизельный, разр. макс. масса 3500, масса без нагрузки 2668, 2017г., цвет оранжевый.</t>
  </si>
  <si>
    <t>Договор добровольного пожертвования</t>
  </si>
  <si>
    <t>Стойка для радиодиталей АРМх2289</t>
  </si>
  <si>
    <t xml:space="preserve">Накладная внут. перемещение О.С.№ 53 </t>
  </si>
  <si>
    <t>Рабочее место преподователя</t>
  </si>
  <si>
    <t>Рабочее место монтажника стол АРМх4125</t>
  </si>
  <si>
    <t>Цветной запоминающий оциллограф TDS2024B</t>
  </si>
  <si>
    <t>Накладная внут. перемещение О.С.№ 53</t>
  </si>
  <si>
    <t>Станок фрезерно-гравировальный портальный вертикального типа с ЧПУ</t>
  </si>
  <si>
    <t>Макет автобуса подвижный (2х1х1,5) в чехле</t>
  </si>
  <si>
    <t>Станок сверильно -фрезерный</t>
  </si>
  <si>
    <t>Станина сверлильно-фрезерная</t>
  </si>
  <si>
    <t>Тренажер-манекен взрослого пострадавшего</t>
  </si>
  <si>
    <t>Станок токарый</t>
  </si>
  <si>
    <t>Электроотвертка</t>
  </si>
  <si>
    <t>Итого движимое имущество муниципального бюджетного образовательного учреждения дополнительного образования детей "Станция юных техников Новооскольского района Белгородской области"</t>
  </si>
  <si>
    <t>Переносная диагностика</t>
  </si>
  <si>
    <t>накладная вн.перемещение ОС №45</t>
  </si>
  <si>
    <t>Объектив Canon EF 100-400 mm f/4.5-5.6L IS USM</t>
  </si>
  <si>
    <t>Накладная №1846</t>
  </si>
  <si>
    <t>Итого движимое имущество муниципального бюджетного образовательного учреждения дополнительного образования детей "Станция юных натуралистов Новооскольского района Белгородской области"</t>
  </si>
  <si>
    <t>Преобразователь измерительный, для работы с ПК по методу</t>
  </si>
  <si>
    <t>Холодильный шкаф Капри 1,5М двухдверный</t>
  </si>
  <si>
    <t>Накладная</t>
  </si>
  <si>
    <t>Компьютер в сборе.</t>
  </si>
  <si>
    <t>Итого движимое имущество муниципального бюджетного дошкольного образовательного учреждения «Детский сад № 2 "Умка" г. Нового Оскола Белгородской области»</t>
  </si>
  <si>
    <t>Итого движимое имущество муниципального бюджетного дошкольного образовательного учреждения "Детский сад № 3 комбинированного вида г. Нового Оскола Белгородской области"</t>
  </si>
  <si>
    <t>YAMAHA CLP-635WA Цифровое пианино серии Clavinova Тембры концертных роялей Yamaha CFX и Bosendorfer Imenal/ Бинауральное семплирование для CFX/GH3X Клавиатура с покрытием из синтетических слоновой кости и эбонита/ Стереофонический оптимизатор ( 10216120/030918/0057890/9, Индонейзия)</t>
  </si>
  <si>
    <t>Накладная №352</t>
  </si>
  <si>
    <t>Cтиральная машина LG WD-F069BD3S</t>
  </si>
  <si>
    <t>Накладная №26</t>
  </si>
  <si>
    <t>Комплект мебели Тип 2</t>
  </si>
  <si>
    <t>Акт/без199</t>
  </si>
  <si>
    <t>Объемная фигура "Пчелка" из пенопласта с армированным несущим каркасом и антивандальным покрытием</t>
  </si>
  <si>
    <t>Накладная №1</t>
  </si>
  <si>
    <t>Cушильная машина LG TD-V1329EA4</t>
  </si>
  <si>
    <t>Плита электрическая шестиконфорочная без жарочного шкафа ЭП-6П  на подставке Abat</t>
  </si>
  <si>
    <t>Накладная №2393</t>
  </si>
  <si>
    <t>Комплект мебели Тип 1</t>
  </si>
  <si>
    <t>Комплект мебели Тип 3</t>
  </si>
  <si>
    <t>Aurus JH2017-B Аккордеон 37/98/7/2, черный с футляром (10216170/020618/0053893, Китай)</t>
  </si>
  <si>
    <t>Мясорубка  ТОРГМАШ МИМ-350 Беларусь</t>
  </si>
  <si>
    <t>Занавес.</t>
  </si>
  <si>
    <t>Накладная №660</t>
  </si>
  <si>
    <t>Шкаф жарочный ШЖЭ-3</t>
  </si>
  <si>
    <t>Приказ №7</t>
  </si>
  <si>
    <t>Детский игровой набор "Азбука дорожного движения"</t>
  </si>
  <si>
    <t>Накладная №75</t>
  </si>
  <si>
    <t>Комплект мебели Тип 4</t>
  </si>
  <si>
    <t>Итого движимое имущество муниципального бюджетного дошкольного образовательного учреждения "Центр развития ребенка-детский сад № 6 г. Нового Оскола Белгородской области"</t>
  </si>
  <si>
    <t>Игровой комплекс</t>
  </si>
  <si>
    <t>Постановление № 1659</t>
  </si>
  <si>
    <t>Теневой навес 6000-3450 мм.</t>
  </si>
  <si>
    <t>накладная № 2</t>
  </si>
  <si>
    <t>Накладная № 1</t>
  </si>
  <si>
    <t xml:space="preserve">Теневой навес </t>
  </si>
  <si>
    <t>Накладная № 10</t>
  </si>
  <si>
    <t>Итого движимое имущество муниципального бюджетного дошкольного образовательного учреждения "Детский сад № 8 комбинированного вида Новооскольского района Белгородской области"</t>
  </si>
  <si>
    <t>Теневой навес МДОУ "Детский сад № 9 комбинированного вида"</t>
  </si>
  <si>
    <t xml:space="preserve">Накладная № 126 </t>
  </si>
  <si>
    <t>Акт приема передачи</t>
  </si>
  <si>
    <t xml:space="preserve">Шкаф жарочный </t>
  </si>
  <si>
    <t>Итого движимое имущество муниципального бюджетного дошкольного образовательного учреждения "Детский сад № 9 комбинированного вида Новооскольского района Белгородской области"</t>
  </si>
  <si>
    <t>Лингводидактический комплект с методическими рекомендациями</t>
  </si>
  <si>
    <t>Комплект для организации коррекционно-развивающих занятий детей в комнате психологической разгрузки</t>
  </si>
  <si>
    <t>Постановление №203</t>
  </si>
  <si>
    <t>Ограждение дет. помещения</t>
  </si>
  <si>
    <t>Детский городок</t>
  </si>
  <si>
    <t>Набор детских музыкальных инструментов"Музыкотерапия"</t>
  </si>
  <si>
    <t>Итого движимое имущество муниципального бюджетного дошкольного образовательного учреждения "Детский сад № 10 комбинированного вида г .Нового Оскола Белгородской области"</t>
  </si>
  <si>
    <t>Муниципальное бюджетное дошкольное образовательное учреждение "Детский сад с. Великомихайловка Новооскольского района Белгородской области"</t>
  </si>
  <si>
    <t xml:space="preserve">Электроплита 6-конфорочная </t>
  </si>
  <si>
    <t>акт  приема-передачи</t>
  </si>
  <si>
    <t>Мультимедийный проектор Epson</t>
  </si>
  <si>
    <t>акт прима передачи</t>
  </si>
  <si>
    <t xml:space="preserve">Протирочная машина </t>
  </si>
  <si>
    <t>Итого движимое имущество муниципального бюджетного дошкольного образовательного учреждения "Детский сад с. Великомихайловка Новооскольского района Белгородской области"</t>
  </si>
  <si>
    <t>Муниципальное бюджетное дошкольное образовательное учреждение "Детский сад х. Мосьпанов Новооскольского района Белгородской области"</t>
  </si>
  <si>
    <t>Периметральное ограждение территории детского сада</t>
  </si>
  <si>
    <t>Протяженность 120,0 м, высота 2 м, (в том числе две калитки и двое ворот)</t>
  </si>
  <si>
    <t>Итого движимое имущество муниципального бюджетного дошкольного образовательного учреждения "Детский сад х. Мосьпанов Новооскольского района Белгородской области"</t>
  </si>
  <si>
    <t>Муниципальное бюджетное дошкольное образовательное учреждение "Детский сад с. Николаевка Новооскольского района Белгородской области"</t>
  </si>
  <si>
    <t>Итого движимое имущество муниципального бюджетного дошкольного образовательного учреждения "Детский сад с. Николаевка Новооскольского района Белгородской области"</t>
  </si>
  <si>
    <t>Муниципальное бюджетное дошкольное образовательное учреждение "Детский сад с. Ниновка Новооскольского района Белгородской области"</t>
  </si>
  <si>
    <t>Приказ №38</t>
  </si>
  <si>
    <t>Детский спортивный городок</t>
  </si>
  <si>
    <t>Итого движимое имущество муниципального бюджетного дошкольного образовательного учреждения "Детский сад с. Ниновка Новооскольского района Белгородской области"</t>
  </si>
  <si>
    <t>Муниципальное бюджетное дошкольное образовательное учреждение "Детский сад с. Оскольское Новооскольского района Белгородской области"</t>
  </si>
  <si>
    <t>Итого движимое имущество муниципального бюджетного дошкольного образовательного учреждения "Детский сад с. Оскольское Новооскольского района Белгородской области"</t>
  </si>
  <si>
    <t>Муниципальное бюджетное дошкольное образовательное учреждение "Детский сад с. Яковлевка Новооскольского района Белгородской области"</t>
  </si>
  <si>
    <t>Итого движимое имущество муниципального бюджетного дошкольного образовательного учреждения "Детский сад с. Яковлевка Новооскольского района Белгородской области"</t>
  </si>
  <si>
    <t>Муниципальное бюджетное учреждение "Новооскольское благоустройство"</t>
  </si>
  <si>
    <t>Каток ДУ-50, 1989г.</t>
  </si>
  <si>
    <t xml:space="preserve"> 1989г. Выпуска</t>
  </si>
  <si>
    <t>Постановление Администрации городского поселения "Город Новый Оскол" №60 от 07.07.2016</t>
  </si>
  <si>
    <t>ГАЗ 32213</t>
  </si>
  <si>
    <t>Транспортное средство - идентификационный номер (VIN) ХТН32213040388610; марка, модель ГАЗ 32213; наименование (тип ТС) автобус; категория (А, В, С, D, прицеп) D; год выпуска 2004; модель,№двигателя *40630А*43167944*; шасси (рама) отсутствует; кузов № 32210040145609; цвет кузова - золотисто-желтый, государственный регистрационный знак Е 409 ВТ 31 rus, паспорт 52 КУ 286330 выдан 18.10.2004г. ООО "ГАЗ" 603004, г. Нижни й Новгород, пр. Ленина, д.38, свидетельство о регистрации ТС 31 ХМ № 736017 от 09.11.2011г. 4 Отделением МОТОТРЭР УМВД по Белгородской обл.</t>
  </si>
  <si>
    <t>Постановление Администрации городского поселения "Город Новый Оскол" №42 от 12.05.2017</t>
  </si>
  <si>
    <t>УАЗ 39099</t>
  </si>
  <si>
    <t>Транспортное средство - идентификационный номер (VIN) ХТТ390990У0003097; марка, модель УАЗ 39099; наименование (тип ТС) грузопассажирский а/м; категория (А, В, С, D, прицеп) В; год выпуска 2000; модель,№двигателя УМЗ-4218 N Y0200332; шасси (рама) Y 003468; кузов № Y0003097; цвет кузова - серо-голубой, государственный регистрационный знак В 204 ТО 31 rus, паспорт 73 ЕС 0091127 выдан 07.02.2000г. АООТ УАЗ  г. Ульяновск, Московское шоссе, д.8, свидетельство о регистрации ТС 31 КВ № 805046 от 06.06.2000г. МРЭП Новооскольского РОВД УГИБДД УВД  Белгородской обл.</t>
  </si>
  <si>
    <t>Постановление Администрации городского поселения "Город Новый Оскол" №161 от 28.12.2017</t>
  </si>
  <si>
    <t>Автобус КАВЗ 397620</t>
  </si>
  <si>
    <t>Автогрейдер Д3-143</t>
  </si>
  <si>
    <t>Автогрейдер ДР-143; год выпуска 1988; заводской номер машины (рамы) 882016;  двигатель № 963818, коробка передач отсутствует; основной ведущий мост № отсутствует; цвет оранжевый, государственный регистрационный знак код 31 серия ЕК №3732, паспорт самоходной машины и др. видов техники ВВ 507883, выдан 01.03.2007г., свидетельство о регистрации ВК №016606 выдано 01.03.2007г. государственной инспекцией гостехнадзора Новооскольского района</t>
  </si>
  <si>
    <t>КАМАЗ 65115</t>
  </si>
  <si>
    <t>Транспортное средство - идентификационный номер (VIN) XТС65115092362196;марка, модель КАМАЗ 65115; наименование (тип ТС) самосвал;  год выпуска 2009; мощность двигателя 245 (180); тип двигателя дизель; шасси (рама) ХТС 65115092362196; кузов №кабина 2143682; цвет кузова оранжевый, государственный регистрационный знак М 024 ОА 31 rus, паспорт 16 МТ 488752  ОАО "КамАЗ", г. Наб. Челны, пр. Автозаводский, 2</t>
  </si>
  <si>
    <t>Постановление Администрации городского поселения "Город Новый Оскол" №20 от 12.02.2018</t>
  </si>
  <si>
    <t>Транспортное средство - идентификационный номер (VIN) XТС65115092362159;марка, модель КАМАЗ 65115; наименование (тип ТС) самосвал; категория (А, В, С, D) С; год выпуска 2009; модель,№двигателя 740300 92539484; шасси (рама) ХТС 65115092362159; кузов №кабина 2143100; цвет кузова оранжевый, государственный регистрационный знак М 025 ОА 31 rus, паспорт 16 МТ 488754 выдан 09.09.2009г. ОАО "КамАЗ", г. Наб. Челны, пр. Автозаводский, 2, свидетельство о регистрации ТС 31 18 №495031 от 05.02.2014г. 4 Отделением МОТОТРЭР УМВД по Белгородской обл.</t>
  </si>
  <si>
    <t>КАМАЗ 65115-62</t>
  </si>
  <si>
    <t>Транспортное средство - идентификационный номер (VIN) X5V58041290002416;марка, модель ЭД 405 КАМАЗ 65115-62; наименование (тип ТС) спец.прочие; категория (А, В, С, D) С; год выпуска 2009; модель,№двигателя 740620 92542666; шасси (рама) ХТС 65115391173379; кузов №кабина 2146587; цвет кузова оранжевый, государственный регистрационный знак М 512 ОА 31 rus, паспорт ТС 67 МО 888658 выдан 02.11.2009г. ОАО "Завод Комплексные Дорожные Машины им. М.И. Калинина", г. Смоленск, ул. Ударников, 1, свидетельство о регистрации ТС 31 18 №495038 от 05.02.2014г. 4 Отделением МОТОТРЭР УМВД по Белгородской обл.</t>
  </si>
  <si>
    <t>Машина уборочная "Вектор 82 МК"</t>
  </si>
  <si>
    <t>Машина уборочная "Вектор 82 МК"; год выпуска 2005; заводской номер машины (рамы) 104, 80803391;  двигатель № 636417, коробка передач 091337; основной ведущий мост № 388499,52430; цвет синий, государственный регистрационный знак код 31 серия ЕВ №6839, паспорт самоходной машины и др. видов техники ВВ 326075, выдан 18.02.2005г., свидетельство о регистрации ВВ №888973 выдано 25.08.2005г. государственной инспекцией гостехнадзора Новооскольского района</t>
  </si>
  <si>
    <t>Машина уборочная МУП-320 ГР-01</t>
  </si>
  <si>
    <t>Машина уборочная МУП-320 ГР-01; год выпуска 2014; заводской номер машины (рамы) 019 (31106488);  двигатель №7401588, коробка передач С0850613; основной ведущий мост №261308/261310; цвет красный, государственный регистрационный знак код 31 серия ЕР №8074, паспорт самоходной машины и др. видов техники ВЕ 732480, выдан 29.05.2014г., свидетельство о регистрации СВ №120427 выдано 30.07.2014г. государственной инспекцией гостехнадзора Новооскольского района</t>
  </si>
  <si>
    <t>Машина уборочная МУП-351 ГР-01</t>
  </si>
  <si>
    <t>Машина уборочная МУП-351 ГР-01; год выпуска 2014; заводской номер машины (рамы) 051 (808158220);  двигатель №764344, коробка передач 464344; основной ведущий мост №063653-04/764705; цвет синий, государственный регистрационный знак код 31 серия ЕР №8075, паспорт самоходной машины и др. видов техники ВЕ 732479, выдан 29.05.2014г., свидетельство о регистрации СВ №120428 выдано 30.07.2014г. государственной инспекцией гостехнадзора Новооскольского района</t>
  </si>
  <si>
    <t>Трактор колесный           Т-150 К</t>
  </si>
  <si>
    <t>Трактор колесный Т-150 К; год выпуска 1980; заводской номер машины (рамы) 484822;  двигатель № отсутствует, коробка передач отсутствует; основной ведущий мост № отсутствует; цвет серый, государственный регистрационный знак код 31 серия ЕК №3731, паспорт самоходной машины и др. видов техники ВВ 507880, выдан 01.03.2007г., свидетельство о регистрации ВК №016605 выдано 01.03.2007г. государственной инспекцией гостехнадзора Новооскольского района</t>
  </si>
  <si>
    <t>Трактор МТЗ-80</t>
  </si>
  <si>
    <t>Трактор МТЗ-80, год выпуска 1989, заводской номер 672157, номер двигателя 544858, цвет синий</t>
  </si>
  <si>
    <t>Договор дарения от 20.12.2018г.</t>
  </si>
  <si>
    <t>Трактор колесный Беларус 82,1</t>
  </si>
  <si>
    <t>Трактор колесный Беларус 82,1; год выпуска 2013; заводской номер машины (рамы) 808169408;  двигатель №794727, коробка передач 485001; основной ведущий мост №784305, 243731-04; цвет синий, государственный регистрационный знак код 31 серия ЕР №4670, паспорт самоходной машины и др. видов техники ТС 686056, выдан 09.07.2013г., свидетельство о регистрации СА №739216 выдано 31.07.2013г. государственной инспекцией гостехнадзора Новооскольского района</t>
  </si>
  <si>
    <t>LADA 2105</t>
  </si>
  <si>
    <t>Транспортное средство - идентификационный номер (VIN) ХТА21054082136833; марка, модель автомобиль LADA, 210540 LADA 2105; наименование (тип ТС) легковой; категория (А, В, С, D) В; год выпуска 2008; модель,№двигателя 21067 9035564; шасси (рама)отсутствует; кузов №ХТА21054082136833; цвет кузова ярко-белый, государственный регистрационный знак М 966 АН 31 rus, паспорт 63 МР 956747 выдан 13.03.2009г. ООО "АВТОВАЗ" г. Тольяти, Южное шоссе,36, свидетельство о регистрации ТС 31 ТЕ №080996 от 27.05.2009г. 4 Отделением МОТОТРЭР УМВД по Белгородской обл.</t>
  </si>
  <si>
    <t>Постановление Администрации городского поселения "Город Новый Оскол" №62 от 07.07.2016</t>
  </si>
  <si>
    <t>Транспортное средство - идентификационный номер (VIN) ХТА21054082136826; марка, модель автомобиль LADA, 210540 LADA 2105; наименование (тип ТС) легковой; категория (А, В, С, D) В; год выпуска 2008; модель,№двигателя 21067 9035762; шасси (рама)отсутствует; кузов №ХТА21054082136826; цвет кузова ярко-белый, государственный регистрационный знак М 929 АН 31 rus, паспорт 63 МР 956690 выдан 13.03.2008г. ООО "АВТОВАЗ" г. Тольяти, Южное шоссе,36, свидетельство о регистрации ТС 31 27 №080232 от 10.06.2015г. 4 Отделением МРЭО ГИБДД УМВД по Белгородской обл.</t>
  </si>
  <si>
    <t>Постановление Администрации городского поселения "Город Новый Оскол" №67 от 25.07.2016</t>
  </si>
  <si>
    <t>Прицеп самосвала      1-ПТС-9 ОЗТП-8572</t>
  </si>
  <si>
    <t>Прицеп самосвала 1-ПТС-9 ОЗТП-8572; год выпуска 1986; заводской номер машины (рамы) 3856;  двигатель № отсутствует, коробка передач отсутствует; основной ведущий мост № отсутствует; цвет серый, государственный регистрационный знак код 31 серия ЕК №3733, паспорт самоходной машины и др. видов техники ВВ 507884, выдан 01.03.2007г., свидетельство о регистрации ВК №016607 выдано 01.03.2007г. государственной инспекцией гостехнадзора Новооскольского района</t>
  </si>
  <si>
    <t>Постановление Администрации городского поселения "Город Новый Оскол" №69 от 27.07.2016</t>
  </si>
  <si>
    <t>Прицеп тракторный     2-ПТС-4</t>
  </si>
  <si>
    <t>Прицеп тракторный 2-ПТС-4; год выпуска 1988; заводской номер машины (рамы) 16099;  двигатель № отсутствует, коробка передач отсутствует; основной ведущий мост № отсутствует; цвет зеленый, государственный регистрационный знак код 31 серия ЕР №8070, паспорт самоходной машины и др. видов техники ВВ 507885, выдан 01.03.2007г., свидетельство о регистрации СВ №0120423 выдано 01.03.2007г. государственной инспекцией гостехнадзора Новооскольского района</t>
  </si>
  <si>
    <t>Прицеп тракторный 2-ПТС-4; год выпуска 1987; заводской номер машины (рамы) 16099;  двигатель № отсутствует, коробка передач отсутствует; основной ведущий мост № отсутствует; цвет зеленый, государственный регистрационный знак код 31 серия ЕР №8071, паспорт самоходной машины и др. видов техники ВВ 507887, выдан 01.03.2007г., свидетельство о регистрации СВ №0120424 выдано 01.03.2007г. государственной инспекцией гостехнадзора Новооскольского района</t>
  </si>
  <si>
    <t>Прицеп легковой    КМЗ-828420</t>
  </si>
  <si>
    <t>Прицеп легковой КМЗ-828420; год выпуска 2007; индификационный номер (VIN) XVF82842070004199; заводской номер машины (рамы) 16099;  двигатель № отсутствует, коробка передач отсутствует; основной ведущий мост № отсутствует;прицеп №0004199; цвет серебр.серый, государственный регистрационный знак АК 1624 31 rus; , паспорт самоходной машины и др. видов техники 45 МН 443183, выдан 30.07.2007г., свидетельство о регистрации ТС 31 34  №388030 выдано31.12.2015г. РЭГ ГИБДД ОМВД России по Новооскольскому району</t>
  </si>
  <si>
    <t>Постановление Администрации городского поселения "Город Новый Оскол" №71 от 28.07.2016</t>
  </si>
  <si>
    <t>КО-440</t>
  </si>
  <si>
    <t>Транспортное средство - идентификационный номер (VIN) XVI4833A1A0000077; наименование (тип ТС) КО-440-4К1 на базе КАМАЗ; категория (А, В, С, D, прицеп) С; год выпуска 2010; модель,№двигателя 41SBe185 87097222; шасси (рама) ХТС 432533A1191287; кузов (кабина, прицеп) самосвального типа цельнометаллический № 2180695; цвет кузова оранжевый,  паспорт ТС 52 HB 268699 выдан 11 ноября 2010 года ОАО "Коммаш", г. Арзамас, ул. 3-я Вокзальная, 2, свидетельство о регистрации ТС 31 02 № 072901 выдано 30 января 2013 года 4 отд. МОТОТРЭР УВД по Белгородской области</t>
  </si>
  <si>
    <t>Постановление Администрации городского поселения "Город Новый Оскол" №80 от 19.07.2018</t>
  </si>
  <si>
    <t>КО-318</t>
  </si>
  <si>
    <t>Транспортное средство - идентификационный номер (VIN) XVС589000А0000094; наименование (тип ТС) подметально-уборочная; категория (А, В, С, D) С; год выпуска 2010; модель,№двигателя 61SBe210 87097688; шасси (рама) ХТС 432533A1190497; кузов (кабина, прицеп) №XVC 589000A0000094; цвет кузова оранжевый,  паспорт ТС 45 HB 551215 выдан ОАО "Кургандормаш", г. Курган, ул. Урицкого, 36</t>
  </si>
  <si>
    <t>Постановление Администрации городского поселения "Город Новый Оскол" №22 от 31.01.2018</t>
  </si>
  <si>
    <t>Погрузчик ТО-30</t>
  </si>
  <si>
    <t>Машина погрузчик колесный фронтальный ТО-30; вид движенияколесный, заводской номер машины (рамы) отсутствует, двигатель № отсутствует, коробка передач № отсутствует, основной ведущий мост (мосты) № отсутствует, цвет коричневый, год выпуска 1991,паспорт самоходной машины и др. видов техники ВВ 507862, выданого АО "Погрузчик" г. Орел</t>
  </si>
  <si>
    <t>Постановление Администрации городского поселения "Город Новый Оскол" №21 от 12.02.2018</t>
  </si>
  <si>
    <t>Экскаватор ЭО-33211 АК</t>
  </si>
  <si>
    <t>Экскаватор ЭО-33211АК, год выпуска 2007,заводской номер машины (рамы) 138 (126), двигатель № 70232193, цвет оранжевый, паспорт транспортного средства ВЕ 241497, выданного ЗАО "ТМО Дзержинского  района", г. Новый Тагил, пр. ленинградский, 38</t>
  </si>
  <si>
    <t>Постановление Администрации городского поселения "Город Новый Оскол" №30 от 12.03.2018</t>
  </si>
  <si>
    <t>Прицеп трактовный подметальный самозагружающийся ПТП; год выпуска 2016; заводской номер машины (рамы) 005, 80803391;  цвет оранжевый, государственный регистрационный знак код 31 серия ЕС №7531, паспорт самоходной машины и др. видов техники СА 430653, выдан 21.04.2016г., свидетельство о регистрации СВ №901244 выдано 31.05.2016г. государственной инспекцией гостехнадзора Новооскольского района</t>
  </si>
  <si>
    <t>Постановление Администрации городского поселения "Город Новый Оскол" №74 от 17.08.2016</t>
  </si>
  <si>
    <t>Автогидроподъемник ВИПО 22-01 на шасси ГАЗ 3309</t>
  </si>
  <si>
    <t>Постановление Администрации городского поселения "Город Новый Оскол" №04 от 17.01.2017</t>
  </si>
  <si>
    <t>Постановление Администрации городского поселения "Город Новый Оскол" №25 от 05.04.2017</t>
  </si>
  <si>
    <t>Постановление Администрации городского поселения "Город Новый Оскол" №61 от 06.06.2017</t>
  </si>
  <si>
    <t>Автомобиль "Классик"</t>
  </si>
  <si>
    <t>к атракциону "Сталкивающий"</t>
  </si>
  <si>
    <t>Атракцион "Сказочный поезд"</t>
  </si>
  <si>
    <t>к атракциону "Железная дорога" (паровоз + 3 вагона)</t>
  </si>
  <si>
    <t>Договор дарения от 06.07.2016г.</t>
  </si>
  <si>
    <t>Надувной батут "Супер мышь"</t>
  </si>
  <si>
    <t>Комплект оборудования Светофорного объекта</t>
  </si>
  <si>
    <t>Белгородская обл., г. Новый Оскол, пер.Кооперативный</t>
  </si>
  <si>
    <t>Постановление Администрации городского поселения "Город Новый Оскол" №85 от 30.09.2016</t>
  </si>
  <si>
    <t>Белгородская обл., г. Новый Оскол, ул.Дорожная</t>
  </si>
  <si>
    <t>Светофор заводской №08-175</t>
  </si>
  <si>
    <t>Белгородская обл., г. Новый Оскол, ул.1Мая</t>
  </si>
  <si>
    <t>накл. от 25.01.2017</t>
  </si>
  <si>
    <t>Косилка дисковая навесная КДН-210</t>
  </si>
  <si>
    <t>2017 Г. Выпуска</t>
  </si>
  <si>
    <t>Накл. № 1699 от 06.12.2017  ООО "Завод Автотехнологий" МК 02092-501000/17-0004213 от 05.12.2017</t>
  </si>
  <si>
    <t>ООО "СААЛМИ" Накл. № 40 от 13.03.2018</t>
  </si>
  <si>
    <t>Постановление Администрации городского поселения "Город Новый Оскол" №08 от 23.01.2018</t>
  </si>
  <si>
    <t>Светодиодная фигура</t>
  </si>
  <si>
    <t>ООО  "Вираж" накл № 147 от 30.11.2018</t>
  </si>
  <si>
    <t>Постановление Администрации городского поселения "Город Новый Оскол" №69 от 20.06.2018</t>
  </si>
  <si>
    <t>Сквер</t>
  </si>
  <si>
    <t>Беседка</t>
  </si>
  <si>
    <t>Тумба рекламная</t>
  </si>
  <si>
    <t>Ограждение проезжей части дороги</t>
  </si>
  <si>
    <t>Ограждение кладбища</t>
  </si>
  <si>
    <t>Ограждение пешеходного тротуара</t>
  </si>
  <si>
    <t>Лодка "Тактика"</t>
  </si>
  <si>
    <t>Станок комбинированный VJULT</t>
  </si>
  <si>
    <t>Детская игровая площадка</t>
  </si>
  <si>
    <t>Ограждение детской игровой площадки</t>
  </si>
  <si>
    <t>Ограждение дворовой площадки</t>
  </si>
  <si>
    <t>Игровой комплекс большой</t>
  </si>
  <si>
    <t>Фонтан светодиодный</t>
  </si>
  <si>
    <t>Муниципальное казенное учреждение "Центр патриотического воспитания молодежи Новоосокольского городского округа"</t>
  </si>
  <si>
    <t>ГАЗ 3221</t>
  </si>
  <si>
    <t>VIN X9632210070549564,       год изготовления - 2007 год, цвет - белый,                 мощность двигателя - 140 л.с.</t>
  </si>
  <si>
    <t>ПТС 52 МН №833516</t>
  </si>
  <si>
    <t>ВАЗ-21053</t>
  </si>
  <si>
    <t>VIN XТА21053072097056,       год изготовления - 2006 год, цвет - вишневый,                 мощность двигателя - 71,4 л.с.</t>
  </si>
  <si>
    <t>ПТС 63 ИК 393070</t>
  </si>
  <si>
    <t>VIN X1М3205С090002882,
год изготовления
 - 2009 год,
 цвет - белый, 
 мощность двигателя - 124 л.с.</t>
  </si>
  <si>
    <t>ПТС 52 МТ №979104</t>
  </si>
  <si>
    <t>VIN X1M3205CXB0004132, год изготовления - 2011 год, цвет - желтый,  мощность двигателя - 124 л.с</t>
  </si>
  <si>
    <t>ПТС 52 НЕ №548920</t>
  </si>
  <si>
    <t>Трактор   Т-25 А</t>
  </si>
  <si>
    <t>Год изготовления - 1986г, цвет - красный, двигатель №1004647, мошность двигателя- 25 л.с.</t>
  </si>
  <si>
    <t>ПСМ АА №019167</t>
  </si>
  <si>
    <t>11.08.2008г.</t>
  </si>
  <si>
    <t xml:space="preserve">Постановление    №630  </t>
  </si>
  <si>
    <t xml:space="preserve">Постановление    №630 </t>
  </si>
  <si>
    <t>Мотоцикл "Кавасаки"</t>
  </si>
  <si>
    <t>29.12.2011г.</t>
  </si>
  <si>
    <t xml:space="preserve">Накладная № 143 </t>
  </si>
  <si>
    <t>30.12.2012г.</t>
  </si>
  <si>
    <t xml:space="preserve">Акт б/н </t>
  </si>
  <si>
    <t>11.01.2012г.</t>
  </si>
  <si>
    <t>Накладная № 2045</t>
  </si>
  <si>
    <t>Автоприцеп</t>
  </si>
  <si>
    <t>Трактор СТН126</t>
  </si>
  <si>
    <t>29.12.2012г.</t>
  </si>
  <si>
    <t>Накладная № 1645</t>
  </si>
  <si>
    <t>Мотоцикл "Suzuki"</t>
  </si>
  <si>
    <t>10.06.2013г.</t>
  </si>
  <si>
    <t xml:space="preserve">Накладная №781 </t>
  </si>
  <si>
    <t>ЗИЛ 431412</t>
  </si>
  <si>
    <t>VIN-отсутствует, тип ТС - пожарный, 
год изготовления
 - 1988 год,
 цвет - комбинированный, 
 № двигателя - 5081 219792</t>
  </si>
  <si>
    <t>19.12.2016г.</t>
  </si>
  <si>
    <t xml:space="preserve">Постановление    №632 </t>
  </si>
  <si>
    <t>12.12.2016г.</t>
  </si>
  <si>
    <t xml:space="preserve">Накладная № 2402 </t>
  </si>
  <si>
    <t>Прицеп самосвальный</t>
  </si>
  <si>
    <t>13.05.2019г.</t>
  </si>
  <si>
    <t>Акт приема-передачи №05-18727</t>
  </si>
  <si>
    <t>VIN-X96A65R52K0875660, год изготовления 2019, цвет белый,мощность двигателя - 139,7 л.с.</t>
  </si>
  <si>
    <t>15.05.2019г.</t>
  </si>
  <si>
    <t>Прицеп тракторный 2 ПТС - 4</t>
  </si>
  <si>
    <t>04.05.2008г.</t>
  </si>
  <si>
    <t xml:space="preserve">Накладная № 500 </t>
  </si>
  <si>
    <t>24.09.2008г.</t>
  </si>
  <si>
    <t xml:space="preserve">Накладная № 981 </t>
  </si>
  <si>
    <t>03.10.2008г.</t>
  </si>
  <si>
    <t>Акт приема-передачи №57</t>
  </si>
  <si>
    <t>Ковер борцовский</t>
  </si>
  <si>
    <t>Гантель профессиональная (комплект)</t>
  </si>
  <si>
    <t>Трибуна мобильная, быстроустанавливаемая</t>
  </si>
  <si>
    <t>15.10.2008г.</t>
  </si>
  <si>
    <t xml:space="preserve">Постановление № 857 </t>
  </si>
  <si>
    <t>06.04.2009г.</t>
  </si>
  <si>
    <t xml:space="preserve">Накладная №1/04 </t>
  </si>
  <si>
    <t>Тренажер д/приводящих мышц бедра.</t>
  </si>
  <si>
    <t>07.08.2008г.</t>
  </si>
  <si>
    <t xml:space="preserve">Акт приема-передачи №86 </t>
  </si>
  <si>
    <t>Тренажер д/отводящих мышц бедра.</t>
  </si>
  <si>
    <t>Машина Смита</t>
  </si>
  <si>
    <t>Тренажер "Жим ногами"</t>
  </si>
  <si>
    <t>Орбитрек</t>
  </si>
  <si>
    <t>Газонокосилка</t>
  </si>
  <si>
    <t>19.05.2012г.</t>
  </si>
  <si>
    <t xml:space="preserve">Постановление №700 </t>
  </si>
  <si>
    <t>Снегоуборщик  CHAMPION</t>
  </si>
  <si>
    <t>28.12.2011г.</t>
  </si>
  <si>
    <t>Накладная №1534</t>
  </si>
  <si>
    <t xml:space="preserve">Акт б/н от 10.09.2012г. </t>
  </si>
  <si>
    <t>10.09.2012г.</t>
  </si>
  <si>
    <t>Батутная дорожка  складная</t>
  </si>
  <si>
    <t>длина - 10000мм, ширина-2000мм,высота от пола-700 мм, размер сетки-1300х9500мм,масса-215 кг.</t>
  </si>
  <si>
    <t>Мостик с регулируемой эластичностью</t>
  </si>
  <si>
    <t>Соревновательные параллельные брусья</t>
  </si>
  <si>
    <t>длина станины - 2420мм, ширина станины - 1680 мм, длина жердей - 3500мм, сечение жердей -41х51мм, расстояние между жердями - 420-520мм, высота брусьев регулируемая - соревновательных - 1500-2050мм, - тренировочных - 1500-1800мм.</t>
  </si>
  <si>
    <t>Яма 4х6</t>
  </si>
  <si>
    <t>Яма 3х9</t>
  </si>
  <si>
    <t>Конь прыжковый</t>
  </si>
  <si>
    <t>Обкладка снарядов</t>
  </si>
  <si>
    <t>Машина для кругов</t>
  </si>
  <si>
    <t>Турник для тренировки взрывной силы</t>
  </si>
  <si>
    <t>18.07.2014г.</t>
  </si>
  <si>
    <t>Насос ЭЦВ</t>
  </si>
  <si>
    <t>21.07.2015г.</t>
  </si>
  <si>
    <t xml:space="preserve">Накладная № 313 </t>
  </si>
  <si>
    <t>09.03.2016г.</t>
  </si>
  <si>
    <t xml:space="preserve">Накладная № 14 </t>
  </si>
  <si>
    <t xml:space="preserve">Накладная № 59 </t>
  </si>
  <si>
    <t>17.03.2016г.</t>
  </si>
  <si>
    <t xml:space="preserve">Накладная № 28 </t>
  </si>
  <si>
    <t>29.07.2016г.</t>
  </si>
  <si>
    <t xml:space="preserve">Постановление №376 </t>
  </si>
  <si>
    <t>Трактор  Райдер</t>
  </si>
  <si>
    <t>18.08.2016г.</t>
  </si>
  <si>
    <t xml:space="preserve">Накладная №604 </t>
  </si>
  <si>
    <t>Система  дезинфекции (CuFg)</t>
  </si>
  <si>
    <t>Постановление №533</t>
  </si>
  <si>
    <t>Фильтр 23-1200 В Kripsol Brasiel</t>
  </si>
  <si>
    <t>Осушитель для бассейна</t>
  </si>
  <si>
    <t>Приточная установка П1</t>
  </si>
  <si>
    <t>Приточная установка П2</t>
  </si>
  <si>
    <t>Брусья Стандарт 1</t>
  </si>
  <si>
    <t>Сети  связи</t>
  </si>
  <si>
    <t>Дефибриллятор PRIMEDIC</t>
  </si>
  <si>
    <t>Распоряжение №211</t>
  </si>
  <si>
    <t>Шкаф  холодильный тип 1 Капри  0,7М</t>
  </si>
  <si>
    <t>Насос ЭЦВ 8-25-110</t>
  </si>
  <si>
    <t>Покрытие асфальтное, (беговая дорожка на парке)</t>
  </si>
  <si>
    <t>Центральный спуск в парке</t>
  </si>
  <si>
    <t>Хоккейная коробка30/60м. Радиусом-7,5м.</t>
  </si>
  <si>
    <t>Ограждение футбольное</t>
  </si>
  <si>
    <t>Спуск возле реки</t>
  </si>
  <si>
    <t>Ограждение (на спуск возле реки)</t>
  </si>
  <si>
    <t xml:space="preserve">Ограждение Невское </t>
  </si>
  <si>
    <t>Декор. Забор п. Прибрежный</t>
  </si>
  <si>
    <t>Декор. Забор. Декарат.на парке</t>
  </si>
  <si>
    <t>Пешеходный переход</t>
  </si>
  <si>
    <t>Покрытие асфальтное, (баскетбольной площадки)</t>
  </si>
  <si>
    <t>Покрытие асф.хок.кор(хоккейной коробки)</t>
  </si>
  <si>
    <t xml:space="preserve">Спорткомплекс </t>
  </si>
  <si>
    <t>Спорткомплекс</t>
  </si>
  <si>
    <t>Хоккейкая площадка</t>
  </si>
  <si>
    <t>Хоккейная коробка</t>
  </si>
  <si>
    <t>Итого движимое имущество казенного учреждения "Центр патриотического воспитания молодежи городского округа"</t>
  </si>
  <si>
    <t>Муниципальное казенное учреждение "Административно-хозяйственный центр  обеспечения органов местного самоуправления Новооскольского  городского округа"</t>
  </si>
  <si>
    <t>Автомобиль CHEVROLET NIVA, 212300-55</t>
  </si>
  <si>
    <t>Государственный регистрационный знак - М152ММ; № ПТС- 63 НХ 240357; идентификационный номер (VIN) - X9L212300E0497982;  год изготовления-2013, модель CHEVROLET NIVA, 212300-55, № двигателя -2123, 0530518; кузов - X9L212300E0497982; цвет - тёмно-серый металлик; мощность двигателя,л.с. - 79,60</t>
  </si>
  <si>
    <t>ПТС- 63 НХ 240357</t>
  </si>
  <si>
    <t>Автомобиль TOYOTA CAMRY</t>
  </si>
  <si>
    <t xml:space="preserve">Государственный регистрационный знак - А206АА; № ПТС- 77 ТН 284548; идентификационный номер (VIN) - JTDBE38K503031325;  год изготовления-2005, модель, № двигателя  - 2AZ 1870434,  кузов - JTDBE38K503031325; цвет - серебристый; мощность двигателя,л.с. - 152 </t>
  </si>
  <si>
    <t>ПТС- 77 ТН 284548</t>
  </si>
  <si>
    <t>Автомобиль TOYOTA LAND CRUISER 100</t>
  </si>
  <si>
    <t>Государственный регистрационный знак - О060ЕК; № ПТС- 31 НХ 897518; идентификационный номер (VIN) - JTEHT05J102107862; год изготовления-2006, модель, № двигателя  - 2UZ 1193134,  кузов - не установлено; цвет - серебристый; мощность двигателя,л.с. - 238</t>
  </si>
  <si>
    <t>ПТС- 31 НХ 897518</t>
  </si>
  <si>
    <t>ПТС- 78 ОН 516830</t>
  </si>
  <si>
    <t>Автомобиль LADA-212140</t>
  </si>
  <si>
    <t>Государственный регистрационный знак -P853ОM; № ПТС- 63 HK 315032; идентификационный номер (VIN) - XTA212140B2029241;  год изготовления - 2011, модель, № двигателя  - 21214,9437096,  кузов - XTA212140B2029241; цвет - ярко-белый; мощность двигателя,л.с. - 80,9</t>
  </si>
  <si>
    <t>ПТС- 63 HK 315032</t>
  </si>
  <si>
    <t>Государственный регистрационный знак -A052AA; № ПТС- 78 ОН 518389; идентификационный номер (VIN) - XW7BKYFK10S104388; год изготовления - 2015, модель, № двигателя  - 2GR K119543,  кузов -XW7BKYFK10S104388 ; цвет - серебристый металлик; мощность двигателя,л.с. - 249</t>
  </si>
  <si>
    <t xml:space="preserve"> ПТС- 78 ОН 518389</t>
  </si>
  <si>
    <t>Автомобиль LADA, 219010</t>
  </si>
  <si>
    <t>Государственный регистрационный знак -О893ЕК; № ПТС- 63 ОР 027742; идентификационный номер (VIN) - XТА219010Н0425716; год изготовления - 2016, модель, № двигателя  - 11186,6505778,  кузов - ХТА219010Н0425716; цвет -белый; мощность двигателя,л.с.-87,0</t>
  </si>
  <si>
    <t>ПТС- 63 ОР 027742</t>
  </si>
  <si>
    <t>Автомобиль RENAULT DUSTER</t>
  </si>
  <si>
    <t>ПТС- 77 ОМ 362600</t>
  </si>
  <si>
    <t>Автомобиль ВАЗ-21074, LADA 2107</t>
  </si>
  <si>
    <t>Государственный регистрационный знак -Н344КН; № ПТС- 63 MО 417853; идентификационный номер (VIN) - XTA21074082676089;  год изготовления - 2007, модель, № двигателя  - 21067,8673032,  кузов - XTA21074082676089; цвет - ярко-белый ; мощность двигателя,л.с. - 74,1</t>
  </si>
  <si>
    <t>31.12.2015</t>
  </si>
  <si>
    <t>ПТС- 63 MO 417853</t>
  </si>
  <si>
    <t>Автомобиль LADA, 219060  LADA GRANTA (легковой)</t>
  </si>
  <si>
    <t>Государственный регистрационный знак -А333ВТ; № ПТС- 63 НТ 622238; идентификационный номер (VIN) - XТА219060ЕY086776; год изготовления - 2014, модель, № двигателя  - 11183,6145892  кузов - XTA219060EY086776; цвет -серебристый, мощность двигателя,л.с.- 81,6</t>
  </si>
  <si>
    <t>ПТС- 63 НТ 622238</t>
  </si>
  <si>
    <t>Автомобиль ШЕВРОЛЕ НИВА ВАЗ 2123</t>
  </si>
  <si>
    <t>Государственный регистрационный знак -О095ЕК; № ПТС- 63 MB 154229; идентификационный номер (VIN) - X9L21230050089893; год изготовления - 2005, модель, № двигателя  - ВАЗ 2123, 0100361;  кузов - 0089893; цвет -светло-серебристый металлик, мощность двигателя,л.с. - 79,60</t>
  </si>
  <si>
    <t xml:space="preserve"> ПТС- 63 МВ 154229</t>
  </si>
  <si>
    <t>Государственный регистрационный знак -Н210КН; № ПТС- 63 НР 652752; идентификационный номер (VIN) - X9L212300D0437637; год изготовления - 2012, модель, № двигателя  - 2123, 0452798;  кузов -  X9L212300D0437637; цвет -серо-коричневый металлик, мощность двигателя,л.с. - 79,60</t>
  </si>
  <si>
    <t xml:space="preserve"> ПТС- 63 НР 652752</t>
  </si>
  <si>
    <t>Транспортное средство
  LADA GRANTA</t>
  </si>
  <si>
    <t xml:space="preserve"> 19.07.2018</t>
  </si>
  <si>
    <t>Постановление администрации  № 269</t>
  </si>
  <si>
    <t>Транспортное средство -LADA GRANTA</t>
  </si>
  <si>
    <t>(VIN) ХТА219010D0216700; марка, модель LADA 219010, LADA GRANTA; наименование (тип ТС) легковой; категория ТС (А, В, С, D, прицеп) В; год изготовления ТС 2013; модель, номер двигателя 11186,6074685; шасси (рама) № отсутствует; кузов (кабина, прицеп) № ХТА219010D0216700; цвет кузова (кабины, прицепа) белый; государственный регистрационный знак Н 013 ТС 31 rus.</t>
  </si>
  <si>
    <t>27.12.2018 г</t>
  </si>
  <si>
    <t>Постановление администрации №46</t>
  </si>
  <si>
    <t>Транспортное средство  -LADA GRANTA</t>
  </si>
  <si>
    <t>(VIN) XTA219060DY037420; марка, модель ТС LADA 219060 LADA GRANTA; наименование (тип ТС) легковой; категория ТС (А, В, С, D, прицеп) В; год изготовления ТС 2013; модель, номер двигателя 11183. 5966947; шасси (рама) № отсутствует; кузов (кабина, прицеп) XTA219060DY037420; цвет кузова (кабины, прицепа) белый; государственный регистрационный знак         Н 693 МН 31 rus;</t>
  </si>
  <si>
    <t>Транспортное средство LADA  GRANTA</t>
  </si>
  <si>
    <t>(VIN) ХТА219010J0510053; марка, модель  LADA  219010  ; наименование (тип ТС) легковой; категория ТС В; год изготовления ТС 2017; модель, номер двигателя 11186, 6631521, шасси (рама) № отсутствует; кузов (кабина, прицеп) ХТА219010J0510053; цвет кузова (кабины, прицепа) белый; государственный регистрационный знак О 815 МЕ 31 rus</t>
  </si>
  <si>
    <t>Транспортное средство -  LADA 2107</t>
  </si>
  <si>
    <t>(VIN) ХТА210740В3042441; марка, модель ТС LADA 210740 LADA 2107; наименование (тип ТС) легковой; категория ТС (А, В, С, D, прицеп) В; год изготовления ТС 2010; модель, номер двигателя 21067, 9732365; шасси (рама) № отсутствует; кузов (кабина, прицеп) № ХТА210740В3042441; цвет кузова (кабины, прицепа) светло-серебристый металл; государственный регистрационный знак Р 971 СС 31 rus</t>
  </si>
  <si>
    <t>Транспортное средство  LADA 2107</t>
  </si>
  <si>
    <t>(VIN) ХТА210740В3051923; марка, модель LADA 2107 40 LADA 2107; наименование (тип ТС) легковой; категория ТС (А, В, С, D, прицеп) В; год изготовления ТС 2011; модель, номер двигателя 21067,9744211; шасси (рама) № отсутствует; кузов (кабина, прицеп) № ХТА210740В3051923; цвет кузова светло-серебристый металл; государственный регистрационный знак Р 338 КЕ 31 rus;</t>
  </si>
  <si>
    <t>Транспортное средство -LADA 2107</t>
  </si>
  <si>
    <t>(VIN) ХТА210740BY014974; марка, модель ТС LADA 210740 LADA 2107; наименование (тип ТС)  легковой; категория ТС (А, В, С, D, прицеп) В; год изготовления ТС 2011; модель, номер двигателя 21067,9850446; шасси (рама) № отсутствует; кузов (кабина, прицеп) № ХТА210740BY014974; цвет кузова (кабины, прицепа) серебристо-коричневый; государственный регистрационный знак Р 829 ХМ 31 rus</t>
  </si>
  <si>
    <t>Транспортное средство CHEVROLET NIVA</t>
  </si>
  <si>
    <t>(VIN) Х9L212300B0369134; марка, модель ТС CHEVROLET NIVA, 212300-55; наименование (тип ТС) легковой; категория ТС (А, В, С, D, прицеп) В; год изготовления ТС 2011; модель, номер двигателя 2123, 0382291; шасси (рама) № отсутствует; кузов (кабина, прицеп) № Х9L212300B0369134; цвет кузова (кабины, прицепа) красно-коричневый металлик; государственный регистрационный знак Р 420 МА 31 rus</t>
  </si>
  <si>
    <t>Транспортное средство - LADA GRANTA</t>
  </si>
  <si>
    <t>(VIN) ХТА219060DY022298; марка, модель LADA 219060 ; наименование (тип ТС) легковой; категория ТС (А, В, С, D, прицеп) В; год изготовления ТС 2012; шасси (рама) № отсутствует; кузов (кабина, прицеп) № ХТА219060DY022298; цвет кузова (кабины, прицепа) черный; государственный регистрационный знак Н 841 НК 31 rus</t>
  </si>
  <si>
    <t>Транспортное средство -LADA 210740</t>
  </si>
  <si>
    <t>Транспортное средство –   LADA GRANTA;</t>
  </si>
  <si>
    <t>(VIN) ХТА 219060DY022065; марка, модель ТС LADA, 219060 наименование (тип ТС) легковой; категория ТС (А, В, С, D, прицеп) В; год изготовления ТС 2012; модель, номер двигателя 11183, 5882873; шасси (рама) № отсутствует; кузов (кабина, прицеп) № ХТА 219060DY022065; цвет кузова (кабины, прицепа) черный; государственный регистрационный знак          Н 840 КН 31 rus.</t>
  </si>
  <si>
    <t>Транспортное средство – LADA GRANTA</t>
  </si>
  <si>
    <t>(VIN) № ХТА 219010J0510051; марка, модель ТС LADA 219010  LADA GRANTA; наименование (тип ТС) легковой; категория ТС (А, В, С, D, прицеп) В; год изготовления 2017; модель, № двигателя 11186, 6631721; шасси (рама)              № отсутствует; кузов (кабина, прицеп) № ХТА 219010J0510051; цвет кузова (кабины, прицепа) белый; государственный регистрационный знак О 761 МЕ 31 rus</t>
  </si>
  <si>
    <t>Транспортное средство – LADA GRANTA;</t>
  </si>
  <si>
    <t>VIN) ХТА219060G0373901; марка, модель LADA 219060,  наименование (тип ТС) легковой; категория ТС (А, В, С, D, прицеп) В; год изготовления ТС 2015; модель, номер двигателя 11183, 6421544; шасси (рама) № отсутствует; кузов  (кабина, прицеп) № ХТА219060G0373901; цвет кузова (кабины, прицепа) темно-вишневый; государственный регистрационный знак О 116 ЕК 31 rus</t>
  </si>
  <si>
    <t>Транспортное средство – LADA 2105</t>
  </si>
  <si>
    <t>(VIN) – ХТА21054082136579; марка, модель,  ТС –  LADA 210540 ; наименование (тип ТС) легковой; категория ТС (А, В, С, D, прицеп) В; год изготовления ТС 2008;  модель, номер двигателя 21067, 9034528; шасси (рама) № отсутствует, кузов № ХТА21054082136579; цвет кузова (кабины, прицепа) ярко-белый, государственный регистрационный знак М 968 АН        31 rus</t>
  </si>
  <si>
    <t>Транспортное средство – CHEVROLET NIVA</t>
  </si>
  <si>
    <t>(VIN) Х9L212300D0460244; марка, модель CHEVROLET NIVA, 212300-55; наименование (тип ТС) легковой; категория ТС (А, В, С, D, прицеп) В; год изготовления ТС 2013; модель, номер двигателя 2123, 0475541; шасси (рама) № отсутствует; кузов (кабина, прицеп) № Х9L212300D0460244; цвет кузова (кабины, прицепа) темно-серый металлик; государственный регистрационный знак Н 044 МН 31 rus.</t>
  </si>
  <si>
    <t xml:space="preserve">Трактор МТЗ-80 </t>
  </si>
  <si>
    <t>Постановление администрации №47</t>
  </si>
  <si>
    <t>Трактор ЮМЗ - 6</t>
  </si>
  <si>
    <t>категория С; год выпуска 1982, вид движителя колёсный, заводской номер машины (рамы) 269078, двигатель № 2Н 1468, коробка передач № отсутствует, основной ведущий мост (мосты)                        № отсутствует, цвет жёлто-зелёный, мощность двигателя, кВт (л.с.) 44,5 (60,5); государственный регистрационный знак тип 3 код 31 серия ЕС                   № 9953,</t>
  </si>
  <si>
    <t>Трактор  МТЗ - 80</t>
  </si>
  <si>
    <t>трактор «БЕЛАРУС-82.1</t>
  </si>
  <si>
    <t>Прицеп тракторный самосвальный 2 ПТС-4,5</t>
  </si>
  <si>
    <t>Полуприцеп тракторный</t>
  </si>
  <si>
    <t>Трактор Беларус-82.1</t>
  </si>
  <si>
    <t>Полуприцеп тракторный ОПМ-3,5</t>
  </si>
  <si>
    <t xml:space="preserve">Трактор «Беларус – 82,1»; </t>
  </si>
  <si>
    <t xml:space="preserve">Прицеп 2 ПТС-4 </t>
  </si>
  <si>
    <t>трактор «Беларус-82,1»</t>
  </si>
  <si>
    <t>прицеп тракторный самосвальный 2 ПТС-4,5</t>
  </si>
  <si>
    <t>полуприцеп тракторный ОПМ-3,5</t>
  </si>
  <si>
    <t>14.05.2018 г</t>
  </si>
  <si>
    <t>ПТС- 63 ОХ 487777</t>
  </si>
  <si>
    <t>транспортное средство – идентификационный номер (VIN) XTA210740BY015102; марка, модель ТС LADA, 210740; наименование (тип ТС) легковой; категория ТС (А, В, С, D, прицеп) В; год изготовления ТС 2011; модель, номер двигателя 21067, 9850443; шасси (рама) № ОТСУТСТВУЕТ; кузов (кабина, прицеп) № XTA210740BY015102; цвет кузова (кабины, прицепа) СЕРЕБРИСТЫЙ; государственный регистрационный знак Р 810 ХМ 31 rus</t>
  </si>
  <si>
    <t>Прицеп к легковым автомобилям                КРД 050100</t>
  </si>
  <si>
    <t>прицеп,  идентификационный номер (VIN) Y7S050100G0066279; Марка (модель ТС) КРД050100,  Шасси (рама)№Y7S050100G0066279 ; наименование (тип ТС) прицеп к легковым автомобилям; категория ТС (А, В, С, D, прицеп)  прицеп; год изготовления ТС 2016; цвет кузова (кабины, прицепа) серый; государственный регистрационный знак АН5735 31 rus</t>
  </si>
  <si>
    <t>категория С; год выпуска 2019; вид движителя колесный; двигатель № Д-243,043758; заводской   № машины (идентификационный номер) 82023053;  цвет машины синий; государственный регистрационный знак 31  ЕТ 4533</t>
  </si>
  <si>
    <t>Автомобиль LADA, 219010 LADA GRANTA</t>
  </si>
  <si>
    <t>Итого движимое имущество муниципального казенного учреждения "Административно-хозяйственный центр  обеспечения органов местного самоуправления Новооскольского  городского округа"</t>
  </si>
  <si>
    <t>10-ти Мп IP видеок, 10-ти мегапиксельная IP видеокамера День-Ночь</t>
  </si>
  <si>
    <t>Постановление администрации №521</t>
  </si>
  <si>
    <t>Итого движимое имущество Совета депутатов Новооскольского городского округа</t>
  </si>
  <si>
    <t>Итого движимое имущество Муниципальное казенное учреждение "Центр молоежных инициатив Новооскольского городского округа"</t>
  </si>
  <si>
    <t xml:space="preserve">Автомобиль  ВАЗ 21074 Лада 2107 </t>
  </si>
  <si>
    <t>К185ВТ Год выпуска 2006 г., №ПТС 63МК547007, VIN
ХТА21074072473231,
№дв.21067,8753712,№шасси отсут.мощность дв.74,1 л.с.(54,5кВт)№ кузова 2473231, цвет кузова  вишневый</t>
  </si>
  <si>
    <t>Автобус ГАЗ32213</t>
  </si>
  <si>
    <t>Автобус ПАЗ 32053</t>
  </si>
  <si>
    <t>Автомобиль "ГАЗель"</t>
  </si>
  <si>
    <t>М578СО  Год выпуска 2012 г.
vin Х96322130С0730958, №ПТС 52НН470726, №дв.*421600*С0700550*
№ кузова  322100С0507544, шасси отсутствует, цвет кузова белый,  мощность двигателя 106,8 л.с. (78,5 кВт)</t>
  </si>
  <si>
    <t>Автомобиль LADA LARGUS</t>
  </si>
  <si>
    <t>О283ЕК Год выпуска 2015 г.
vin Х96322130С0730958, №ПТС 63ОЕ297246, №дв.РО59297
№ кузова  XTAKSOY5LG0917068, шасси отсутствует, цвет кузова серо-бежевый,  мощность двигателя 104,7 л.с. (77,0 кВт)</t>
  </si>
  <si>
    <t>транспортное средство- Автокуб</t>
  </si>
  <si>
    <t>транспортное средство – идентификационный номер (VIN) X8928N16AK0EH1033; марка, модель ТС  МАКАР 28N16A; наименование (тип ТС) Автоклуб; категория ТС (А, В, С, D, прицеп) В; год изготовления ТС 2019; модель, № двигателя ٭А27500٭ J0202756٭; шасси (рама) № отсутствует; кузов (кабина, прицеп) № A21R22J0084469; цвет кузова (кабины, прицепа) белый; мощность двигателя, л.с. (кВт) -106,8(78,5)</t>
  </si>
  <si>
    <t>KORG PA 8--</t>
  </si>
  <si>
    <t>синтезатор,
встроенная акустика
клавиш: 61</t>
  </si>
  <si>
    <t>Накладная № б/н от 19.06.2008 от ООО"ЭЛЕКТРОСАУНД"</t>
  </si>
  <si>
    <t>Усилитель мощности Electo-Volce CP 22--</t>
  </si>
  <si>
    <t xml:space="preserve">Усилитель мощности 22-- </t>
  </si>
  <si>
    <t>Накладная от 26.12.2008</t>
  </si>
  <si>
    <t>invotone DSX218А- активный сабвуфер 18"х2, 2--- Вт, 35 ГЦ - 12- Гц,133 дБ (макс)</t>
  </si>
  <si>
    <t>активный сабвуфер 18"х2, 2--- Вт, 35 ГЦ - 12- Гц,133 дБ (макс)</t>
  </si>
  <si>
    <t>Накладная №156 от 20.12.2017 ИП Апатенко А. В.</t>
  </si>
  <si>
    <t>Звукоусилительная аппаратура</t>
  </si>
  <si>
    <t>черная</t>
  </si>
  <si>
    <t xml:space="preserve">Постановление от 09.01.2014 г. № 1 адм. мун. района "Новооскольский р-он" </t>
  </si>
  <si>
    <t>Баян Германия Рояль Стандарт</t>
  </si>
  <si>
    <t>Германия Рояль Стандарт</t>
  </si>
  <si>
    <t>Накладная № б/н от 18.06.2013 от ИП Французова Л. С.</t>
  </si>
  <si>
    <t>Телевизор  Самсунг</t>
  </si>
  <si>
    <t>Стойка вешалка</t>
  </si>
  <si>
    <t>ДВП</t>
  </si>
  <si>
    <t>Панель зеркальная со станком</t>
  </si>
  <si>
    <t>Стальные кронштейны, деревянные поручни, зеркала</t>
  </si>
  <si>
    <t>Колонка Sounking</t>
  </si>
  <si>
    <t>Черные</t>
  </si>
  <si>
    <t>Аппаратура звукоусилителя</t>
  </si>
  <si>
    <t>Плазменный телевизор Samsung</t>
  </si>
  <si>
    <t>черный</t>
  </si>
  <si>
    <t>Бильярд</t>
  </si>
  <si>
    <t>деревянный обтянут зеленым сукном</t>
  </si>
  <si>
    <t>Комплект мебели для зала хореографии</t>
  </si>
  <si>
    <t>Electro0Voice ELX0115P(активная акустическая система.1000W)</t>
  </si>
  <si>
    <t>активная акустическая система,мощность 1000W</t>
  </si>
  <si>
    <t>Накладная № РНк0Н00191 от 23.07.2012 от ООО "Музыкальные инструменты"</t>
  </si>
  <si>
    <t>активная акустическая система, мощность 1000W</t>
  </si>
  <si>
    <t>Electro0Voice 0118 P (активная суббасовская система).</t>
  </si>
  <si>
    <t>Allen&amp;Heath GL02400/24(пульт микшерный,</t>
  </si>
  <si>
    <t>мощность 2400/24</t>
  </si>
  <si>
    <t>Накладная № РНк0Н00048 от 16.03.2012 от ООО "Музыкальные инструменты"</t>
  </si>
  <si>
    <t>Кинопроектор</t>
  </si>
  <si>
    <t>серый</t>
  </si>
  <si>
    <t>Безвозмездное поступление от администри\ации района от 12.01.2015</t>
  </si>
  <si>
    <t>Лебедка УЗП</t>
  </si>
  <si>
    <t>электрическая</t>
  </si>
  <si>
    <t>Лебедка АРЗ</t>
  </si>
  <si>
    <t>Занавес атракционный</t>
  </si>
  <si>
    <t>тканевый</t>
  </si>
  <si>
    <t>Баян Тульский</t>
  </si>
  <si>
    <t>Ученический, двухголосный</t>
  </si>
  <si>
    <t>Бильярдный стол "Классик0Люкс"</t>
  </si>
  <si>
    <t>Газовый котел Lemaks</t>
  </si>
  <si>
    <t>белый</t>
  </si>
  <si>
    <t>Стол бильярдный</t>
  </si>
  <si>
    <t>Постановочное освещение (вращающаяся ronosa)Lexor МАХ 1000 Sport</t>
  </si>
  <si>
    <t>Сканер: "вращающаяся голова" Wash
Лампа: HMI 575 W / GS / ДРИШ 575(750 часов)
Управление стандарта: DMX 512 - 16 / 12 каналов(16/8 bit)</t>
  </si>
  <si>
    <t xml:space="preserve"> Постановление №189 ад. мун. района "Новооскольский р-он"  18.05.2017 г.</t>
  </si>
  <si>
    <t>Tasso KF 215 BA Line array Subwoofer</t>
  </si>
  <si>
    <t>Компоненты: 2x15"
Сопротивление: 4 Ом.
Мощность (RMS): 700 Вт.
Пиковая мощность (Peak): 1400 Вт.
Частотный диапазон: 45Hz~450Hz.
Звук. давление: 130 dB.
Размеры товар/тара (ВхШхГ, мм): 452х884х746/520х945х810 (0.4CBM)</t>
  </si>
  <si>
    <t>Мастер станция 2х канальная с блоком питания и громкоговорителем в одном корпусе TELEXMS02002. .</t>
  </si>
  <si>
    <t>2х канальная с блоком питания и громкоговорителем в одном корпусе TELEXMS02002. .</t>
  </si>
  <si>
    <t>Мастер0станция 20х канальная с блоком питания и громкоговорителем в одном корпусе TELEXMS02002. .</t>
  </si>
  <si>
    <t>Готовый акустический комплект WOLDY CLUB01000 с USB/SD MP3проигрывателем и BLUETOOTH интерфейсом, состоящий из активного сабвуфера и 20 пассивных сателлитов</t>
  </si>
  <si>
    <t xml:space="preserve">USB/SD MP3проигрывателем и BLUETOOTH интерфейсом, состоящий из активного сабвуфера и 2 пассивных </t>
  </si>
  <si>
    <t>Накладная № б/н от 25.12.2014 от ООО "Компания А0Мьюзик"</t>
  </si>
  <si>
    <t>Баян 61*120</t>
  </si>
  <si>
    <t>Ученический, двухголосный, 61*120</t>
  </si>
  <si>
    <t>Пианино</t>
  </si>
  <si>
    <t>струнно-клавишный, концертный</t>
  </si>
  <si>
    <t>Световой поток</t>
  </si>
  <si>
    <t>электрический</t>
  </si>
  <si>
    <t>Усилитель BIEMA</t>
  </si>
  <si>
    <t>Черный</t>
  </si>
  <si>
    <t>Тумба афишная</t>
  </si>
  <si>
    <t>ДСП</t>
  </si>
  <si>
    <t>Стол стойка для диск0жокея</t>
  </si>
  <si>
    <t>Стойка барьер для выдачи одежды</t>
  </si>
  <si>
    <t>Акустическая система</t>
  </si>
  <si>
    <t>Ель искуств."Клеопатра"600см</t>
  </si>
  <si>
    <t>высота 6 м.</t>
  </si>
  <si>
    <t>Накладная № 2260 от 26.12.2011 ООО"Универсал Сервис"</t>
  </si>
  <si>
    <t>Туба помповая</t>
  </si>
  <si>
    <t>Медная</t>
  </si>
  <si>
    <t>Безвозмездное поступление от администрации Новооскольского р0на от 29.12.2007</t>
  </si>
  <si>
    <t>Туба Bb</t>
  </si>
  <si>
    <t>Аккордеон Рояль Стандарт</t>
  </si>
  <si>
    <t>Накладная № 1012 от 26.12.2008 от ООО"ЭЛЕКТРОСАУНД"</t>
  </si>
  <si>
    <t>Безвозмездное поступление от администрации Новооскольского р0на от 10.12.2008</t>
  </si>
  <si>
    <t>KORG PA 80</t>
  </si>
  <si>
    <t>Накладнаяот 01.04.2004</t>
  </si>
  <si>
    <t>Tasso KF 210А Line arry Spearer</t>
  </si>
  <si>
    <t>x10" + 1х2" + рупор.
Сопротивление: 4 Ом.
Мощность (RMS): 450 Вт.
Пиковая мощность (Peak): 900 Вт.
Частотный диапазон: 60Hz~20KHz.
Звук. давление: 130 dB.</t>
  </si>
  <si>
    <t>Проектор Epson EB0W03</t>
  </si>
  <si>
    <t>Световой поток, ANSI лм 2700
Класс устройства портативный
Назначение для офиса
Контрастность 10000:1
Разрешение, пикс 1280x800
Количество матриц 3</t>
  </si>
  <si>
    <t>Накладная № 80 от 08.07.2016 от ИП Белоусов Е. М.</t>
  </si>
  <si>
    <t>Арлекин 9,5мх1,5м</t>
  </si>
  <si>
    <t>9,5мх1,5м</t>
  </si>
  <si>
    <t>Накладная № 83 от 11.07.2016 от ООО "БАМС"</t>
  </si>
  <si>
    <t>Бильярдный стол</t>
  </si>
  <si>
    <t>Телевизор Самсунг</t>
  </si>
  <si>
    <t>Пианино Аккорд</t>
  </si>
  <si>
    <t>Стол бильярдный "Классик"</t>
  </si>
  <si>
    <t>Котел газовый напольный 50 АОГВ</t>
  </si>
  <si>
    <t>напольный 50 АОГВ</t>
  </si>
  <si>
    <t>Насос ВРН 60/280</t>
  </si>
  <si>
    <t>ВРН 60/280</t>
  </si>
  <si>
    <t>Пианино "Лирика"</t>
  </si>
  <si>
    <t>Телевизор плазменный</t>
  </si>
  <si>
    <t>деревянный, обтянут зеленым сукном</t>
  </si>
  <si>
    <t>Синтезатор YAMAHA</t>
  </si>
  <si>
    <t xml:space="preserve">
встроенная акустика
клавиш: 61</t>
  </si>
  <si>
    <t>Стол бильярдный (деревянный обтянут зеленым сукном, шары костяные, 2 кия)</t>
  </si>
  <si>
    <t>деревянный обтянут зеленым сукном, шары костяные, 2 кия</t>
  </si>
  <si>
    <t>Активн. аккустическая система FBT VERVE 12SA</t>
  </si>
  <si>
    <t>фазоинверторного типа
двухполосная концертная АС
мощность 400 Вт
чувствительность 98 дБ
импеданс 8 Ом</t>
  </si>
  <si>
    <t>Накладная от 08.07.2009</t>
  </si>
  <si>
    <t>Микшерный пульт Allen &amp;Heath РА 020</t>
  </si>
  <si>
    <t>20 моно, 4-полосный эквалайзер, 2 двойных стерео входа на разъемах TRS и RCA, независимая регулировка чувствительности, 2-полосный эквалайзер.
Переключаемое фантомное питание.
4 AUX шины.
DSP 16 цифровых эффектов.
4-полосные параметрические эквалайзеры на выходах.
Выходы RCA и SPDIF для записи.
Габариты: 733x145x539 мм.</t>
  </si>
  <si>
    <t>Накладная от 15.08.2006</t>
  </si>
  <si>
    <t>Активная аккустическая система FBT VERVE 15 SA</t>
  </si>
  <si>
    <t xml:space="preserve">Количество полос: 1
Рекомендуемый усилитель, RMS: 500 Вт
Диапазон воспроизводимых частот (@-6 Дб): 38 Гц – 100 Гц.
Динамики: 15" низкочастотный  неодимовый динамик
Звуковое давление SPL:  124.5 Дб
Угол направленности: всенаправленный
Встроенный активный стереокроссовер
Размеры  (ШхВхГ): 432 x 540 х 550 мм
Вес: 31.5 кг
</t>
  </si>
  <si>
    <t>Накладная от 27.05.2009</t>
  </si>
  <si>
    <t>Количество полос: 1
Рекомендуемый усилитель, RMS: 500 Вт
Диапазон воспроизводимых частот (@-6 Дб): 38 Гц – 100 Гц.
Динамики: 15" низкочастотный  неодимовый динамик
Звуковое давление SPL:  124.5 Дб
Угол направленности: всенаправленный
Встроенный активный стереокроссовер
Размеры  (ШхВхГ): 432 x 540 х 550 мм
Вес: 31.5 кг</t>
  </si>
  <si>
    <t>Проектор ASK Proxima C03277</t>
  </si>
  <si>
    <t>Контрастность:
4000 к 1
Мощность лампы, Вт:
215
Основной формат изображения:
16 к 10</t>
  </si>
  <si>
    <t>Накладная № 352 от 11.12.2014 от ООО "Саундмастер"</t>
  </si>
  <si>
    <t>ПроекторEIKI EIP 0200</t>
  </si>
  <si>
    <t>портативный проектор, технология 1 x DLP, разрешение 800x600
проекционный коэффициент
1.70 ÷ 0.00 : 1</t>
  </si>
  <si>
    <t>Накладная от 28.12.2009</t>
  </si>
  <si>
    <t>Одежда сцены</t>
  </si>
  <si>
    <t>ткань</t>
  </si>
  <si>
    <t>Проектор ультропортативный BenQ GP 858*600 в комплекте сумка</t>
  </si>
  <si>
    <t xml:space="preserve"> разрешение 858*600 в комплекте сумка</t>
  </si>
  <si>
    <t>Баян</t>
  </si>
  <si>
    <t>Прибор учета тепловой энергии</t>
  </si>
  <si>
    <t>счетчик</t>
  </si>
  <si>
    <t>"Тула" 61х120х011 Баян концертный</t>
  </si>
  <si>
    <t>Ученический, двухголосный,  61*120*11</t>
  </si>
  <si>
    <t>Накладная № 1 от 25.11.2014 от КФХ Новикова Л.В.</t>
  </si>
  <si>
    <t>Котел газовый АОГВ070</t>
  </si>
  <si>
    <t>газовый АОГВ070</t>
  </si>
  <si>
    <t>Гардеробная стойка</t>
  </si>
  <si>
    <t>Компьтер в сборе</t>
  </si>
  <si>
    <t>монитор, системный блок</t>
  </si>
  <si>
    <t>Плазменный телевизор Филлипс</t>
  </si>
  <si>
    <t>Трансивер</t>
  </si>
  <si>
    <t>Накладная от 15.04.2008</t>
  </si>
  <si>
    <t>Компьтер грант</t>
  </si>
  <si>
    <t>системный блок</t>
  </si>
  <si>
    <t>Накладная №6 от 10.06.2009 от ООО"КЕЙ0Белгород"</t>
  </si>
  <si>
    <t>Одежда для сцены</t>
  </si>
  <si>
    <t>Тула БН021(баян 2х голосный 64х120011, 3х рядный цельнопланочный,с готовым аком</t>
  </si>
  <si>
    <t>2х голосный 64х120011, 3х рядный цельнопланочный,с готовым аком</t>
  </si>
  <si>
    <t>Накладная № 192 от 16.10.2009 ООО "Шоу0техник"</t>
  </si>
  <si>
    <t>Люстра</t>
  </si>
  <si>
    <t>стеклянная</t>
  </si>
  <si>
    <t>Накладная от 01.02.2003</t>
  </si>
  <si>
    <t>Накладная от 22.06.2007</t>
  </si>
  <si>
    <t>Драпировка дискозала</t>
  </si>
  <si>
    <t>Накладная от 12.12.2007</t>
  </si>
  <si>
    <t>Подъемник лестничный гусеничный мобильный Т09 "Roby"</t>
  </si>
  <si>
    <t>лестничный гусеничный мобильный</t>
  </si>
  <si>
    <t xml:space="preserve">Накладная № ЦО094 от 18.12.2014 от ООО "Вирапром"  </t>
  </si>
  <si>
    <t>Карета</t>
  </si>
  <si>
    <t>металическая</t>
  </si>
  <si>
    <t>Безвозмездное поступление от ЗАО "КЗК" от 13.12.2017</t>
  </si>
  <si>
    <t>Система информирования Вирапром NP0FM</t>
  </si>
  <si>
    <t>Вирапром NP0FM</t>
  </si>
  <si>
    <t>Система информирования "Вирапром PLS0X1"</t>
  </si>
  <si>
    <t>Вирапром PLS0X1</t>
  </si>
  <si>
    <t>Комплект "Сигнал0FM" 12</t>
  </si>
  <si>
    <t>Сигнал "FM" 12</t>
  </si>
  <si>
    <t>BenO MH530 White проектор</t>
  </si>
  <si>
    <t>Накладная № 101 от 07.10.2016 от ИП Стрижова Л. И.</t>
  </si>
  <si>
    <t>Сплит система Aeronik ASIHS/ASO030HS</t>
  </si>
  <si>
    <t>кондиционер 30HS</t>
  </si>
  <si>
    <t>Усилитель акустической системы</t>
  </si>
  <si>
    <t>цвет черный</t>
  </si>
  <si>
    <t xml:space="preserve">цвет серый </t>
  </si>
  <si>
    <t>Кинооборудование</t>
  </si>
  <si>
    <t>Занавес</t>
  </si>
  <si>
    <t>Усил. аккус.Джем Саунд</t>
  </si>
  <si>
    <t>Джем Саунд</t>
  </si>
  <si>
    <t>Накладная от 06.11.1995</t>
  </si>
  <si>
    <t>Пульт МАСКИЕ 16</t>
  </si>
  <si>
    <t>тткань</t>
  </si>
  <si>
    <t>Sennheiser EW 100 0945  G30В0Х0 радиосистема с ручным вокальным микрофоном</t>
  </si>
  <si>
    <t xml:space="preserve"> с ручным вокальным микрофоном</t>
  </si>
  <si>
    <t>Накладная №99 от 21.08.2017 ИП Апатенко А. В.</t>
  </si>
  <si>
    <t>Проектор Acer Р6600</t>
  </si>
  <si>
    <t>1920 x 1200
Максимальное разрешение
1920 x 1200
Яркость в стандартном режиме
5000 lm
Формат экрана (естественный)
16:10
Формат экрана (совместимый)
16:9
4:3</t>
  </si>
  <si>
    <t>Экран Ultimate Folding Screen HDTV</t>
  </si>
  <si>
    <t>Анимационный RGB лазер с эффектами заливки LH0RGB 241, 2 Вт</t>
  </si>
  <si>
    <t>лазер с эффектами заливки LH0RGB 241, 2 Вт</t>
  </si>
  <si>
    <t>Информационный киоск "Киоск 42"</t>
  </si>
  <si>
    <t>процессор, оперативная память</t>
  </si>
  <si>
    <t>Накладная №403 от 22.08.2017 ИП Селиверстова Т. Г.</t>
  </si>
  <si>
    <t>Телевизор Филипс плазменный</t>
  </si>
  <si>
    <t>Блок прямых включений, IMLIGHTPDS 1203.</t>
  </si>
  <si>
    <t xml:space="preserve"> IMLIGHTPDS 1203.</t>
  </si>
  <si>
    <t>Велоэргомер Visijon Е 1500 Deluxe 2009</t>
  </si>
  <si>
    <t>Visijon Е 1500 Deluxe 2009</t>
  </si>
  <si>
    <t>Видеопроектор Бапуо PLC0XT35L</t>
  </si>
  <si>
    <t>Bаnуо PLC0XT35L</t>
  </si>
  <si>
    <t>Выпрямитель питания IREM.T30150</t>
  </si>
  <si>
    <t>IREM.T30150</t>
  </si>
  <si>
    <t>Задник сцены, по типу "француз, артикул ткани AIize, цвет белый, размер 14х8,5 м, коэф/сб.2</t>
  </si>
  <si>
    <t>Звуковой процессор в формате doldyDigitalSurroudEX</t>
  </si>
  <si>
    <t>в формате doldyDigitalSurroudEX</t>
  </si>
  <si>
    <t>Интерактивная рабочая станция РА800</t>
  </si>
  <si>
    <t>Камкодер SONYHXR0NX5M с записью на КП MS</t>
  </si>
  <si>
    <t xml:space="preserve">176,0 x 199,5 x 385,0 мм </t>
  </si>
  <si>
    <t>Кинопроектор CINEMECCANICA 35 мм VICTORIA 5 с аналоговым и цифровым звукоблоком, с ламповым фонарем</t>
  </si>
  <si>
    <t>35 мм VICTORIA 5 с аналоговым и цифровым звукоблоком, с ламповым фонарем</t>
  </si>
  <si>
    <t>Комплект автоматики для существующих приточных установок КЦКП05 (П4)</t>
  </si>
  <si>
    <t>для существующих приточных установок КЦКП05 (П4)</t>
  </si>
  <si>
    <t>Комплект автоматики для существующих приточных установок КЦКП06 (П1, П2)</t>
  </si>
  <si>
    <t>для существующих приточных установок КЦКП06 (П1, П2)</t>
  </si>
  <si>
    <t>Анамарфотная насадка ISCO ULTRA0MC for CinemaScope projections</t>
  </si>
  <si>
    <t>ISCO ULTRA0MC for CinemaScope projections</t>
  </si>
  <si>
    <t>Арлекин сцены, артикул ткани АН 266006/32290 цвет бордо, размер 13,0х2,8 м, коэф/сб2</t>
  </si>
  <si>
    <t>ткань, артикул ткани АН 266006/32290 цвет бордо, размер 13,0х2,8 м, коэф/сб2</t>
  </si>
  <si>
    <t>Процессор акустических систем YAMAHASP2060</t>
  </si>
  <si>
    <t>Цифровой, 24бит/96кГц, 2 аналоговых симметричных входа / 6 выходов (XLR), 2 входа AES/EBU, возможность изменения структуры программой DME Designer, удаленное управление по ETHERNET</t>
  </si>
  <si>
    <t>Пульт микшерный YAMAHA. M7CL 48</t>
  </si>
  <si>
    <t>Цвет черный, количество каналов микширования: 48 моно + 4 стерео;
Внутренняя обработка: 32 бит, Аккумулятор: 58 бит;</t>
  </si>
  <si>
    <t>Пульт управления светом SGM STUDIO 24</t>
  </si>
  <si>
    <t>пульт управления светом в протоколе DMX-512,
24/48 диммерных каналов (24 чейза),</t>
  </si>
  <si>
    <t>Комплект автоматики для существующих приточных установок КЦКП06,3 (П9)</t>
  </si>
  <si>
    <t>для существующих приточных установок КЦКП06,3 (П9)</t>
  </si>
  <si>
    <t>Комплект автоматики для существующих приточных установок КЦКП08 (ПЗ)</t>
  </si>
  <si>
    <t>для существующих приточных установок КЦКП08 (ПЗ)</t>
  </si>
  <si>
    <t>Компьютерное оборудование для обработки аудио, фото-видеоматериала: CPUAMDPhenom II Х4 965 BOXBla</t>
  </si>
  <si>
    <t>для обработки аудио, фото-видеоматериала: CPUAMDPhenom II Х4 965 BOXBla</t>
  </si>
  <si>
    <t>Лебедка электромеханическая ТСУО</t>
  </si>
  <si>
    <t>электромеханическая ТСУО</t>
  </si>
  <si>
    <t>Лебедка электрическая занавеса (F=0.05 tc,V=0.4m/c, c командо0 аппаратом) с плавной регулировкой</t>
  </si>
  <si>
    <t>электрическая занавеса (F=0.05 tc,V=0.4m/c, c командо0 аппаратом) с плавной регулировкой</t>
  </si>
  <si>
    <t>Рэковый шкаф 18* монтажный напольный 22U, 600х600х1154 mm</t>
  </si>
  <si>
    <t>18* монтажный напольный 22U, 600х600х1154 mm</t>
  </si>
  <si>
    <t>Светодиодный зaнавес, SILVERSTARYG0 LED502 эффект "Звездное небо" 128 rgbed0.2 Вт</t>
  </si>
  <si>
    <t>эффект "Звездное небо" 128 rgbed0.2 Вт</t>
  </si>
  <si>
    <t>Часы стрелочные вторичные 
диаметром 1300 мм</t>
  </si>
  <si>
    <t>стрелочные вторичные 
диаметром 1300 мм</t>
  </si>
  <si>
    <t>Часы первичные Кварц</t>
  </si>
  <si>
    <t>первичные Кварц</t>
  </si>
  <si>
    <t>Стол бильярдный с аксессуарами (кий 20 LUT, шары, треугольник)</t>
  </si>
  <si>
    <t>деревянный обтянут зеленым сукном с аксессуарами (кий 20 LUT, шары, треугольник)</t>
  </si>
  <si>
    <t>Ростовая кукла Гусь</t>
  </si>
  <si>
    <t>Накладная № 76 от 03.08.2010 от ИП Перегримова</t>
  </si>
  <si>
    <t>Насос NK 1000200/203 BAQE 55kW 2pol № 96594361</t>
  </si>
  <si>
    <t>NK 1000200/203 BAQE 55kW 2pol № 96594361</t>
  </si>
  <si>
    <t>Шкаф ШК1 1010420А(СВТ29.150.000016(160А)</t>
  </si>
  <si>
    <t>ШК1 1010420А(СВТ29.150.000016(160А)</t>
  </si>
  <si>
    <t>Экран моторизированный Эгарег Targa ajhvfn 4:3, размер (3:4) 381/150 221*295 HCG</t>
  </si>
  <si>
    <t>размер (3:4) 381/150 221*295 HCG</t>
  </si>
  <si>
    <t>Теплосчетчик электромагнитный ЭСКО0Т020 Ду 80</t>
  </si>
  <si>
    <t>электромагнитный ЭСКО0Т020 Ду 80</t>
  </si>
  <si>
    <t>Ударная установка из 5-ти барабанов ( цвет-синий) серия STARCLASSICPERFORMERBIRCH/BUBINGA (Бочка)</t>
  </si>
  <si>
    <t>из 5-ти барабанов ( цвет-синий) серия STARCLASSICPERFORMERBIRCH/BUBINGA (Бочка)</t>
  </si>
  <si>
    <t>Узел управления с электрическим приводом УУ0Д100/1,2(Э24)0 ВФ.04 ДУ100</t>
  </si>
  <si>
    <t>с электрическим приводом УУ0Д100/1,2(Э24)0 ВФ.04 ДУ100</t>
  </si>
  <si>
    <t>Устройство автоматического включения резерва ШАВР 3025002031 УХЛ4 с учетом</t>
  </si>
  <si>
    <t>3025002031 УХЛ4 с учетом</t>
  </si>
  <si>
    <t>Корпус деревянный с декоративной обкладкой с узлами крепления к стене</t>
  </si>
  <si>
    <t>деревянный с декоративной обкладкой с узлами крепления к стене</t>
  </si>
  <si>
    <t>Ксеноновая лампа OSRAM. ХВО 4000WHSCLOFRVSI</t>
  </si>
  <si>
    <t>мощность:4000W</t>
  </si>
  <si>
    <t>мощность: 4000W</t>
  </si>
  <si>
    <t>Насос TP 320580/20AFA0BAQE 5.5kW 400DEF 1 №96086772</t>
  </si>
  <si>
    <t xml:space="preserve"> 5.5kW 400DEF 1 №96086772</t>
  </si>
  <si>
    <t>Концертный баян 3х рядный Тула БН021 64х1200II</t>
  </si>
  <si>
    <t>3х рядный Тула БН021 64х1200II</t>
  </si>
  <si>
    <t>Накладная № 35 от01.09.2016 от ООО "Электросаунд"</t>
  </si>
  <si>
    <t>Система информирования "Вирапром PLS0X5"</t>
  </si>
  <si>
    <t>Система информирования "Вирапром СLS05" (для касс, окон информирования)</t>
  </si>
  <si>
    <t>Комплект "Сигнал FM" 12</t>
  </si>
  <si>
    <t>Сигнал FM" 12</t>
  </si>
  <si>
    <t>Монтажный стол CINEMECCANICA моторизованный, TA0035NMakeuptabie</t>
  </si>
  <si>
    <t>моторизованный, TA0035NMakeuptabie</t>
  </si>
  <si>
    <t>Программируемый контроллер SGM PILOT 2000</t>
  </si>
  <si>
    <t>SGM PILOT 2000</t>
  </si>
  <si>
    <t>Афиша тумба двусторонняя с полями 1200х1800 мм</t>
  </si>
  <si>
    <t>двусторонняя с полями 1200х1800 мм</t>
  </si>
  <si>
    <t>Объектив ISCO ULTRA MC Lenses for 35mm film</t>
  </si>
  <si>
    <t xml:space="preserve"> Lenses for 35mm film</t>
  </si>
  <si>
    <t>Туба 3 клапана J MICNAEL</t>
  </si>
  <si>
    <t>Пресс для пленки CINNEMECCANICA для клейки M3035</t>
  </si>
  <si>
    <t>для клейки M3035</t>
  </si>
  <si>
    <t>Бесперемоточное устройство 3х дисковое SNR 3035 п</t>
  </si>
  <si>
    <t>3х дисковое SNR 3035 п</t>
  </si>
  <si>
    <t>Блок диммерный цифровой, 24 канала по 3кВт, IMLIGHTPD0240</t>
  </si>
  <si>
    <t>цифровой, 24 канала по 3кВт, IMLIGHTPD0240</t>
  </si>
  <si>
    <t xml:space="preserve">деревянный обтянут зеленым сукном </t>
  </si>
  <si>
    <t>Портативная видео студия DATAVIDEOHS0 500</t>
  </si>
  <si>
    <t>DATAVIDEOHS0 500</t>
  </si>
  <si>
    <t>Пианино (кл.и мех.имп.), модель "М01" полированное, цвет черный, ПМ010К 0ч/п</t>
  </si>
  <si>
    <t>модель "М01" полированное, цвет черный, ПМ010К 0ч/п (кл.и мех.имп.)</t>
  </si>
  <si>
    <t>Труба Bb L mihaeii UT 20003</t>
  </si>
  <si>
    <t>медная</t>
  </si>
  <si>
    <t>2001дюймовый LCD экран ASER /2072.66 ГГц/IntelCore 2Duo.L26 Md.20 0дюймовый LCD экран</t>
  </si>
  <si>
    <t>2072.66 ГГц/IntelCore 2Duo.L26 Md.20 0дюймовый LCD экран</t>
  </si>
  <si>
    <t>DIGIDESIGN 003 Rack+ FactoryBundleFirewire0интерфейс 24/96,18 каналов</t>
  </si>
  <si>
    <t>интерфейс 24/96,18 каналов</t>
  </si>
  <si>
    <t>GetD GK600  Система для 3D кинопоказа с пассивной круговой поляризацией</t>
  </si>
  <si>
    <t>с пассивной круговой поляризацией</t>
  </si>
  <si>
    <t>Накладная № 84 от 30.05.2016 от ООО "ЛТМ0Белгород"</t>
  </si>
  <si>
    <t>IPPON SMART Winner 3000 Источник бесперебойного  питания</t>
  </si>
  <si>
    <t>Источник бесперебойного  питания</t>
  </si>
  <si>
    <t>Универсальный пьедестал  KINOLAB для цифрового кинопроектора со стойкой 16U</t>
  </si>
  <si>
    <t>для цифрового кинопроектора со стойкой 16U</t>
  </si>
  <si>
    <t>Barco DP2K015C  Цифровой проектор</t>
  </si>
  <si>
    <t>Barco DP2K015C</t>
  </si>
  <si>
    <t>Barco DC2K Объектив для цифрового проектора 0,98(1,903,2)</t>
  </si>
  <si>
    <t>разрешение 0,98(1,903,2)</t>
  </si>
  <si>
    <t>Лампа ксеноновая для проектора Barco DP2K015C (1750 часов)</t>
  </si>
  <si>
    <t>Barco DP2K015C (1750 часов)</t>
  </si>
  <si>
    <t>Медиа сервер интегрированный Barco AIchemy</t>
  </si>
  <si>
    <t>ПК</t>
  </si>
  <si>
    <t>Система автоматизации билетных касс  UCS</t>
  </si>
  <si>
    <t>UCS</t>
  </si>
  <si>
    <t>Накладная № б/н от 28.06.2016 от ООО "ЛТМ0Белгород"</t>
  </si>
  <si>
    <t>саксафон тенор,Jupitep JTS 789 GL</t>
  </si>
  <si>
    <t>медный</t>
  </si>
  <si>
    <t>Распоряжение главы админ. Новооскольского района № 10360р от 29.12.2007</t>
  </si>
  <si>
    <t>OSRAM XBO 3000W/DTR OFRксеноновая короткодуговая лампа. Номинальная мощность 3000 Вт, Рабочее напряжение 30 В, Ток 100 А, Световой поток 140000 Лм.</t>
  </si>
  <si>
    <t>ксеноновая короткодуговая лампа. Номинальная мощность 3000 Вт, Рабочее напряжение 30 В, Ток 100 А, Световой поток 140000 Лм.</t>
  </si>
  <si>
    <t>Антрактно-раздвижной занавес, артикул ткани АН 266006/32290 цвет бордо, размер 6,5х8,5 м</t>
  </si>
  <si>
    <t xml:space="preserve">ткань, </t>
  </si>
  <si>
    <t>Усилитель РАМ0480А+VF</t>
  </si>
  <si>
    <t xml:space="preserve"> РАМ0480А+VF</t>
  </si>
  <si>
    <t>Накладная №4438 от 27.05.2015 от ООО "ДЕЛК"</t>
  </si>
  <si>
    <t>с ручным вокальным микрофоном</t>
  </si>
  <si>
    <t>Накладная № 99 от 20.12.2017 ИП Апатенко А. В.</t>
  </si>
  <si>
    <t>артикул ткани АН 266006/32290 цвет бордо, размер 6,5х8,5 м</t>
  </si>
  <si>
    <t>Искусственная сосна 4,5м "Рублевская"</t>
  </si>
  <si>
    <t>высота 4,5 м</t>
  </si>
  <si>
    <t>Накладная № IPMPH0024 от 07.12.2018 от ИП Межевов А. Ю.</t>
  </si>
  <si>
    <t xml:space="preserve"> Постановление №1 администрации  района   09.01.2014 г.</t>
  </si>
  <si>
    <t>Ограждение железобетонное</t>
  </si>
  <si>
    <t>материал: бетон, железо</t>
  </si>
  <si>
    <t>Ограждение металлическое</t>
  </si>
  <si>
    <t>материал: металл</t>
  </si>
  <si>
    <t>09.01.2014 г.</t>
  </si>
  <si>
    <t>Дорожка тротуарная</t>
  </si>
  <si>
    <t>выполнена из плитки</t>
  </si>
  <si>
    <t>Тротуарная дорожка</t>
  </si>
  <si>
    <t>Внутриплощадочные сети канализации</t>
  </si>
  <si>
    <t>09.01.2014г.</t>
  </si>
  <si>
    <t>Наружное освещение</t>
  </si>
  <si>
    <t xml:space="preserve">Микшерный пульт. </t>
  </si>
  <si>
    <t>Тип: цифровой. Моторизованные фейдеры: 33 шт. Сенсорный дисплей.  YAMAHA</t>
  </si>
  <si>
    <t xml:space="preserve"> Постановление администрации  № 900</t>
  </si>
  <si>
    <t xml:space="preserve">Проектор. </t>
  </si>
  <si>
    <t>Технология: 3 LSD. Соотношения сторон изображения 16 10. Яркость 5500 lm  PANASONIC</t>
  </si>
  <si>
    <t xml:space="preserve">Прибор с полным движением. Тип - три в одном («узкий луч», «прожектор спот», «заливающий прожектор») Источник света - светодиод «Чип на плате» </t>
  </si>
  <si>
    <t>Мощность 150 Вт HIGHENDLED</t>
  </si>
  <si>
    <t>Дорога-полотно для занавесов. Длинна 9,5 м.</t>
  </si>
  <si>
    <t>Длинна 9,5 м.</t>
  </si>
  <si>
    <t>Лебедка электрическая для привода занавеса</t>
  </si>
  <si>
    <t>Электрическая</t>
  </si>
  <si>
    <t>Тип акустической системы линейный массив. Гибкая конструкция для изменения диаграммы направленности наличие. Встроенный усилитель мощности наличие. Максимальная мощность усилителя 1000 Вт BOSE</t>
  </si>
  <si>
    <t xml:space="preserve"> Гибкая конструкция для изменения диаграммы направленности наличие. Встроенный усилитель мощности наличие. </t>
  </si>
  <si>
    <t>Сабвуфер. Тип акустической системы: низкочастотный элемент линейного массива. Встроенный усилитель мощности наличие 1000 Вт BOSE</t>
  </si>
  <si>
    <t>Тип акустической системы: низкочастотный элемент линейного массива. Встроенный усилитель мощности наличие 1000 Вт BOSE</t>
  </si>
  <si>
    <t>Пульт управления световыми приборами. Общее количество каналов 1024. 2 оптически изолированных выходных линий. HIGHENDLED</t>
  </si>
  <si>
    <t>Общее количество каналов 1024. 2 оптически изолированных выходных линий. HIGHENDLED</t>
  </si>
  <si>
    <t xml:space="preserve">Проекционный экран </t>
  </si>
  <si>
    <t>с электроприводом. Соотношение сторон: 16:10 LUMIEN</t>
  </si>
  <si>
    <t xml:space="preserve">Заливной прибор. Источник света - светодиод типа "Чип на плате" </t>
  </si>
  <si>
    <t>белого света. Мощность источника света 200 Вт. Вращение осуществляется на 630. Наклон осуществляется на 265  HIGHENDLED</t>
  </si>
  <si>
    <t>III.XLVIIII.I</t>
  </si>
  <si>
    <t>Автомобиль ГАЗ-2834</t>
  </si>
  <si>
    <t>О785ЕК31RUS,№ ПТС 52 ОМ 314392, VIN XU42834VWG0001171,2016г.вып.,белый,кузов№276200GO687104,№двигателя 421640 G0600348,№шасси-нет,л/с106,8</t>
  </si>
  <si>
    <t xml:space="preserve">Договор пожертвования права требования №20 </t>
  </si>
  <si>
    <t>О825МЕ31RUS,№ПТС 52 ОР 635032,VIN X96322100НО831696,2017г.вып.,белый,кузов№322100НО600571,№двигателяА27400НО403043,№шасси-нет,л/с106,8</t>
  </si>
  <si>
    <t>Муниципальный контракт №02092-501000/17-0004023 от 13.11.2017г.</t>
  </si>
  <si>
    <t>INTEL SE7520BD2V iE 7520(800MHz,6DDR,2хGbitLAN,SATA-RAID,SCSI Ultra320(Brandon-V)/2G PC2700/3"ALPS/SCSI 73G MAX 8B073LO/CD52X ASUS/KB GEN/MS CHERRY 5100/кабель питания евро-розетка 220В 1,8м/АльтаирMULTISM251/КОРПУС SERVER INTEL SC 5275-E Pilot Point2 Value Chassis(Black)+ПРОЦЕССОР INTEL Xeon 2800MHz Socket 604 MPGA (1 MB,800MHz)BOX-</t>
  </si>
  <si>
    <t>Сервер МВ S5000</t>
  </si>
  <si>
    <t>2хQuadCore Intel Xeon E5430,2666MHz Intel Sapello S5000VSA 8xKINGSTON 2Гб DDR2-667ECC DDR2 SDRAM 4xHITACHI HUS 1530VLS300 Optiarc DVD RW AP-7203 DATA Device</t>
  </si>
  <si>
    <t xml:space="preserve">
  Акт приема- передачи от УСЗН №1 от 10.01.17г.</t>
  </si>
  <si>
    <t>Коммуникативная система "Диалог"</t>
  </si>
  <si>
    <t>Базовый плюс (Доступная среда)</t>
  </si>
  <si>
    <t>Товарн.наклад.№263 от 22.12.2017г.</t>
  </si>
  <si>
    <t>Информационный терминал</t>
  </si>
  <si>
    <t>42/2 Slim (CHN 156) (Доступная среда)</t>
  </si>
  <si>
    <t>Поручень настенный</t>
  </si>
  <si>
    <t>Товарн.наклад.№47 от 05.09.2017г.</t>
  </si>
  <si>
    <t>Инфокиоск</t>
  </si>
  <si>
    <t>Интерактивный информационный киоск "Джорджия"</t>
  </si>
  <si>
    <t>Коляска-ступенькоход</t>
  </si>
  <si>
    <t>Приспособление мобильное для закрепления и транспортирования инвалидных кресло-колясок и инвалидов по лестничному маршу, модель Liftkar в исполнении PT UNI 130,(АТ АUT 040)(Доступная среда)</t>
  </si>
  <si>
    <t>Товарн.наклад.№45 от 05.09.2017г.</t>
  </si>
  <si>
    <t>Итого движимое имущество Комплексный центр социального обслуживания населения Новооскольского района Белгородской области</t>
  </si>
  <si>
    <t>Система информирования "Вирапром Р-СТС"</t>
  </si>
  <si>
    <t>Цвет: черный</t>
  </si>
  <si>
    <t>Накладная №ЦО-186</t>
  </si>
  <si>
    <t xml:space="preserve">Вместимость 1 человек в коляске. Направление движения – вперед/назад. </t>
  </si>
  <si>
    <t>Принтер пласт. кар</t>
  </si>
  <si>
    <t>Цвет: голубой, черный, стальной</t>
  </si>
  <si>
    <t xml:space="preserve">Накладная </t>
  </si>
  <si>
    <t>Видеопроектор Sanyo PLY -Z 5</t>
  </si>
  <si>
    <t>Класс устройства: стационарный, широкоформатный</t>
  </si>
  <si>
    <t>Интерактивная доска с проектором SMART Board 680  с проектором SMART UF70</t>
  </si>
  <si>
    <t>Модель:Интерактивная доска с проектором SMART Board 680  с проектором SMART UF70 Производитель: SMART</t>
  </si>
  <si>
    <t>Накладная №9</t>
  </si>
  <si>
    <t>Стол выдач на 2 че</t>
  </si>
  <si>
    <t>Материал :ДСП</t>
  </si>
  <si>
    <t>Накладная №149</t>
  </si>
  <si>
    <t>информационный киоск сенсорный СТ-1-3</t>
  </si>
  <si>
    <t>Цвет: серый, бирюзовый</t>
  </si>
  <si>
    <t>Диарама</t>
  </si>
  <si>
    <t>Макет стены, в него входит две башни малая и большая. Материал:ДСП</t>
  </si>
  <si>
    <t>Стеллаж односторонний с наклонными полками</t>
  </si>
  <si>
    <t>Постановление№1124 от 04.09.2014</t>
  </si>
  <si>
    <t>В комплект входит монитор, системный блок, клавиатура, мышь</t>
  </si>
  <si>
    <t xml:space="preserve">Итого движимое имущество муниципального  казённого   учреждения  культуры "Центральная библиотека Новооскольского городского округа " </t>
  </si>
  <si>
    <t xml:space="preserve">Муниципальное казенное   учреждение дополнительного образования  "Новооскольская  школа искусств имени Н.И. Платонова" </t>
  </si>
  <si>
    <t>Цвет: светло-коричневый</t>
  </si>
  <si>
    <t>Тульская Гармонь БН - 40 БАЯН "ЭТЮД-205М"" 55*100-2 ученический, 3-х рядный, двухголосный, с готовым аккомпанементом, 365*209*402 мм, 8 кг, цвет белый</t>
  </si>
  <si>
    <t>Баян ученический
3-х рядный
двухголосный, с готовым аккомпанементом</t>
  </si>
  <si>
    <t>Накладная №403</t>
  </si>
  <si>
    <t>Домра малая 2 категория</t>
  </si>
  <si>
    <t xml:space="preserve">II категория,
 дека - резонансовая ель; колковая механика с металлическими головками
</t>
  </si>
  <si>
    <t>Накладная №251</t>
  </si>
  <si>
    <t>ALMANSA 434 Cedar/Spruce Гитара классическая, массив кедр 434 Cedar/Spruce</t>
  </si>
  <si>
    <t>ВЕРХНЯЯ ДЕКА Цельный кедр, ТИП ГИТАРЫ Классическая гитара</t>
  </si>
  <si>
    <t>Накладная №957</t>
  </si>
  <si>
    <t>Цифровое фортепиано,88 клавиш GHS/128 гол. полифония, YAMAHA YDP-142B</t>
  </si>
  <si>
    <t>Производитель Yamaha 
Молоточковая механика</t>
  </si>
  <si>
    <t>Накладная №384</t>
  </si>
  <si>
    <t>Баян об</t>
  </si>
  <si>
    <t>Ученический двухголосный</t>
  </si>
  <si>
    <t>Тромбон тенор Getzen</t>
  </si>
  <si>
    <t>Типы духовых инструментов Тенор тромбоны</t>
  </si>
  <si>
    <t>Форест-М ВК-ВК-В(балалайка-контрабас,серийная,резонансная дека)</t>
  </si>
  <si>
    <t>Тип  Балалайка контрабас, серийная,резонансная дека</t>
  </si>
  <si>
    <t>Накладная №34</t>
  </si>
  <si>
    <t>Шторный комплект.</t>
  </si>
  <si>
    <t>Цвет: персик, терракотовый, слоновая кость.</t>
  </si>
  <si>
    <t>Накладная №525</t>
  </si>
  <si>
    <t>Ксилофон концертны с регулируемой высотой КР 35</t>
  </si>
  <si>
    <t>Материал клавиш: пластик
Размеры клавиш: 19х38
Диапозон: 3 1/2 октавы</t>
  </si>
  <si>
    <t>Накладная №255</t>
  </si>
  <si>
    <t>Труба Вь Getzen  Student (мензура 460", кейс пластиковый)</t>
  </si>
  <si>
    <t>мензура 460", кейс пластиковый</t>
  </si>
  <si>
    <t>Аккордеон</t>
  </si>
  <si>
    <t xml:space="preserve">Пианино (кл.и мех.имп.) модель "М-1" полированное, черное  </t>
  </si>
  <si>
    <t xml:space="preserve">модель "М-1" полированное, черное  </t>
  </si>
  <si>
    <t>Постановление №191 от 18.05.2017</t>
  </si>
  <si>
    <t>KORG PA900 Синтезатор 61 клавиша</t>
  </si>
  <si>
    <t>Тип инструмента: синтезатор, 
Количество клавиш: 61
Педали: подключаемые
Контроллер модуляции: есть</t>
  </si>
  <si>
    <t>Накладная №1020</t>
  </si>
  <si>
    <t>Yamaha PSR S970 - Рабочая станция с аккомпанементом, 61 клавиша, 128 гол. полифония.</t>
  </si>
  <si>
    <t>Рабочая станция с аккомпанементом, 61 клавиша, 128 гол. полифония.</t>
  </si>
  <si>
    <t>Накладная №475</t>
  </si>
  <si>
    <t>Рояль кабинетный, черный, полированный, модель "В-152 РКМ-А-чшп "Москва"</t>
  </si>
  <si>
    <t>черный, полированный, модель "В-152 РКМ-А-чшп "Москва"</t>
  </si>
  <si>
    <t>Пианино модель 3 (марка "Михаил Глинка")</t>
  </si>
  <si>
    <t>марка "Михаил Глинка" Механика выполнена по технологии C.Bechstein.
Молоточки обтянуты войлоком из овечьей шерсти.
Произведено в России.</t>
  </si>
  <si>
    <t>Распоряжение №602-РП от 28.12.2017</t>
  </si>
  <si>
    <t xml:space="preserve">Итого движимое имущество муниципального  казенного   учреждения  дополнительного образования  "Новооскольская  школа искусств имени Н.И. Платонова" </t>
  </si>
  <si>
    <t>Муниципальное казённое образовательное учреждение дополнительного образования  "Великомихайловская школа искусств"</t>
  </si>
  <si>
    <t>шкаф встроенный</t>
  </si>
  <si>
    <t>цвет светло-коричневый</t>
  </si>
  <si>
    <t>Постановление №756 от 09.06.2012</t>
  </si>
  <si>
    <t>шкаф "Муза"2-6,для хранения сцен.костюмов</t>
  </si>
  <si>
    <t>Гардероб на 50 мест</t>
  </si>
  <si>
    <t>панель зеркальная со станком</t>
  </si>
  <si>
    <t xml:space="preserve"> Стальные кронштейны и деревянные  перекладины, зеркала.</t>
  </si>
  <si>
    <t>пианино Lietuva 109</t>
  </si>
  <si>
    <t>цвет: черный</t>
  </si>
  <si>
    <t>Постановление №602-РП от 28.12.2017</t>
  </si>
  <si>
    <t>Итого движимое имущество муниципального казенного образовательного учреждения  дополнительного образования  "Великомихайловская школа искусств"</t>
  </si>
  <si>
    <t>LV.II</t>
  </si>
  <si>
    <t>Новооскольский район,
 с. Великомихайловка, 
ул. Советская, д.77</t>
  </si>
  <si>
    <t>Постановление № 162</t>
  </si>
  <si>
    <t>Изгородь</t>
  </si>
  <si>
    <t>Постановление № 410</t>
  </si>
  <si>
    <t>АПТ Стол 42 сталь 1,8 мм</t>
  </si>
  <si>
    <t>Видеокамера Panasonic HC-VX980 4K 24p 320698</t>
  </si>
  <si>
    <t>Накладная №22 от 24.10.2019</t>
  </si>
  <si>
    <t>Итого движимое имущество муниципального казенного  учреждения культуры "Великомихайловский музей имени Первой Конной  армии "</t>
  </si>
  <si>
    <t>Беломестненская территориальная администрация Новооскольского городского округа</t>
  </si>
  <si>
    <t xml:space="preserve">Мотоблок </t>
  </si>
  <si>
    <t xml:space="preserve">Ограда металлическая </t>
  </si>
  <si>
    <t>Итого движимое имущество Беломестненской  территориальной  администрации  Новооскольского городского округа</t>
  </si>
  <si>
    <t>Богородская территориальная администрация Новооскольского городского округа</t>
  </si>
  <si>
    <t>Ограждение кладбища, находится на территории кладбища Новооскольский район, с.Богородское ул.Школьная, протяженность 270 м.</t>
  </si>
  <si>
    <t>Муниципальный контракт №1642 от 24.09.2008 г.</t>
  </si>
  <si>
    <t xml:space="preserve">находится на территории кладбища: Новооскольский район х.Новоселовка,  протяженность 200 м. </t>
  </si>
  <si>
    <t>Муниципальный контракт №0126300021512000100-0064944-02 от 28.08.2012 г.</t>
  </si>
  <si>
    <t>Тротуарная площадь</t>
  </si>
  <si>
    <t>раположена: Новооскольский район с.Богородское ул.Голицына, площадью 50 кв.м.</t>
  </si>
  <si>
    <t>Акт приемки-передачи от 11.01.2011</t>
  </si>
  <si>
    <t>Стела въездная</t>
  </si>
  <si>
    <t>раположен: Новооскольский район с.Богородское, гусята объемные металлические, буквы объемные металлические диаметром 40 см., гусь объемный металлический, высотой 1,7 м., постамент высотой 1,5 м.</t>
  </si>
  <si>
    <t>Контракт №90 от 02.08.2017 г.</t>
  </si>
  <si>
    <t>Итого движимое имущество Богородской  территориальной  администрации  Новооскольского городского округа</t>
  </si>
  <si>
    <t>Большеивановская территориальная администрация Новооскольского городского округа</t>
  </si>
  <si>
    <t xml:space="preserve">Ограждение кладбищ </t>
  </si>
  <si>
    <t xml:space="preserve"> Новооскольский район. с. Семеновка 210 п/м Метал)</t>
  </si>
  <si>
    <t xml:space="preserve"> Новооскольский район с.Большая Ивановка  240 п/м (Метал)</t>
  </si>
  <si>
    <t xml:space="preserve"> Новооскольский район, х.Мосьпанов  (Дерево)  377,4 погон. м.</t>
  </si>
  <si>
    <t xml:space="preserve"> Ограждение кладбищ </t>
  </si>
  <si>
    <t>Новооскольский район, х Колодезный (100 пог. м. 288,3 кв.м.ограждение металическое с кованными элементами с воротами.)</t>
  </si>
  <si>
    <t xml:space="preserve">  Ограждение кладбищ </t>
  </si>
  <si>
    <t>Новооскольский район, с.Большая Ивановка  444 пог. м. ограждение металическое с кованными элементами с воротами.  
30 кв.м. рит. площадка 14048,00руб</t>
  </si>
  <si>
    <t xml:space="preserve">   Ограждение кладбищ </t>
  </si>
  <si>
    <t>Новооскольский район, с Большая Ивановка 380 пог. м. ограждение металическое с кованными элементами с воротами. 
30 кв.м. рит. площадка, ворота распашные, калитка.</t>
  </si>
  <si>
    <t xml:space="preserve">    Ограждение кладбищ </t>
  </si>
  <si>
    <t xml:space="preserve"> 250 пог. м. ограждение металическое с кованными элементами с воротами. 
Новооскольскийрайон, х. Редкодуб 30 кв.м. рит. площадка, ворота распашные, калитка.</t>
  </si>
  <si>
    <t xml:space="preserve">Парковая зона </t>
  </si>
  <si>
    <t>Парковая зона в т.ч. ограда 520 м с воротами металлическая, 2 беседки, 5 скамеек, 7 урн. (Спортивный городок на тер парка )</t>
  </si>
  <si>
    <t>Итого движимое имущество Большеивановской  территориальной  администрации  Новооскольского городского округа</t>
  </si>
  <si>
    <t>Боровогриневская территориальная администрация Новооскольского городского округа</t>
  </si>
  <si>
    <t>Дополнительное ограждение</t>
  </si>
  <si>
    <t>Ограждение кладбища с.Гринево</t>
  </si>
  <si>
    <t>Ограждение кладбища с.Боровки</t>
  </si>
  <si>
    <t>Ограждение кладбища с.Немцево</t>
  </si>
  <si>
    <t>Ограждение кладбища х. Скрынников</t>
  </si>
  <si>
    <t>х. Скрынников</t>
  </si>
  <si>
    <t>Ограждение кладбища х.Шевцов</t>
  </si>
  <si>
    <t>х.Шевцов</t>
  </si>
  <si>
    <t>Ограждение кладбища х.Бондарев</t>
  </si>
  <si>
    <t>х. Бондарев</t>
  </si>
  <si>
    <t>Металлическая подставка для сирены</t>
  </si>
  <si>
    <t>Итого движимое имущество Боровогриневской   территориальной  администрации  Новооскольского городского округа</t>
  </si>
  <si>
    <t>Васильдольская  территориальная администрация Новооскольского городского округа</t>
  </si>
  <si>
    <t>Пост.админ.Н-го гор. округа 58 от 28.12.18г</t>
  </si>
  <si>
    <t>парковая зона</t>
  </si>
  <si>
    <t>ограждение кладбища</t>
  </si>
  <si>
    <t xml:space="preserve">312 п.м. </t>
  </si>
  <si>
    <t xml:space="preserve">264п.м. </t>
  </si>
  <si>
    <t>Итого движимое имущество Васильдольской   территориальной  администрации  Новооскольского городского округа</t>
  </si>
  <si>
    <t>Великомихайловская   территориальная администрация Новооскольского городского округа</t>
  </si>
  <si>
    <t>Ворота кладбище</t>
  </si>
  <si>
    <t xml:space="preserve">Новооскольский район, c.Великомихайловка </t>
  </si>
  <si>
    <t xml:space="preserve">Постановление администрации округа № 59 </t>
  </si>
  <si>
    <t>Ограждение кладбище</t>
  </si>
  <si>
    <t>Новооскольский район, c.Великомихайловка ул.Красноармейская</t>
  </si>
  <si>
    <t>Новооскольский район, c.Великомихайловка ул.Садовая</t>
  </si>
  <si>
    <t>Новооскольский район, c.Подвислое ул.Солнечная</t>
  </si>
  <si>
    <t>Парковая зона</t>
  </si>
  <si>
    <t>Новооскольский район, c.Великомихайловка пл. Первой Конной армии</t>
  </si>
  <si>
    <t>Новооскольский район, c.Великомихайловка ул.Каховка</t>
  </si>
  <si>
    <t>Площадь</t>
  </si>
  <si>
    <t>Новооскольский район, c.Великомихайловка пл.Первой Конной армии</t>
  </si>
  <si>
    <t>Объекты благоустройства парка</t>
  </si>
  <si>
    <t>Детский игровой комплекс на 2 башни</t>
  </si>
  <si>
    <t>Новооскольский район, c.Великомихайловка (центральный парк)</t>
  </si>
  <si>
    <t>Ограждение металлическое Каховка</t>
  </si>
  <si>
    <t>Итого движимое имущество Великомихайловской    территориальной  администрации  Новооскольского городского округа</t>
  </si>
  <si>
    <t>Глинновская    территориальная администрация Новооскольского городского округа</t>
  </si>
  <si>
    <t>Парковая зона с.Глинное</t>
  </si>
  <si>
    <t>31..12,2010</t>
  </si>
  <si>
    <t>акт выполненных работ</t>
  </si>
  <si>
    <t>Ограждение кладбища с.Глинное 0,36 га</t>
  </si>
  <si>
    <t>металлическое ограждение</t>
  </si>
  <si>
    <t>29.09,2008</t>
  </si>
  <si>
    <t>Ограждение кладбища х.Севальный 0,27 га</t>
  </si>
  <si>
    <t>Ограждение кладбища х.Большая Яруга 0,2</t>
  </si>
  <si>
    <t>Ограждение кладбища х.Костин 0,2</t>
  </si>
  <si>
    <t>Ограждение кладбища х.Березки 0,2</t>
  </si>
  <si>
    <t>Ограждение кладбища х.Тереховка0,18</t>
  </si>
  <si>
    <t>Ограждение кладбища х.Соколовка 0,16</t>
  </si>
  <si>
    <t>Ограждение кладбища х.Б-Яруга 0,16</t>
  </si>
  <si>
    <t xml:space="preserve">Ограждение кладбища с.Ивановка  </t>
  </si>
  <si>
    <t>Ворота с.Глинное</t>
  </si>
  <si>
    <t>металлические</t>
  </si>
  <si>
    <t>Николаевская   территориальная администрация Новооскольского городского округа</t>
  </si>
  <si>
    <t>Котел отопительный Лемакс Премиум-50</t>
  </si>
  <si>
    <t>С.Николаевка</t>
  </si>
  <si>
    <t xml:space="preserve">постановление администрации Новооскольского городского округа №61 </t>
  </si>
  <si>
    <t>Спортивная серия</t>
  </si>
  <si>
    <t>Обустройство клумбы</t>
  </si>
  <si>
    <t>Насос ЭЦВ 8 40-180</t>
  </si>
  <si>
    <t xml:space="preserve">Ворота </t>
  </si>
  <si>
    <t xml:space="preserve">Парк </t>
  </si>
  <si>
    <t xml:space="preserve">Парк отдыха </t>
  </si>
  <si>
    <t>Ограждение кладбища с.Николаевка</t>
  </si>
  <si>
    <t>Ограждение кладбища х. Богатый</t>
  </si>
  <si>
    <t>х. Богатый</t>
  </si>
  <si>
    <t>с. Васильполье</t>
  </si>
  <si>
    <t xml:space="preserve">Ограждение кладбища </t>
  </si>
  <si>
    <t>Ограждение кладбища с. Серебрянка</t>
  </si>
  <si>
    <t>с. Серебрянка</t>
  </si>
  <si>
    <t>Ограждение кладбища с. Львовка</t>
  </si>
  <si>
    <t>с. Львовка</t>
  </si>
  <si>
    <t>Скульптурная композиция Микеша</t>
  </si>
  <si>
    <t>Ниновская   территориальная администрация Новооскольского городского округа</t>
  </si>
  <si>
    <t>Ограждение металлическое (100м)</t>
  </si>
  <si>
    <t>металлическая конструкция</t>
  </si>
  <si>
    <t>металлическая подставка для сирены</t>
  </si>
  <si>
    <t>Итого движимое имущество Ниновской      территориальной  администрации  Новооскольского городского округа</t>
  </si>
  <si>
    <t>Новобезгинская   территориальная администрация Новооскольского городского округа</t>
  </si>
  <si>
    <t>Ограждение кладбища (270м) х.Сабельный + ворота распашные</t>
  </si>
  <si>
    <t xml:space="preserve">Постановление администрации округа №63 </t>
  </si>
  <si>
    <t>Ограждение кладбища х.Костевка (208м)</t>
  </si>
  <si>
    <t>Ограждение кладбища Никольское ,295  м</t>
  </si>
  <si>
    <t>Ограждение кладбища Новая  Безгинка (Лягушевка)166 м</t>
  </si>
  <si>
    <t>Ограждение кладбища Новая Безгинка (363м)+ распашные ворота</t>
  </si>
  <si>
    <t>Ограждение кладбища х.Веселый (96 м)</t>
  </si>
  <si>
    <t xml:space="preserve">Изгородь металическая </t>
  </si>
  <si>
    <t xml:space="preserve">
07.05.2019 г.</t>
  </si>
  <si>
    <t>Договор пожертвования  от ЗАО  Агросоюз "Авида"
акт приема передачи   основных средств</t>
  </si>
  <si>
    <t>Мельница декоротивная  деревянная</t>
  </si>
  <si>
    <t xml:space="preserve">
31.08.2018 г.</t>
  </si>
  <si>
    <t>Итого движимое имущество Новобезгинской      территориальной  администрации  Новооскольского городского округа</t>
  </si>
  <si>
    <t>Оскольская   территориальная администрация Новооскольского городского округа</t>
  </si>
  <si>
    <t>металлическое</t>
  </si>
  <si>
    <t>Комплекс детский</t>
  </si>
  <si>
    <t>Итого движимое имущество Оскольской      территориальной  администрации  Новооскольского городского округа</t>
  </si>
  <si>
    <t xml:space="preserve">Парковая зона  </t>
  </si>
  <si>
    <t xml:space="preserve">Фонтан, ограждение металлическое, тротуарные дорожки, детская площадка, беседки, волейбольная площадка, скамейки, урны, светильники, цветочници "Лилия", зеленные насаждения  </t>
  </si>
  <si>
    <t>Постановление городского округа № 65</t>
  </si>
  <si>
    <t>Ограждение кладбища с.Солонец-Поляна</t>
  </si>
  <si>
    <t>Ограждение металлическое, протяженностью 116 м.</t>
  </si>
  <si>
    <t>Ограждение кладбища с.Киселевка</t>
  </si>
  <si>
    <t>Ограждение металлическое, протяженностью 230 м.</t>
  </si>
  <si>
    <t>Воорота парка с.Солонец-Поляна</t>
  </si>
  <si>
    <t>Ворота металлические</t>
  </si>
  <si>
    <t>Итого движимое имущество Солонец-Полянской  территориальной  администрации  Новооскольского городского округа</t>
  </si>
  <si>
    <t>Старобезгинская   территориальная администрация Новооскольского городского округа</t>
  </si>
  <si>
    <t>Ограждение кладбища в с.Старая Безгинка</t>
  </si>
  <si>
    <t xml:space="preserve">Ограждение металлическое,  ритуальная площадка </t>
  </si>
  <si>
    <t>Ограждение металлическое кладбища в х.Развильный</t>
  </si>
  <si>
    <t>Ограждение металлическое,  ритуальная площадка 30 кв.м</t>
  </si>
  <si>
    <t>Ограждение металлическое кладбища в х.Калиновка</t>
  </si>
  <si>
    <t>Ограждение металлическое кладбища в х.Попасный</t>
  </si>
  <si>
    <t>Стелла въездная (Старая Безгинка)</t>
  </si>
  <si>
    <t>сооружение из отцилиндрованного бревна</t>
  </si>
  <si>
    <t>Средство оповещения</t>
  </si>
  <si>
    <t xml:space="preserve">Дорожка  тротуарная  196 кв.м </t>
  </si>
  <si>
    <t>11.02.2019 г.
11.01.2019 г</t>
  </si>
  <si>
    <t>Итого движимое имущество Старобезгинской  территориальной  администрации  Новооскольского городского округа</t>
  </si>
  <si>
    <t>Тростенецкая   территориальная администрация Новооскольского городского округа</t>
  </si>
  <si>
    <t>Мотоблок МБ 2 "Нева"</t>
  </si>
  <si>
    <t>тех. характериститки:охват рабочей зоны – 1,2 м; размер ёмкости для горючего – 3,6 л; расход горючего — 1-1,6 л/час; скорость передвижения – 12 км/ч;</t>
  </si>
  <si>
    <t>стелла</t>
  </si>
  <si>
    <t>стелла металлическая (6000х1000мм)</t>
  </si>
  <si>
    <t>Итого движимое имущество Тростенецкой  территориальной  администрации  Новооскольского городского округа</t>
  </si>
  <si>
    <t>Шараповская   территориальная администрация Новооскольского городского округа</t>
  </si>
  <si>
    <t>ограждение металлическое (кладбище Пушкарь</t>
  </si>
  <si>
    <t>акт.выполненных работ от 23.11.2012</t>
  </si>
  <si>
    <t>ограждение металическое (кладбище с. Мозалевка   )</t>
  </si>
  <si>
    <t>акт.выполненных работ от 16.11.2010</t>
  </si>
  <si>
    <t>беседка с оргаждением металическая</t>
  </si>
  <si>
    <t>Новооскольский район, с.Шараповка, лес "Березки"</t>
  </si>
  <si>
    <t>договор к.п №58 от 30.04.2012</t>
  </si>
  <si>
    <t>ограждение металическое (кладбище с.Шараповка   )</t>
  </si>
  <si>
    <t>акт.выполненных работ от 11.01.2016</t>
  </si>
  <si>
    <t>ограждение металическое (кладбище х. Криничный   )</t>
  </si>
  <si>
    <t>ограждение металическое (кладбище с. Косые  )</t>
  </si>
  <si>
    <t>Итого движимое имущество Шараповской  территориальной  администрации  Новооскольского городского округа</t>
  </si>
  <si>
    <t>Яковлевская   территориальная администрация Новооскольского городского округа</t>
  </si>
  <si>
    <t>Ограждения кладбищ х.Белый Колодезь</t>
  </si>
  <si>
    <t>Металлическая ,крашеная</t>
  </si>
  <si>
    <t>Ограждения кладбищ с.Кулевка</t>
  </si>
  <si>
    <t>Ограждения кладбищ с.Крюк</t>
  </si>
  <si>
    <t>Ограждения кладбищ с.Проточное</t>
  </si>
  <si>
    <t>Ограждения кладбищ с.Яковлевка</t>
  </si>
  <si>
    <t>Ограждения кладбищ с.Грачевка</t>
  </si>
  <si>
    <t>Ограждения кладбищ с.Ямки</t>
  </si>
  <si>
    <t>Итого движимое имущество Яковлевской  территориальной  администрации  Новооскольского городского округа</t>
  </si>
  <si>
    <t>Ярская    территориальная администрация Новооскольского городского округа</t>
  </si>
  <si>
    <t xml:space="preserve">оборудование системы оповещения </t>
  </si>
  <si>
    <t>Пост.админ.Н-го гор. округа 70 от 28.12.18г</t>
  </si>
  <si>
    <t>стелла "Подкова"</t>
  </si>
  <si>
    <t xml:space="preserve">мкталлическая, окрашенная </t>
  </si>
  <si>
    <t>6000 м.кв.</t>
  </si>
  <si>
    <t>ограждение металлическое</t>
  </si>
  <si>
    <t xml:space="preserve">330 п.м. </t>
  </si>
  <si>
    <t xml:space="preserve">125п.м. </t>
  </si>
  <si>
    <t>75 п.м.</t>
  </si>
  <si>
    <t>200 п.м.</t>
  </si>
  <si>
    <t>150 п.м.</t>
  </si>
  <si>
    <t>Итого движимое имущество Ярской  территориальной  администрации  Новооскольского городского округа</t>
  </si>
  <si>
    <t>Имущество муниципальных предприятий Новооскольского городского округа</t>
  </si>
  <si>
    <t>ГАЗ 3307 АС У-165 с обор. КО440</t>
  </si>
  <si>
    <t>ХТН330700Р1471282 1993г. Шасси  (рама) Р 1471282 голубой, Р 557 АУ</t>
  </si>
  <si>
    <t>14.01.2010г.</t>
  </si>
  <si>
    <t>Постановление № 47 от 14.01.2010г.</t>
  </si>
  <si>
    <t>ГАЗ 330730</t>
  </si>
  <si>
    <t>ХТН 330730 Р 1545593 1993г. Шасси (рама) 1545593, голубой , гос № Р556 АУ</t>
  </si>
  <si>
    <t>Постановление №47 от 14.01.2010г.</t>
  </si>
  <si>
    <t>Трактор ДТ-75 гусеничный</t>
  </si>
  <si>
    <t>1991г. Рама 660240, оранжевый гос № ЕК 3730</t>
  </si>
  <si>
    <t>Итого движимое имущество муниципального унитарного предприятия "Жилищно-коммунальное хозяйство"</t>
  </si>
  <si>
    <t>Итого движимое  имущество Новооскольского городского округа</t>
  </si>
  <si>
    <t>155314,44</t>
  </si>
  <si>
    <t>69.20.2</t>
  </si>
  <si>
    <t>Отделение Белгород г.Белгород,БИК  041403001, р/с 40204810845250001919,  л/с  03850142150</t>
  </si>
  <si>
    <t>постановление администрации Новооскольского городского округа №246 от 26.04.2019 года</t>
  </si>
  <si>
    <t>(47233) 4-46-33, noskcbu@no.belregion.ru</t>
  </si>
  <si>
    <t>309640,
Белгородская область, 
г.Новый Оскол,
ул. 1 Мая, д.2</t>
  </si>
  <si>
    <t>Муниципальное казенное учреждение "Центр бухгалтерского учета"</t>
  </si>
  <si>
    <t>84.11.31</t>
  </si>
  <si>
    <t>1173123044500 от 11  декабря 2017 г.</t>
  </si>
  <si>
    <t xml:space="preserve">МКУ управления  ФКСиМП  Новооскольского городского округа  л/с 03874142338 р/с 40204810845250001919 в Отделении Белгород, г.Белгород, Бик 041403001 </t>
  </si>
  <si>
    <t>Положение (утвержденное  решением  Совета  депутатов Новооскольского городского округа №123 от 20.12.2018)</t>
  </si>
  <si>
    <t xml:space="preserve">8(47233)      patrcentr@mail.ru
4-87-37              </t>
  </si>
  <si>
    <t>309640, Белгородская область, г. Новый Оскол, ул. 1 Мая, д.2</t>
  </si>
  <si>
    <t>Упраление физической  культуры, спорта  и  молодежной политики Новооскольского  городского  округа</t>
  </si>
  <si>
    <t>84.11.3</t>
  </si>
  <si>
    <t>1173123046799 от 28  декабря 2017 г.</t>
  </si>
  <si>
    <t>Положение (утвержденное постановление администрации Новооскольского городского округа №14 от 16.01.2019)</t>
  </si>
  <si>
    <t>8(47233)
4-28-69              osk-mol@yandex.ru</t>
  </si>
  <si>
    <t>Х</t>
  </si>
  <si>
    <t xml:space="preserve">
81.29.9
</t>
  </si>
  <si>
    <t>1163123067205 от 16.06.2016</t>
  </si>
  <si>
    <t xml:space="preserve">УФК по Белгородской области (УФБП адм.мун. Р-на"Н-осколький р-н" (адм.гор.пос.г.Н-Оскол) (МБУ Новооскольское благоустройство))л/сч 20266020420
ИНН 3114010978 КПП 311401001
Р/сч № 40701810245251000999 Отделение Белгород г.Белгород БИК 041403001
</t>
  </si>
  <si>
    <t>Постановлением Администрации городского поселения "Город Новый Оскол" от 01 июня 2016 г. № 44</t>
  </si>
  <si>
    <t>8(47 233) 4-62-30 mbu_novblagoustr@mail.ru</t>
  </si>
  <si>
    <t>309640, Белгородская область, Новооскольский район , г. Новый Оскол, ул. 1 Мая д. 4</t>
  </si>
  <si>
    <t>75.11.32</t>
  </si>
  <si>
    <t>1183123036106 от25.12.2018г.</t>
  </si>
  <si>
    <t>Отделение Белгород г.Белгород р/сч 40204810845250001919 БИК 041403001</t>
  </si>
  <si>
    <t>Положение ,утверждено решением Совета депутатов Новооскольского городского округа №115 от 20.12.2018г.</t>
  </si>
  <si>
    <t>309627 Белгородская область,Новооскольский район, село Ярское, ул. Молодёжная, д.8</t>
  </si>
  <si>
    <t>Ярская территориальная администрация администрации Новооскольского городского округа</t>
  </si>
  <si>
    <t>84.11.32</t>
  </si>
  <si>
    <t>Положения</t>
  </si>
  <si>
    <t>8(47 233) 3-36-22     8(47233)3-36-74  kapustina@no.belregion.ru</t>
  </si>
  <si>
    <t>309601 Белгородская область, Новооскольский район, с.Яковлевка ул.Центральная д.46</t>
  </si>
  <si>
    <t>Яковлевская территориальная администрация администрации Новооскольского городского округа</t>
  </si>
  <si>
    <t>84.11.35</t>
  </si>
  <si>
    <t>Шараповская территориальная администрация администрации Новооскольского городского округа</t>
  </si>
  <si>
    <t>нет</t>
  </si>
  <si>
    <t>14735000356</t>
  </si>
  <si>
    <t>35234036</t>
  </si>
  <si>
    <t>3114011481</t>
  </si>
  <si>
    <t>1183123036304</t>
  </si>
  <si>
    <t>решение Совета депутатов Новооскольского городского округа № 112 от 20.12.2018г.</t>
  </si>
  <si>
    <t>(47233) 53118</t>
  </si>
  <si>
    <t>309623, Белгородская область, Новооскольский район , с.Тростенец, ул.Административная, д.2</t>
  </si>
  <si>
    <t>Тростенецкая территориальная администрация администрации Новооскольского городского округа</t>
  </si>
  <si>
    <t>х</t>
  </si>
  <si>
    <t xml:space="preserve">1183123036524 от 26.12.2018 г.
</t>
  </si>
  <si>
    <t>БИК 041403001 №л/с 03911143161, р/сч  40204810845250001919 Отделение Белгород г.Белгород</t>
  </si>
  <si>
    <t>Положение о Старобезгинской территориальной администрации администрации Новооскольского городского округа   №111 от 20.12.2018 г.</t>
  </si>
  <si>
    <t>8(47 233)
5-92-24    boichenko@no.belregion.ru</t>
  </si>
  <si>
    <t>309611,
Белгородская область, 
Новооскольский район, 
с. Старая Безгинка, 
ул. Покровская, д.12</t>
  </si>
  <si>
    <t xml:space="preserve"> Старобезгинская территоральная  администрация  администрации Новооскольского городского округа</t>
  </si>
  <si>
    <t>14735000</t>
  </si>
  <si>
    <t>35234680</t>
  </si>
  <si>
    <t>3114011516</t>
  </si>
  <si>
    <t>1183123036381</t>
  </si>
  <si>
    <t>решение Совета депутатов Новооскольского городского округа № 110 от 20.12.2018г.</t>
  </si>
  <si>
    <t>(47233)3-71-49,    anisimovaov@no.belregion.ru</t>
  </si>
  <si>
    <t>309621, Белгородская область, Новооскольский район, с.Солонец-Поляна, ул.Садовая, д.1</t>
  </si>
  <si>
    <t>Солонец-Полянская территориальная администрация администрации Новооскольского городского округа</t>
  </si>
  <si>
    <t>Оскольская территориальная администрация администрации Новооскольского городского округа</t>
  </si>
  <si>
    <t xml:space="preserve">1183123036205 от 25.12.2018 г.
</t>
  </si>
  <si>
    <t>Положение о Новобезгинской территориальной администрации администрации Новооскольского городского округа   №108 от 20.12.2018 г.</t>
  </si>
  <si>
    <t>8(47 233)
5-73-22    shkilenkooi@no.belregion.ru</t>
  </si>
  <si>
    <t>309612,
Белгородская область, 
Новооскольский район, 
с. Новая Безгинка, 
ул. Центральная, д.108</t>
  </si>
  <si>
    <t xml:space="preserve"> Новобезгинская территоральная  администрация  администрации Новооскольского городского округа</t>
  </si>
  <si>
    <t xml:space="preserve">1183123036271 от 25.12.2018 г.
</t>
  </si>
  <si>
    <t>Положение о Глинновской территориальной администрации администрации Новооскольского городского округа   №105 от 20.12.2018 г.</t>
  </si>
  <si>
    <t>309614,
Белгородская область, 
Новооскольский район, 
с. Глинное, 
ул. Центральная, д.9</t>
  </si>
  <si>
    <t xml:space="preserve"> Глинновская территоральная  администрация  администрации Новооскольского городского округа</t>
  </si>
  <si>
    <t>Отделение Белгород, г. Белгород БИК 041403001 л/сч03908143121 р/сч. 40204810845250001919</t>
  </si>
  <si>
    <t>Свидетельство  от 26.12.2018г</t>
  </si>
  <si>
    <t>5-15-91/ 5-15-48Korenskajann@no.belregion.ru</t>
  </si>
  <si>
    <t>309620, Белгородская область, Новооскольский район, с. Великомихайловка, ул. Ворошилова, д 17</t>
  </si>
  <si>
    <t xml:space="preserve"> Великомихайловская территориальная администрация администрации Новооскольского городского округа</t>
  </si>
  <si>
    <t>(47233)3-12-40,   borovki@no.belregion.ru</t>
  </si>
  <si>
    <t>309632, Белгородская область, Новооскольский район, с.Боровки, ул.Николаевская, д.54</t>
  </si>
  <si>
    <t xml:space="preserve">Боровогриневская территориальная администрации администрации Новооскольского городского округа </t>
  </si>
  <si>
    <t xml:space="preserve"> </t>
  </si>
  <si>
    <t xml:space="preserve">1183123036260 от 25.12.2018 г.
</t>
  </si>
  <si>
    <t>БИК 041403001 №л/с03905019050, р/сч  40204810845250001919 Отделение Белгород г.Белгород</t>
  </si>
  <si>
    <t>Положение о Большеивановской территориальной администрации администрации Новооскольского городского округа   №101 от 20.12.2018 г.</t>
  </si>
  <si>
    <t>8(47 233)
5-94-47    lemeshko@no.belregion.ru</t>
  </si>
  <si>
    <t>309611,
Белгородская область, 
Новооскольский район, 
с. Большая Ивановка, 
ул. Народная, д.133</t>
  </si>
  <si>
    <t>Большеивановская территоральная  администрация  администрации Новооскольского городского округа</t>
  </si>
  <si>
    <t>1183123036337 26.12.2018</t>
  </si>
  <si>
    <t>Отделение Белгород г.Белгород БИК: 041403001 р/с 40204810845250001919</t>
  </si>
  <si>
    <t>решение Совета депутатов Новооскольского городского округа №100 от 20.12.2018 г.</t>
  </si>
  <si>
    <t xml:space="preserve">      8(47233)3-61-98</t>
  </si>
  <si>
    <t>309625, Белгородская область, Новооскольский район, с.Богородское ул.Голицына д.4</t>
  </si>
  <si>
    <t>Богородская территориальная администрация администрации Новооскольского городского округа</t>
  </si>
  <si>
    <t xml:space="preserve">       -</t>
  </si>
  <si>
    <t xml:space="preserve">    -</t>
  </si>
  <si>
    <t>88.10</t>
  </si>
  <si>
    <t>1163123051244-25.01.2016г.</t>
  </si>
  <si>
    <t>Отделение Белгород,г.Белгород,БИК 041403001,р/с40204810600000000033,УФК по Белгородской обл.,УФБП администрации Новооскольского городского округа , л/с03061142032</t>
  </si>
  <si>
    <t>Постановление администрации  Новооскольского района Белгородской области №10 от 15.01.2016г.</t>
  </si>
  <si>
    <t>8(47 233)4-44-92,4-65-14,kcsonnoskol@yandex.ru</t>
  </si>
  <si>
    <t>309640,Белгородская область,г.Новый Оскол,ул.Гражданская,д.44</t>
  </si>
  <si>
    <t>1073114000178 от 04.05.2007 г.</t>
  </si>
  <si>
    <t>Постановление администрации муниципального района "Новооскольский район" Белгородской области от 30 декабря 2011 года №1883</t>
  </si>
  <si>
    <t>тел., факс 8(47233)4-87-37; patrcentr@mail.ru</t>
  </si>
  <si>
    <t>Избирательная комиссия Новооскольского городского округа</t>
  </si>
  <si>
    <t>Администрация Новооскольского городского округа</t>
  </si>
  <si>
    <t>81.22; 49.3</t>
  </si>
  <si>
    <t>постановление администрации Новооскольского городского округа №35 от 24.12.2018 года</t>
  </si>
  <si>
    <t>0.00</t>
  </si>
  <si>
    <t>Отделение Белгорода г. Белгород, БИК 041403001, р/сч 40701810245251001037, л/с 20266026550</t>
  </si>
  <si>
    <t xml:space="preserve">Устав муниципального бюджетного дошкольного образовательного учреждени «Детский сад с. Яковлевка Новооскольского района Белгородской области», действующий на основании постановления администрации муниципального района «Новооскольский район» № 794 от 25.11.2014г. </t>
  </si>
  <si>
    <t>309601, Белгородская обл., Новооскольский р-н, с. Яковлевка, ул. Центральная д.43.</t>
  </si>
  <si>
    <t>Муниципальное бюджетное дошкольное образовательное учреждение «Детский сад с. Яковлевка Новооскольского района Белгородской области»</t>
  </si>
  <si>
    <t>Отделение Белгорода     г. Белгород,                       БИК 041403001, р/сч 40701810245251001037, л/с 20266029550</t>
  </si>
  <si>
    <t>Устав муниципального бюджетного дошкольного образовательного учреждения «Детский сад  с. Оскольское Новооскольского района Белгородской области», действующий на основании постановления администрации муниципального района «Новооскольский район» № 926 от 28.12.2015г.</t>
  </si>
  <si>
    <t xml:space="preserve">8(47233)3-64-82 douosk@edunoskol.ru  </t>
  </si>
  <si>
    <t>309615, Белгородская обл., Новооскольский р-н, с. Оскольское, ул.Зеленая,д. 1</t>
  </si>
  <si>
    <t>Муниципальное бюджетное дошкольное образовательное учреждение «Детский сад  с. Оскольское Новооскольского района Белгородской области»</t>
  </si>
  <si>
    <t>Устав муниципального бюджетного дошкольного образовательного учреждения «Детский сад с. Ниновка Новооскольского района Белгородской области»действующий на основании постановления администрации муниципального района «Новооскольский район» № 793  от 25.11.2015 г.</t>
  </si>
  <si>
    <t xml:space="preserve">8(47233)4-79-43 igolubenrj@mail.ru </t>
  </si>
  <si>
    <t>309606, Белгородская обл., Новооскольский р-н, с. Ниновка, ул. Победы.д. 95 "а"</t>
  </si>
  <si>
    <t>Муниципальное бюджетное дошкольное образовательное учреждение «Детский сад с. Ниновка Новооскольского района Белгородской области»</t>
  </si>
  <si>
    <t>Отделение Белгорода   г. Белгород, БИК 041403001, р/сч 40701810245251001037, л/с 20266025520</t>
  </si>
  <si>
    <t xml:space="preserve">8(47233)4-56-14 doump@edunoskol.ru </t>
  </si>
  <si>
    <t>309611, Белгородская обл., Новооскольский р-н, х. Мосьпанов, ул.Заречная, д.5</t>
  </si>
  <si>
    <t>Муниципальное бюджетное дошкольное образовательное учреждение «Детский сад х. Мосьпанов Новооскольского района Белгородской области»</t>
  </si>
  <si>
    <t>Отделение Белгорода г. Белгород, БИК 041403001, р/сч 40701810245251001037, л/с 20266025512</t>
  </si>
  <si>
    <t>Устав муниципального бюджетного дошкольного образовательного учреждения «Детский сад комбинированного вида с. Великомихайловка Новооскольского района Белгородской области», действующий на основании постановления администрации муниципального района «Новооскольский район» Белгородской области № 909 от  25.12.2015 г.</t>
  </si>
  <si>
    <t xml:space="preserve">8(47233)5-10-65, 8(47233)5-10-05 douvm@edunoskol.ru </t>
  </si>
  <si>
    <t>309620, Белгородская область. Новооскольский район, с. Великомихайловка, ул.Каховка, д.2</t>
  </si>
  <si>
    <t>МБДОУ «Детский сад комбинированного вида с. Великомихайловка Новооскольского района Белгородской области»</t>
  </si>
  <si>
    <t>Отделение Белгорода г. Белгород, БИК 041403001, р/сч 40701810245251001037, л/с 20266026580</t>
  </si>
  <si>
    <t xml:space="preserve">8(47233)4-35-41 dou10@edunoskol.ru </t>
  </si>
  <si>
    <t>309642, Белгородская обл., г. Новый Оскол, ул. Ливенская д. 140-а.</t>
  </si>
  <si>
    <t>Отделение Белгорода г. Белгород, БИК 041403001, р/сч 40701810245251001037, л/с 20266025500</t>
  </si>
  <si>
    <t>Устав муниципального бюджетного дошкольного образовательного учреждения «Детский сад № 9 комбинированного вида г. Нового Оскола Белгородской области», действующий на основании постановления администрации муниципального района «Новооскольский район» № 932 от  29.12.2015 г.</t>
  </si>
  <si>
    <t xml:space="preserve">8(47233)4-51-79 ya.mbdou9@yandex.ru </t>
  </si>
  <si>
    <t>309640, Белгородская обл. г. Новый Оскол, ул. Ленина д. 38</t>
  </si>
  <si>
    <t>Муниципальное бюджетное дошкольное образовательное учреждение «Детский сад № 9 комбинированного вида г. Нового Оскола Белгородской области»</t>
  </si>
  <si>
    <t>Отделение Белгорода г. Белгород, БИК 041403001, р/сч 40701810245251001037, л/с 20266025470</t>
  </si>
  <si>
    <t xml:space="preserve">Устав муниципального бюджетного дошкольного образовательного учреждения "Детский сад № 8 комбинированного вида Новооскольского района Белгородской области",
 действующий на основании постановления администрации муниципального района «Новооскольский район» № 870 от  16.12.2015 г.
</t>
  </si>
  <si>
    <t>309605, Белгородская обл., Новооскольский р-н, п. Прибрежный, ул. Набережная</t>
  </si>
  <si>
    <t>Муниципальное бюджетное дошкольное образовательное учреждение «Детский сад № 8 комбинированного вида новооскольского района Белгородской области»</t>
  </si>
  <si>
    <t xml:space="preserve">Отделение Белгорода г. Белгород, БИК 041403001, р/сч 40701810245251001037, л/с 20266025460 </t>
  </si>
  <si>
    <t>8(47233)4-56-49 dou6@edunoskol.ru</t>
  </si>
  <si>
    <t>309640, Белгородская обл. г. Новый Оскол, ул.  Ленина, д. 53</t>
  </si>
  <si>
    <t>Отделение Белгорода г. Белгород, БИК 041403001, р/сч 40701810245251001037, л/с 20266026560</t>
  </si>
  <si>
    <t>Устав муниципального бюджетного дошкольного образовательного учреждения «Детский сад № 3 комбинированного вида г. Нового Оскола Белгородской области», действующий на основании постановления администрации муниципального района «Новооскольский район» № 919 от  25.12.2015 г.</t>
  </si>
  <si>
    <t>309641, Белгородская обл. г. Новый Оскол, пер. Кооперативный, д. 26</t>
  </si>
  <si>
    <t>Муниципальное бюджетное дошкольное образовательное учреждение «Детский сад № 3 комбинированного вида г. Нового Оскола Белгородской области»</t>
  </si>
  <si>
    <t>Отделение Белгорода г. Белгород, БИК 041403001, р/сч 40701810245251001037, л/с 20266026570</t>
  </si>
  <si>
    <t>Устав муниципального бюджетного дошкольного образовательного учреждения «Детский сад № 2 "Умка" г. Нового Оскола Белгородской области»,  действующий на основании постановления администрации муниципального района «Новооскольский район» Белгородской области от 17 января 2018 г. №6</t>
  </si>
  <si>
    <t>309640, Белгородская обл., г. Новый Оскол, ул. Славы, д. 61</t>
  </si>
  <si>
    <t>Отделение Белгорода г. Белгород, БИК 041403001, р/сч 40701810245251001037, л/с 20266019020</t>
  </si>
  <si>
    <t>Устав  муниципального бюджетного учреждения дополнительного образования "Станция юных натуралистов Новооскольского района Белгородской области", действующий на основании постановления администрации муниципального района «Новооскольский район» № 921 от 11.07.2014 г.</t>
  </si>
  <si>
    <t>8(47233) 4-48-72 sun@edunoskol.ru</t>
  </si>
  <si>
    <t>309640, Белгородская обл.г.Новый Оскол, ул.Славы д.32</t>
  </si>
  <si>
    <t>Муниципальное бюджетное общеобразовательное учреждение  дополнительного образования «Станция юных натуралистов» Новооскольского района Белгородской области</t>
  </si>
  <si>
    <t>Отделение Белгорода г. Белгород, БИК 041403001, р/сч 40701810245251001037, л/с 20266019010</t>
  </si>
  <si>
    <t>Устав муниципального бюджетного учреждения дополнительного образования «Станция юных техников Новооскольского района Белгородской области», действующий на основании постановления администрации муниципального района «Новооскольский район» № 919 от 11.07.2014г.</t>
  </si>
  <si>
    <t>309640, Белгородская обл.г. Новый Оскол, ул. Кирова д. 5</t>
  </si>
  <si>
    <t>Муниципальное бюджетное  учреждение дополнительного образования «Станция юных техников Новооскольского района Белгородской области»</t>
  </si>
  <si>
    <t>Отделение Белгорода г. Белгород, БИК 041403001, р/сч 40701810245251001037, л/с 20266018990</t>
  </si>
  <si>
    <t>Устав муниципального бюджетного учреждения дополнительного образования «Детско-юношеская спортивная школа Новооскольского района Белгородской области имени Александра Ефимовича Щербака, действующий на основании постановления администрации муниципального района «Новооскольский район» № 294 от 07.08.2017 г.</t>
  </si>
  <si>
    <t>309640, Белгородская обл. г. Новый Оскол, ул. Ленина д. 57/1.</t>
  </si>
  <si>
    <t>Муниципальное бюджетное учреждение  дополнительного образования «Детско-юношеская спортивная школа Новооскольского района Белгородской области имени Александра Ефимовича Щербака"</t>
  </si>
  <si>
    <t>Отделение Белгорода г. Белгород, БИК 041403001, р/сч 40701810245251001037, л/с 20266019000</t>
  </si>
  <si>
    <t xml:space="preserve">8(47233)4-68-37  domdettvor_novooskol@mail.ru    </t>
  </si>
  <si>
    <t>309640, Белгородская обл. г. Новый Оскол, ул. Гражданская д. 31</t>
  </si>
  <si>
    <t>85.14</t>
  </si>
  <si>
    <t>Отделение Белгорода г. Белгород, БИК 041403001, р/сч 40701810245251001037, л/с 20266018920</t>
  </si>
  <si>
    <t xml:space="preserve">Устав муниципального бюджетного общеобразовательного учреждения «Ярская»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908 от 24.12.2015 года. </t>
  </si>
  <si>
    <t xml:space="preserve">8(47233)5-81-32, jarschool@rambler.ru </t>
  </si>
  <si>
    <t xml:space="preserve">309627, Белгородская обл. Новооскольский р-н, с. Ярское, ул. Молодежная, д. 8 </t>
  </si>
  <si>
    <t>Муниципальное бюджетное общеобразовательное учреждение «Ярская» средняя общеобразовательная школа Новооскольского района Белгородской области»</t>
  </si>
  <si>
    <t>Отделение Белгорода г. Белгород, БИК 041403001, р/сч 40701810245251001037, л/с 20266018880</t>
  </si>
  <si>
    <t>Устав муниципального бюджетного общеобразовательного учреждения «Шараповская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рацона "Новооскольский район" № 924 от 25.12.2015 года</t>
  </si>
  <si>
    <t>8(47233)3-31-72, newosschoolsch@rambler.ru</t>
  </si>
  <si>
    <t>309610, Белгородская обл. Новооскольский р-н, с. Шараповка, ул. Центральная,  д. 6</t>
  </si>
  <si>
    <t>Муниципальное бюджетное общеобразовательное учреждение «Шараповская средняя общеобразовательная школа Новооскольского района Белгородской области»</t>
  </si>
  <si>
    <t>Отделение Белгорода г. Белгород, БИК 041403001, р/сч 40204810845250001919, л/03263205960</t>
  </si>
  <si>
    <t>Решение "О переименовании управления образования администрации муниципального района "Новооскольский район" от 20 декабря 2018 года № 122</t>
  </si>
  <si>
    <t>8 (47233) 4-56-14, факс  8 (47233) 4-50-90, uo@edunoskol.ru</t>
  </si>
  <si>
    <t>309640,Белгородская обл., г. Новый Оскол, ул. Славы, д. 26</t>
  </si>
  <si>
    <t>Управление образования  администрации Новооскольского городского округа</t>
  </si>
  <si>
    <t>Отделение Белгорода г. Белгород, БИК 041403001, р/сч 40701810245251001037, л/с 20266018900</t>
  </si>
  <si>
    <t>Устав муниципального бюджетного общеобразовательного учреждения «Тростенецкая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886 от 18.12.2015 г.</t>
  </si>
  <si>
    <t xml:space="preserve">8 (47233) 5-31-69, newosschooltr@rambler.ru </t>
  </si>
  <si>
    <t>309623, Белгородская обл. Новооскольский р-н, с. Тростенец ул. Школьная, д. 4</t>
  </si>
  <si>
    <t>Муниципальное бюджетное общеобразовательное учреждение «Тростенецкая средняя общеобразовательная школа Новооскольского района Белгородской области»</t>
  </si>
  <si>
    <t>Отделение Белгорода г. Белгород, БИК 041403001, р/сч 40701810245251001037, л/с 20266018940</t>
  </si>
  <si>
    <t>Устав муниципального бюджетного общеобразовательного учреждения «Старобезгинская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921 от  25.12.2015 г.</t>
  </si>
  <si>
    <t>8(47233)5-91-19,stbezg@edunoskol.ru</t>
  </si>
  <si>
    <t xml:space="preserve">309611, Белгородская обл. Новооскольский р-н, с. Старая Безгинка ул. Покровская, д. 14 </t>
  </si>
  <si>
    <t>Муниципальное бюджетное общеобразовательное учреждение «Старобезгинская средняя общеобразовательная школа Новооскольского района Белгородской области»</t>
  </si>
  <si>
    <t>85.13</t>
  </si>
  <si>
    <t>Отделение Белгорода г. Белгород, БИК 041403001, р/сч 40701810245251001037, л/с 20266018840</t>
  </si>
  <si>
    <t>Устав муниципального бюджетного общеобразовательного учреждения "Киселевская основная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902 от 24.12.2015 г.</t>
  </si>
  <si>
    <t>8 (47233) 5-12-56, kis@edunoskol.ru</t>
  </si>
  <si>
    <t>309622, Белгородская обл. Новооскольский р-н, с. Киселевка, ул. Школьная, д. 8</t>
  </si>
  <si>
    <t>Муниципальное бюджетное общеобразовательное учреждение "Киселевская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</si>
  <si>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20266018850</t>
  </si>
  <si>
    <t>Устав  муниципального бюджетного общеобразовательного учреждения «Солонец-Полянская основная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762 от 13.11.2015 года</t>
  </si>
  <si>
    <t xml:space="preserve">8 (47233) 3-71-35, sol@edunoskol.ru </t>
  </si>
  <si>
    <t>309621, Белгородская обл. Новооскольский р-н, с. Солонец-Поляна ул.Садовая д.28.</t>
  </si>
  <si>
    <t>Муниципальное бюджетное общеобразовательное учреждение «Солонец-Полянская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</si>
  <si>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20266018810</t>
  </si>
  <si>
    <t>Устав муниципального бюджетного общеобразовательного учреждения «Прибрежная основная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792 от  25.11.2015 г.</t>
  </si>
  <si>
    <t xml:space="preserve">8 (47233) 4-83-52, newosschoolpr@rambler.ru </t>
  </si>
  <si>
    <t>309605, Белгородская обл., Новооскольский р-н, п. Прибрежный</t>
  </si>
  <si>
    <t>Муниципальное бюджетное общеобразовательное учреждение «Прибрежная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</si>
  <si>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20266018870</t>
  </si>
  <si>
    <t>Устав муниципального бюджетного общеобразовательного учреждения «Оскольская основная общеобразовательная школа Новооскольского района Белгородской области»,действующего на основании постановления администрации муниципального района "Новооскольский район" № 905 от 24.12.2015 г.</t>
  </si>
  <si>
    <t>8 (47233) 3-64-66, newosschoolosk@rambler.ru</t>
  </si>
  <si>
    <t>309615, Белгородская обл., Новооскольский р-н, с.Оскольское, ул. Школьная, 71</t>
  </si>
  <si>
    <t>Муниципальное бюджетное общеобразовательное учреждение «Оскольская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</si>
  <si>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20266018800</t>
  </si>
  <si>
    <t>Устав муниципального бюджетного общеобразовательного учреждения «Ольховатская основная общеобразовательная школа Новооскольского района Белгородской области»действующий на основании постановления администрации муниципального района «Новооскольский район» №135 от  28.03.2016 г.</t>
  </si>
  <si>
    <t xml:space="preserve">8 (47233) 3-76-48, newosschoololx@rambler.ru </t>
  </si>
  <si>
    <t>309607, Белгородская обл. Новооскольский р-н, с. Ольховатка ул. Молодежная, д. 35.</t>
  </si>
  <si>
    <t>Муниципальное бюджетное общеобразовательное учреждение «Ольховатская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</si>
  <si>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20266018950</t>
  </si>
  <si>
    <t>Устав муниципального бюджетного общеобразовательного учреждения «Новобезгинская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895 от  22.12.2015 г.</t>
  </si>
  <si>
    <t>309612, Белгородская обл. Новооскольский р-н, с. Новая Безгинка, ул. Центральная, д. 88</t>
  </si>
  <si>
    <t>Муниципальное бюджетное общеобразовательное учреждение «Новобезгинская средняя общеобразовательная школа Новооскольского района Белгородской области»</t>
  </si>
  <si>
    <t>Отделение Белгорода г. Белгород, БИК 041403001, р/сч 40701810245251001037, л/с 20266018860</t>
  </si>
  <si>
    <t>Устав муниципального бюджетного общеобразовательного учреждения «Немцевская основная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904 от 24.12.2015 г.</t>
  </si>
  <si>
    <t xml:space="preserve">8 (47233) 3-12-17, newosschoolnm@rambler.ru </t>
  </si>
  <si>
    <t>309632, Белгородская обл. Новооскольский р-н, с. Немцево, ул. Верхняя, д. 2</t>
  </si>
  <si>
    <t>Муниципальное бюджетное общеобразовательное учреждение «Немцевская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</si>
  <si>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20266018970</t>
  </si>
  <si>
    <t>Устав муниципального бюджетного общеобразовательного учреждения «Львовская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790 от 25.11.2015</t>
  </si>
  <si>
    <t>8(47233)3-21-46,  lvov@edunoskol.ru</t>
  </si>
  <si>
    <t>309603, Белгородская обл. Новооскольский р-н, с. Львовка, ул.Черемушки, д. 1/а</t>
  </si>
  <si>
    <t>Муниципальное бюджетное общеобразовательное учреждение «Львовская средняя общеобразовательная школа Новооскольского района Белгородской области»</t>
  </si>
  <si>
    <t>Отделение Белгорода г. Белгород, БИК 041403001, р/сч 40701810245251001037, л/с 20266018930</t>
  </si>
  <si>
    <t xml:space="preserve">Устав муниципального бюджетного общеобразовательного учреждения «Голубинская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922 от  25.12.2015 г.
</t>
  </si>
  <si>
    <t>309616, Белгородская обл. Новооскольский р-н, с. Голубино, ул. Набережная, д. 37.</t>
  </si>
  <si>
    <t>Муниципальное бюджетное общеобразовательное учреждение «Голубинская средняя общеобразовательная школа" с. Голубино  Новооскольского района Белгородской области»</t>
  </si>
  <si>
    <t>Отделение Белгорода г. Белгород, БИК 041403001, р/сч 40701810245251001037, л/с 20266018890</t>
  </si>
  <si>
    <t>Устав муниципального бюджетного общеобразовательного учреждения «Глинновская средняя общеобразовательная школа Новооскольского района Белгородской области»действующий на основании постановления администрации муниципального района «Новооскольский район» № 923 от  25.12.2015 г.</t>
  </si>
  <si>
    <t xml:space="preserve">8 (47233) 5-77-48, newosschoolgl@rambler.ru </t>
  </si>
  <si>
    <t>309614, Белгородская обл. Новооскольский р-н, с. Глинное, ул. Центральная д.29.</t>
  </si>
  <si>
    <t>Муниципальное бюджетное общеобразовательное учреждение «Глинновская средняя общеобразовательная школа Новооскольского района Белгородской области»</t>
  </si>
  <si>
    <t>Отделение Белгорода г. Белгород, БИК 041403001, р/сч 40701810245251001037, л/с 20266018910</t>
  </si>
  <si>
    <t>Устав муниципального бюджетного общеобразовательного учреждения «Великомихайловская средняя общеобразовательная школа имени Г.Т. Ильченко" Новооскольского района Белгородской области, действующий на основании постановления администрации муниципального района «Новооскольский район» №470 от 27.09.2016 г.</t>
  </si>
  <si>
    <t>8(47233)5-10-24, Wmss@rambler.ru</t>
  </si>
  <si>
    <t>309620, Белгородская обл. Новооскольский р-н, с. Великомихайловка ул.1-ой Конной Армии д.7.</t>
  </si>
  <si>
    <t>Муниципальное бюджетное общеобразовательное учреждение «Великомихайловская средняя общеобразовательная школа "Новооскольского района Белгородской области имени Г.Т. Ильченко"</t>
  </si>
  <si>
    <t>Отделение Белгорода г. Белгород, БИК 041403001, р/сч 40701810245251001037, л/с 20266018780</t>
  </si>
  <si>
    <t>Устав муниципального бюджетного общеобразовательного учреждения «Васильдольская основная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920 от 25.12.2015 г.</t>
  </si>
  <si>
    <t>8 (47233) 5-41-39,  vasschool@rambler.ru</t>
  </si>
  <si>
    <t>309624, Белгородская обл. Новооскольский р-н, с. Васильдол, ул. Школьная, д.20</t>
  </si>
  <si>
    <t>Муниципальное бюджетное общеобразовательное учреждение «Васильдольская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</si>
  <si>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20266018820</t>
  </si>
  <si>
    <t>Устав муниципального бюджетного общеобразовательного учреждения «Богородская основная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59 от 21.02.2017 г.</t>
  </si>
  <si>
    <t xml:space="preserve">8 (47233) 3-61-40, bogorsc@mail.ru </t>
  </si>
  <si>
    <t>309625, Белгородская обл. Новооскольский р-н, с. Богородское, ул. Школьная, д. 1</t>
  </si>
  <si>
    <t>Муниципальное бюджетное общеобразовательное учреждение «Богородская основная общеобразовательная школа Новооскольского района Белгородской области»</t>
  </si>
  <si>
    <t>Отделение Белгорода г. Белгород, БИК 041403001, р/сч 40701810245251001037, л/с 20266018960</t>
  </si>
  <si>
    <t>Устав муниципального бюджетного общеобразовательного учреждения «Беломестненская средняя общеобразовательная школа Новооскольского района Белгородской области», действующий на основании постановления администрации муниципального района "Новооскольский район" № 925 от 28.12.2015 г.</t>
  </si>
  <si>
    <t>309609, Белгородская обл. Новооскольский р-н, с. Беломестное, ул. Парковая д.3</t>
  </si>
  <si>
    <t>Муниципальное бюджетное общеобразовательное учреждение «Беломестненская средняя общеобразовательная школа Новооскольского района Белгородской области»</t>
  </si>
  <si>
    <t>Отделение Белгорода г. Белгород, БИК 041403001, р/сч 40701810245251001037, л/с 20266018760</t>
  </si>
  <si>
    <t>Устав муниципального бюджетного общеобразовательного учреждения «Средняя общеобразовательная школа №4 г. Новый Оскол Белгородской области», действующий на основании постановления администрации муниципального района «Новооскольский район» № 842 от  09.12.2015 г.</t>
  </si>
  <si>
    <t>8(47233)4-56-68, newosschool4@rambler.ru</t>
  </si>
  <si>
    <t>309641, Белгородская обл., г. Новый Оскол, ул. Авиационна, д. 1</t>
  </si>
  <si>
    <t>Муниципальное бюджетное общеобразовательное учреждение «Средняя общеобразовательная школа № 4 г. Новый Оскол Белгородской области»</t>
  </si>
  <si>
    <t>1023101037904       30.03.2001г</t>
  </si>
  <si>
    <t xml:space="preserve">Постановление главы  администрации муниципального района "Новооскольский район" Белгородской области № 577 от 13.05.2011 г. </t>
  </si>
  <si>
    <t>309640, Белгородская область, г. Новый Оскол, ул. Ливенская, д. 94</t>
  </si>
  <si>
    <t>Отделение Белгорода г. Белгород, БИК 041403001, р/сч 40701810245251001037, л/с 20266018770</t>
  </si>
  <si>
    <t>Устав муниципального бюджетного образовательного учреждения "Средняя общеобразовательная школа № 1 с углубленным изучением отдельных предметов имени Княжны Ольги Николаевны Романовой" г. Новый Оскол Белгородской области, действующий на основании постановления администрации муниципального района «Новооскольский район» № 624 от 16.12.2016 г.</t>
  </si>
  <si>
    <t>8 (47233) 4-82-92, newosschool1@rambler.ru</t>
  </si>
  <si>
    <t xml:space="preserve">309640, Белгородская область, г. Новый Оскол,  ул. Гагарина,  д. 24   </t>
  </si>
  <si>
    <t>Муниципальное бюджетное образовательное учреждение "Средняя общеобразовательная школа № 1 с углубленным изучением отдельных предметов имени Княжны Ольги Николаевны Романовой" г. Новый Оскол Белгородской области</t>
  </si>
  <si>
    <t>1023101037233-19.02.1995г.</t>
  </si>
  <si>
    <t>Отделение Белгород,г.Белгород,БИК 041403001,р/с40204810600000000033,УФК по Белгородской обл,УФБП администрации Новооскольского городского округа л/с03061142031</t>
  </si>
  <si>
    <t>Постановление главы администрации Новооскольского района Белгородской области №721 от 24.09.2003г.</t>
  </si>
  <si>
    <t>8(47 233)4-61-90,4-65-14,usznnoskl@yandex.ru</t>
  </si>
  <si>
    <t>Управление социальной защиты населения администрации Новооскольского городского округа,муниципа-льная собственность</t>
  </si>
  <si>
    <t>_</t>
  </si>
  <si>
    <t>92.51</t>
  </si>
  <si>
    <t>1053102000181 от 31.01.2005 г.</t>
  </si>
  <si>
    <t>Отделение Белгород г. Белгород БИК 041403001 Л/с 03588142075 р/с 40204810600000000033</t>
  </si>
  <si>
    <t>Свидетельство о постановке на учет в налоговом органе №002233902 от 01.02.2005 г.</t>
  </si>
  <si>
    <t>8(47233)4-52-39  byhkultura@yandex.ru</t>
  </si>
  <si>
    <t>309640, 
Белгородская область,
Новый Оскол, 
ул. 1 Мая,  д.8</t>
  </si>
  <si>
    <t>90.04.3</t>
  </si>
  <si>
    <t>1053102000160 от 01.02.2005 г.</t>
  </si>
  <si>
    <t>Отделение Белгород г. Белгород БИК 041403001 Л/с 03058142073 р/с 40204810845250001919</t>
  </si>
  <si>
    <t>Свидетельство о постановке на учет в налоговом органе №002233901 от 01.02.2005 г.</t>
  </si>
  <si>
    <t>309640,
 Белгородская область, 
г. Новый Оскол. 
пл. Центральная,  д.6</t>
  </si>
  <si>
    <t xml:space="preserve">Муниципальное казённое  учреждение культуры "Новооскольская клубная система"  </t>
  </si>
  <si>
    <t>1023101036309,22.11.2002</t>
  </si>
  <si>
    <t>Свидетельство о постановке на учет юридического лица в налоговом органе,серия 31,№001152574 от 22.11.2002г.</t>
  </si>
  <si>
    <t>8(47 233)4-68-26,4-73-22,finnovoskol@rambler.ru</t>
  </si>
  <si>
    <t>309640,Белгородская область,г.Новый Оскол,ул.1 Мая,д.2</t>
  </si>
  <si>
    <t>Управление финансов и бюджетной политики Новооскольского городского округа</t>
  </si>
  <si>
    <t>80.10.3</t>
  </si>
  <si>
    <t>1023101036342 от 26.11.2002 г.</t>
  </si>
  <si>
    <t>Отделение Белгород 
г. Белгород БИК 041403001 
л/с 03058142074 
р/с 40204810600000000033</t>
  </si>
  <si>
    <t>Свидетельство о постановке на учет в налоговом органе №002503301 от 23.08.1996 г.</t>
  </si>
  <si>
    <t xml:space="preserve">8(47233)4-02-39  byhkultura@yandex.ru
</t>
  </si>
  <si>
    <t>309642, 
Белгородская область, 
г. Новый Оскол, 
ул. Ливенская д.130 "А"</t>
  </si>
  <si>
    <t>92.52</t>
  </si>
  <si>
    <t>Отделение Белгород
 г. Белгород БИК 041403001 л/с 04263206020 р/с 40101810300000010002</t>
  </si>
  <si>
    <t>Свидетельство о постановке ЮЛ в налоговом органе №001152377 от 11.10.2005 г.</t>
  </si>
  <si>
    <t>309620,  Белгородская область, Новооскольский район, с. Великомихайловка, ул. Советская д.77</t>
  </si>
  <si>
    <t>Муниципальное казённое учреждение культуры "Великомихайловский музей имени Первой Конной армии"</t>
  </si>
  <si>
    <t>02198561</t>
  </si>
  <si>
    <t>75.11.31</t>
  </si>
  <si>
    <t>1023101036716 от 30.11.2002 г.</t>
  </si>
  <si>
    <t>Отделение Белгород
 г. Белгород БИК 041403001 л/с 03058142072 р/с 40204810600000000033</t>
  </si>
  <si>
    <t>Свидетельство о постановке на учет в налоговом органе №002115241 от 01.07.1991 г.</t>
  </si>
  <si>
    <t xml:space="preserve">8(47233)4-52-39  byhkultura@yandex.ru
</t>
  </si>
  <si>
    <t>309642,
 Белгородская область, 
г. Новый Оскол,
 пл.Центральная д.6</t>
  </si>
  <si>
    <t>1023101036243 от 22.11.2002 г.</t>
  </si>
  <si>
    <t>Отделение Белгород г. Белгород БИК 041403001 л/с 03058142077 р/с 40204810600000000033</t>
  </si>
  <si>
    <t>Свидетельство о постановке на учет ЮЛ в налоговом органе №002520222 от 31.05.2002 г.</t>
  </si>
  <si>
    <t>309620, 
Белгородская область, Новооскольский район, 
с. Великомихайловка, 
ул. Первой Конной Армми д.7</t>
  </si>
  <si>
    <t>Среднесписочная численность работников (для муниципальных учреждений и муниципальных унитарных предприятий).</t>
  </si>
  <si>
    <t>Данные об остаточной стоимости основных средств (фондов) (для муниципальных учреждений и муниципальных унитарных предприятий), рублей</t>
  </si>
  <si>
    <t>Данные о балансовой стоимости основных средств (фондов) (для муниципальных учреждений и муниципальных унитарных предприятий), рублей.</t>
  </si>
  <si>
    <t>Размер доли, принадлежащей муниципальному образованию в уставном (складочном) капитале, в процентах (для хозяйственных обществ и товариществ)..</t>
  </si>
  <si>
    <t>Размер уставного фонда (для муниципальных унитарных предприятий), рублей.</t>
  </si>
  <si>
    <t>ОКФС</t>
  </si>
  <si>
    <t>ОКТМО</t>
  </si>
  <si>
    <t>ОКОПФ</t>
  </si>
  <si>
    <t>ОКПО</t>
  </si>
  <si>
    <t>ОКВЭД</t>
  </si>
  <si>
    <t>КПП</t>
  </si>
  <si>
    <t>ИНН</t>
  </si>
  <si>
    <t>ОГРН и дата его регистрации</t>
  </si>
  <si>
    <t>Реквизиты обслуживающего банка(название, БИК, № л/с, № расчетного счета и т.д.)</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</si>
  <si>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</si>
  <si>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Телефон, факс, адрес электронной почты</t>
  </si>
  <si>
    <t>Юридический адрес (полностью)</t>
  </si>
  <si>
    <t>Полное наименование и организационно-правовая форма юридического лица</t>
  </si>
  <si>
    <t xml:space="preserve">Итого жилой фонд администрации Новооскольского городского округа </t>
  </si>
  <si>
    <t>Итого сооружения администрации Новооскольского городского округа</t>
  </si>
  <si>
    <t>Итого сети администрации Новооскольского городского округа</t>
  </si>
  <si>
    <t xml:space="preserve">Итого недвижимое имущество администрации Новооскольского городского округа </t>
  </si>
  <si>
    <t>Итого сети управления культуры администрации Новооскольского городского округа</t>
  </si>
  <si>
    <t>Итого памятники управления  образования администрации Новооскольского городского округа</t>
  </si>
  <si>
    <t>г. Новый Оскол, ул. Ливенская, д. 138, кв. 78</t>
  </si>
  <si>
    <t>г. Новый Оскол, ул. Ливенская, д. 138а, кв. 1</t>
  </si>
  <si>
    <t>г. Новый Оскол, ул. Ливенская, д. 138а, кв. 2</t>
  </si>
  <si>
    <t>г. Новый Оскол, ул. Ливенская, д. 138а, 10</t>
  </si>
  <si>
    <t>г. Новый Оскол, ул. Ливенская, д. 138а, кв. 17</t>
  </si>
  <si>
    <t>г. Новый Оскол, ул. Ливенская, д. 138а, кв. 29</t>
  </si>
  <si>
    <t>г. Новый Оскол, ул. Ливенская, 138а, кв. 36</t>
  </si>
  <si>
    <t>г. Новый Оскол, ул. Ливенская, д. 138а, кв. 44</t>
  </si>
  <si>
    <t>г. Новый Оскол, ул. Дорожная, д. 3А, кв. 59</t>
  </si>
  <si>
    <t>г. Новый Оскол, ул. Ливенская, д. 154, кв. 24</t>
  </si>
  <si>
    <t>31:19:1104002:559</t>
  </si>
  <si>
    <t>31:19:1104002:1732</t>
  </si>
  <si>
    <t>31:19:1104002:1733</t>
  </si>
  <si>
    <t>31:19:1104002:1741</t>
  </si>
  <si>
    <t>31:19:1104002:1747</t>
  </si>
  <si>
    <t>31:19:1104002:1706</t>
  </si>
  <si>
    <t>31:19:1104002:1713</t>
  </si>
  <si>
    <t>31:19:1104002:1721</t>
  </si>
  <si>
    <t xml:space="preserve">распоряжение администрации №510-р </t>
  </si>
  <si>
    <t>31:19:1103003:379</t>
  </si>
  <si>
    <t>распоряжение администрации №671-р</t>
  </si>
  <si>
    <t>г. Новый Оскол, ул. Белгородская, д. 37, кв. 53</t>
  </si>
  <si>
    <t>31:19:1103002:327</t>
  </si>
  <si>
    <t>распоряжение администрации №811-р</t>
  </si>
  <si>
    <t>г. Новый Оскол, ул. Дорожная, д. 4, кв. 49</t>
  </si>
  <si>
    <t>31:19:1103003:466</t>
  </si>
  <si>
    <t>г. Новый Оскол, ул. Белгородская, д. 37, кв. 63</t>
  </si>
  <si>
    <t>31:19:1103002:338</t>
  </si>
  <si>
    <t>распоряжение администрации №846-р</t>
  </si>
  <si>
    <t xml:space="preserve"> Квартира
(Терехова Н.А.)</t>
  </si>
  <si>
    <t xml:space="preserve"> Квартира
Лемешко М.А.</t>
  </si>
  <si>
    <t xml:space="preserve"> Квартира
Ярных А.В.</t>
  </si>
  <si>
    <t xml:space="preserve"> Квартира
Султанов В.В.</t>
  </si>
  <si>
    <t xml:space="preserve"> Квартира
Пушкова Н.А.</t>
  </si>
  <si>
    <t xml:space="preserve"> Квартира
Спесивцев М.С.</t>
  </si>
  <si>
    <t xml:space="preserve"> Квартира
Железцова А.Е.</t>
  </si>
  <si>
    <t xml:space="preserve"> Квартира
Спесивцев Д.С.</t>
  </si>
  <si>
    <t xml:space="preserve"> Квартира
Коршак Ф.В.</t>
  </si>
  <si>
    <t xml:space="preserve"> Квартира
Овчинников И.С.</t>
  </si>
  <si>
    <t xml:space="preserve"> Квартира
Живкова А.В.</t>
  </si>
  <si>
    <t xml:space="preserve"> Квартира
Пушков А.А.</t>
  </si>
  <si>
    <t xml:space="preserve"> Квартира
Краснояружская А.А.</t>
  </si>
  <si>
    <t>Квартира
Петров Н.С.</t>
  </si>
  <si>
    <t>г. Новый Оскол, ул. Белгородская, д. 37, кв. 17</t>
  </si>
  <si>
    <t>31:19:1103002:293</t>
  </si>
  <si>
    <t>распоряжение администрации №752-р</t>
  </si>
  <si>
    <t>г. Новый Оскол, ул. Белгородская, д. 37, кв. 66</t>
  </si>
  <si>
    <t>г. Новый Оскол, ул. Белгородская, д. 37, кв. 67</t>
  </si>
  <si>
    <t>г. Новый Оскол, пер. Павлова, д. 7, кв. 65</t>
  </si>
  <si>
    <t>г. Новый Оскол, пер. Павлова, д. 7, кв. 69</t>
  </si>
  <si>
    <t>Квартира
Краснояружский Д.А.</t>
  </si>
  <si>
    <t>Квартира
Александрова А.Р.</t>
  </si>
  <si>
    <t>Квартира
Ципелев Ю.С.</t>
  </si>
  <si>
    <t>31:19:1103002:341</t>
  </si>
  <si>
    <t>31:19:1103002:342</t>
  </si>
  <si>
    <t>31:19:1107021:242</t>
  </si>
  <si>
    <t>31:19:1107021:332</t>
  </si>
  <si>
    <t>Квартира
Рязанский П.В.</t>
  </si>
  <si>
    <t>г. Новый Оскол, ул. Дорожная, д. 5, кв. 13</t>
  </si>
  <si>
    <t>Квартира
Огородникова С.И.</t>
  </si>
  <si>
    <t>31:19:1103003:594</t>
  </si>
  <si>
    <t>распоряжение администрации №1083-р</t>
  </si>
  <si>
    <t xml:space="preserve">Квартира 
</t>
  </si>
  <si>
    <t>Белгородская область, г. Новый Оскол, ул. Кирова, д. 3, кв. 53</t>
  </si>
  <si>
    <t>Новооскольский район, п. Прибрежный</t>
  </si>
  <si>
    <t>Итого памятники   Боровогриневской   территориальной   администрации Новооскольского гродского округа</t>
  </si>
  <si>
    <t>Итого сети  Боровогриневской территориальной   администрации Новооскольского гродского округа</t>
  </si>
  <si>
    <t>Нежилое здание (пожарная часть)</t>
  </si>
  <si>
    <t>Набор барабанов (большой и малый маршевые барабаны)</t>
  </si>
  <si>
    <t>Цвет:оранжевый с черным</t>
  </si>
  <si>
    <t>Приказ №483 от 22.12.2020</t>
  </si>
  <si>
    <t>Ксилофон студенческий с регулируемой высотой КС 35</t>
  </si>
  <si>
    <t>Металические ножки, деревянные клавиши</t>
  </si>
  <si>
    <t>Объектив Panasonic 12-35mm f/2.8 II ASPH. O.I.S. LUMIX G X Vario</t>
  </si>
  <si>
    <t>Panasonic 12-35mm f/2.8 II ASPH. O.I.S. LUMIX G X Vario</t>
  </si>
  <si>
    <t>Справка б/н от 01.04.2019г от НО Фонд "Поколение"</t>
  </si>
  <si>
    <t>Стенка для игрушек с декором "Замок"..</t>
  </si>
  <si>
    <t xml:space="preserve"> для игрушек с декором "Замок"..</t>
  </si>
  <si>
    <t>Постановление от 30.12.2019 г. № 900 адм. Новооскольского городского округа</t>
  </si>
  <si>
    <t>CLASSIC SOLUTION Classic Lyra (16:9) 510x305 (E 500x281/9 MW-M4/W) Настенный/потолочный моторизованн</t>
  </si>
  <si>
    <t>Classic Lyra (16:9) 510x305 (E 500x281/9 MW-M4/W) Настенный/потолочный моторизованн</t>
  </si>
  <si>
    <t>Распоряжение №1508-р от 26.12.2020г адм. Новооскольского городского округа</t>
  </si>
  <si>
    <t>DJ POWER DFZ-2100 Генератор тумана (хейзер). Тип генератора: Нагревательный элемент, Мощность 1200 Вт, Производительность: 340 м3/мин в комплекте с жидкостью RUSH Haze Fluid для генераторов тумана , 5 литров - 2 шт</t>
  </si>
  <si>
    <t>Тип генератора: Нагревательный элемент, Мощность 1200 Вт, Производительность: 340 м3/мин в комплекте с жидкостью RUSH Haze Fluid для генераторов тумана , 5 литров - 2 шт</t>
  </si>
  <si>
    <t>ESTRADA PRO MH250SBZ Светодиодная вращающаяся голова 250W Spot BeamWash с моторизированным фокусом и 8ми фацетной призмой и функцией Zoom</t>
  </si>
  <si>
    <t>Светодиодная вращающаяся голова 250W Spot BeamWash с моторизированным фокусом и 8ми фацетной призмой и функцией Zoom</t>
  </si>
  <si>
    <t>Распоряжение №1507-р от 26.12.2020г адм. Новооскольского городского округа</t>
  </si>
  <si>
    <t>Invotone DSX15A активная акустическая система, 1000Вт, 15" 48 ГЦ-20кГЦ, 130 дБ SPL макс)</t>
  </si>
  <si>
    <t xml:space="preserve"> 1000Вт, 15" 48 ГЦ-20кГЦ, 130 дБ SPL макс)</t>
  </si>
  <si>
    <t>Накладная №468 от 04.09.2020г ИП Фоменко А.А.</t>
  </si>
  <si>
    <t>1000Вт, 15" 48 ГЦ-20кГЦ, 130 дБ SPL макс)</t>
  </si>
  <si>
    <t xml:space="preserve">LAYU AH30RGB Профессиональный анимационный лазерный проектор c выходной мощностью 3250 мВт Лазерная система класса 3bМощность лазеров: Красный 638нм 550мВт, Зеленый 520нм 700мВт, Синий 450нм 2000мВ Модуляция цвета: Аналоговая Управление яркостью каждого цвета (R,G,B) на задней панели Скорость сканирования: 40 kpps Угол </t>
  </si>
  <si>
    <t xml:space="preserve">проектор c выходной мощностью 3250 мВт Лазерная система класса 3bМощность лазеров: Красный 638нм 550мВт, Зеленый 520нм 700мВт, Синий 450нм 2000мВ Модуляция цвета: Аналоговая Управление яркостью каждого цвета (R,G,B) на задней панели Скорость сканирования: 40 kpps Угол </t>
  </si>
  <si>
    <t>PANASONIC PT-VW540E Проектор.Технология: 3xLCD. Разрешение: WXGA (1280х800)</t>
  </si>
  <si>
    <t>Технология: 3xLCD. Разрешение: WXGA (1280х800)</t>
  </si>
  <si>
    <t>PANGOLIN QuickShow FB3 Контроллер для управления лазерными системами Вывод графики, логотипа или текста Анимированные и абстрактные кадры Автоматизированная трассировка растровых изображений (BMP, JPG, GIF) Создание лучевых шоу и трехмерных фигур Воспроизведение живых и запрограммированных элементов</t>
  </si>
  <si>
    <t>для управления лазерными системами Вывод графики, логотипа или текста Анимированные и абстрактные кадры Автоматизированная трассировка растровых изображений (BMP, JPG, GIF) Создание лучевых шоу и трехмерных фигур Воспроизведение живых и запрограммированных элементов</t>
  </si>
  <si>
    <t>TURBOSOUND iQ18B активный сабвуфер, 1х18,3000Вт макс,36-100Гц-10дБ,132дБ SPL,DSP KLARK TEKNIK,ULTRANET,USB, берёзовая фанера(10013160/271119/0510514,КИТАЙ).</t>
  </si>
  <si>
    <t>1х18,3000Вт макс,36-100Гц-10дБ,132дБ SPL,DSP KLARK TEKNIK,ULTRANET,USB, берёзовая фанера(10013160/271119/0510514,КИТАЙ).</t>
  </si>
  <si>
    <t>TURBOSOUND iX15активная акустическая система,би-амп,15плюс1,1100Вт макс,39Гц-20Гц-10дБ,80Нх60V,126дБ SPL,DSP KLARK TEKNIK,Bluetooth,iPhone/iPad(10702070/181119/0241335, КИТАЙ)</t>
  </si>
  <si>
    <t>би-амп,15плюс1,1100Вт макс,39Гц-20Гц-10дБ,80Нх60V,126дБ SPL,DSP KLARK TEKNIK,Bluetooth,iPhone/iPad(10702070/181119/0241335, КИТАЙ)</t>
  </si>
  <si>
    <t>Автоматический узел погодного регулирования тепловой энергии 140-2018-АТМЭ</t>
  </si>
  <si>
    <t>регулирования тепловой энергии 140-2018-АТМЭ</t>
  </si>
  <si>
    <t>Акт №АЮ00-000026 от 24.09.2020 ОГБУ "Центр энергосбережения"</t>
  </si>
  <si>
    <t xml:space="preserve">Активный 3-полосный элемент линейного массива с цифровым контроллером Встроенный усилитель мощности класса D. </t>
  </si>
  <si>
    <t>Мощность встроенного усилителя (по стандартам RMS):1600 Вт. Диапазон воспроизводимых частот 60 Гц до 20000 Гц. Угол горизонтального покрытия (симметричный) 100 градусов. Угол вертикального покрытия (симметричный) 20 градусов. СЧ/НЧ-драйвер Ферритовый драйвер, звуковая катушка 2 дюйма. ВЧ-драйвер ферритовый драйве 1" диаметр выходного отверстия, звуковая катушка 1.75</t>
  </si>
  <si>
    <t>Активный 3-полосный элемент линейного массива с цифровым контроллером Встроенный усилитель мощности класса D.</t>
  </si>
  <si>
    <t>Активный DSP-управляемый компактный сабвуфер. Мощность встроенного усилителя (по стандартам RMS): 1600 Вт. Максимальное звуковое давление. 137 дБ. Диапазон воспроизводимых частот 32 Гц- 50 Гц. Ферритовый драйвер 18", звуковая катушка 4</t>
  </si>
  <si>
    <t>Мощность встроенного усилителя (по стандартам RMS): 1600 Вт. Максимальное звуковое давление. 137 дБ. Диапазон воспроизводимых частот 32 Гц- 50 Гц. Ферритовый драйвер 18", звуковая катушка 4</t>
  </si>
  <si>
    <t>Активный сабвуфер.Тип системы: низкочастотная акустическая система прямого излучения.Акустическое оформление: бас-рефлекс.Встроенный усилитель класса D.Встроенный цифровой сигнальный процессор. Мощность встроенного усилителя (по стандартам RMS) 600 Вт. Максимальное звуковое давление 133 дБ.</t>
  </si>
  <si>
    <t>Тип системы: низкочастотная акустическая система прямого излучения.Акустическое оформление: бас-рефлекс.Встроенный усилитель класса D.Встроенный цифровой сигнальный процессор. Мощность встроенного усилителя (по стандартам RMS) 600 Вт. Максимальное звуковое давление 133 дБ.</t>
  </si>
  <si>
    <t>Беговая дорожка DFC SENTRA T123S Тип беговой дорожки- электрическая Двигатель -1,25 л.с. (постоянная мощность) Пиковая мощность2,0 л.с. Скорость0,8 - 12 км/ч Беговое полотно1,4 мм, многослойное Толщина деки15 мм Размер бегового полотна40х110 см. Регулировка угла наклона полотнаесть. Система амортизацииплоские эластомеры. Измерение пульсасенсорные датчики на поручнях. Нагрудный кардиопоясрекомендуем набор W117 приобретается отдельно. ДисплейЗ,5 LCD с голубой подсветкой. Показания консолискорость, время, расстояние, калории, пульс.Язык интерфейсаанглийский. Количество программ12 встроенных, ручной режим, 3 целевых режима.Мультимедиянет.Портынет.Управление на поручняхнет Держатель для планшета-полочка Держатель для бутылки- 2 кармана Транспортировочные ролики-есть Компенсаторы неровности пола- есть Питание220В Вес пользователя до 100 кг Размер в рабочем положении 135.5 х</t>
  </si>
  <si>
    <t>Тип беговой дорожки- электрическая Двигатель -1,25 л.с. (постоянная мощность) Пиковая мощность2,0 л.с. Скорость0,8 - 12 км/ч Беговое полотно1,4 мм, многослойное Толщина деки15 мм Размер бегового полотна40х110 см. Регулировка угла наклона полотнаесть. Система амортизацииплоские эластомеры. Измерение пульсасенсорные датчики на поручнях. Нагрудный кардиопоясрекомендуем набор W117 приобретается отдельно. ДисплейЗ,5 LCD с голубой подсветкой. Показания консолискорость, время, расстояние, калории, пульс.Язык интерфейсаанглийский. Количество программ12 встроенных, ручной режим, 3 целевых режима.Мультимедиянет.Портынет.Управление на поручняхнет Держатель для планшета-полочка Держатель для бутылки- 2 кармана Транспортировочные ролики-есть Компенсаторы неровности пола- есть Питание220В Вес пользователя до 100 кг Размер в рабочем положении 135.5 х</t>
  </si>
  <si>
    <t>Буквы объемные, световые, 9 м, монтаж</t>
  </si>
  <si>
    <t xml:space="preserve"> световые, 9 м, монтаж</t>
  </si>
  <si>
    <t>Вывеска световая</t>
  </si>
  <si>
    <t>световая</t>
  </si>
  <si>
    <t>Накладная №80 от 04.09.2020 ИП Набоков А.В.</t>
  </si>
  <si>
    <t>Задник 12,0м х5,0м франц тк п/э Т190</t>
  </si>
  <si>
    <t>12,0м х5,0м франц тк п/э Т190</t>
  </si>
  <si>
    <t>Задник сценический "Звездное небо". Цвет светодиодов - белый. Эффект затухания. Размер 10х5 метров. Контроллер в комплекте</t>
  </si>
  <si>
    <t>Цвет светодиодов - белый. Эффект затухания. Размер 10х5 метров. Контроллер в комплекте</t>
  </si>
  <si>
    <t>Занавес 6,5м х4,9м в скл 1:2</t>
  </si>
  <si>
    <t>6,5м х4,9м в скл 1:2</t>
  </si>
  <si>
    <t>Активная акустичес-я, Активная акустическая система. Тип системы: фронтальный спикер. Встроенный усилитель класса D. Тип рупора:ассиметричный волновод. Встроенный цифровой сигнальный процессор. Мощность встроенного усилителя (по стандартам RMS):600 Вт. Максимальное звуковое давление:130 дБ(10013160/100320/0120672/12,ИТАЛИЯ)</t>
  </si>
  <si>
    <t>Тип системы: фронтальный спикер. Встроенный усилитель класса D. Тип рупора:ассиметричный волновод. Встроенный цифровой сигнальный процессор. Мощность встроенного усилителя (по стандартам RMS):600 Вт. Максимальное звуковое давление:130 дБ(10013160/100320/0120672/12,ИТАЛИЯ)</t>
  </si>
  <si>
    <t>Кофемашина DeLonghi ECAM44.664.B</t>
  </si>
  <si>
    <t xml:space="preserve"> DeLonghi ECAM44.664.B</t>
  </si>
  <si>
    <t>Накладная №OLW/678905  от 17.08.2020</t>
  </si>
  <si>
    <t>ЛТМ АРЗ, Лебедка, Шкаф Дорога - полотно для главных и поплановых занавесов. Длина 13 метров. В компл</t>
  </si>
  <si>
    <t>Длина 13 метров. В компл</t>
  </si>
  <si>
    <t>Микшерный пульт ALLEN и HEATH ZED22FX 16 моно 3 стерео</t>
  </si>
  <si>
    <t>16 моно 3 стерео</t>
  </si>
  <si>
    <t>Микшерный пульт тип 1. Матрица с конфигурацией 7x4. Общее количество фейдеров: 31. Возможность сконфигурировать выходной монофонический канал как суммарный (левый + правый), выход на сабвуфер или как мастер. 22 моно входов, 4-х полосный эквалайзер с двумя полупараметрическими серединами, 2 стерео слева ,6 AUX шин,4 аудио группы</t>
  </si>
  <si>
    <t>Матрица с конфигурацией 7x4. Общее количество фейдеров: 31. Возможность сконфигурировать выходной монофонический канал как суммарный (левый + правый), выход на сабвуфер или как мастер. 22 моно входов, 4-х полосный эквалайзер с двумя полупараметрическими серединами, 2 стерео слева ,6 AUX шин,4 аудио группы</t>
  </si>
  <si>
    <t>Микшерный пульт тип 2. Количество входных монофонических каналов с микрофонным предусилителем и фантомным питанием: 16 шт. Количество входных стереофонических каналов: з шт.Количество аукс-шин: 3 шт.Количество программ встроенного процессора эффектов: 16 шт. Количество фейдеров: 21 шт. Длина фейдера: 100 мм.</t>
  </si>
  <si>
    <t>Количество входных монофонических каналов с микрофонным предусилителем и фантомным питанием: 16 шт. Количество входных стереофонических каналов: з шт.Количество аукс-шин: 3 шт.Количество программ встроенного процессора эффектов: 16 шт. Количество фейдеров: 21 шт. Длина фейдера: 100 мм.</t>
  </si>
  <si>
    <t>Микшерный пульт тип 2.Микшерный пульт тип 2. Количество входных монофонических каналов с микрофонным предусилителем и фантомным питанием: 16 шт. Количество входных стереофонических каналов: з шт.Количество аукс-шин: 3 шт.Количество программ встроенного процессора эффектов: 16 шт. Количество фейдеров: 21 шт. Длина фейдера: 100 мм.</t>
  </si>
  <si>
    <t>Настенный/потолочный моторизированный экран, с черной окантовкой полотна экрана. CLASSIC SOLUTION Classic Lyra (16х9) 337х300 (E 329x185/9 MW-M4/W ED)</t>
  </si>
  <si>
    <t>экран, с черной окантовкой полотна экрана. CLASSIC SOLUTION Classic Lyra (16х9) 337х300 (E 329x185/9 MW-M4/W ED)</t>
  </si>
  <si>
    <t>Пассивный 3-полосный элемент линейного массива с активным кроссовером.Мощность низкочастотных излучателей (по стандартам AES): 400Вт. Мощность высокочастотного излучателя (по стандартам AES).50 Вт. Диапазон воспроизводимых частот от 60Гц до 20000 Гц. Угол горизонтального покрытия (симметричный) 100 градусов. Угол вертикального покрытия симметричный) 20 градусов. СЧ/НЧ-драйвер ферритовый драйвер, звуковая катушка 2 дюйма ВЧ-драйвер ферритовый драйве 1 диаметр выходного отверстия, звуковая катушка 1.75</t>
  </si>
  <si>
    <t>.Мощность низкочастотных излучателей (по стандартам AES): 400Вт. Мощность высокочастотного излучателя (по стандартам AES).50 Вт. Диапазон воспроизводимых частот от 60Гц до 20000 Гц. Угол горизонтального покрытия (симметричный) 100 градусов. Угол вертикального покрытия симметричный) 20 градусов. СЧ/НЧ-драйвер ферритовый драйвер, звуковая катушка 2 дюйма ВЧ-драйвер ферритовый драйве 1 диаметр выходного отверстия, звуковая катушка 1.75</t>
  </si>
  <si>
    <t>Подъемник гусеничный лестничный Барс УГП-130</t>
  </si>
  <si>
    <t>гусеничный лестничный Барс УГП-130</t>
  </si>
  <si>
    <t>Портативный проектор PANASONIC PT-VW360</t>
  </si>
  <si>
    <t>проектор PANASONIC PT-VW360</t>
  </si>
  <si>
    <t>Радиосистема вокальная с динамическим микрофоном E835 SENNHEISER XSW 2-835-B</t>
  </si>
  <si>
    <t xml:space="preserve"> вокальная с динамическим микрофоном E835 SENNHEISER XSW 2-835-B</t>
  </si>
  <si>
    <t>вокальная с динамическим микрофоном E835 SENNHEISER XSW 2-835-B</t>
  </si>
  <si>
    <t>Светодиодная вращающаяся голова. Тип прибора: три в одном (лучевой прожектор, прожектор спот, заливающий прожектор). Источник света: светодиод типа Чип на плате белого света. Мощность источника света: 250 Вт. Количество цветов: 7 и открытая позиция. Колесо трафаретов: 2 шт</t>
  </si>
  <si>
    <t>Тип прибора: три в одном (лучевой прожектор, прожектор спот, заливающий прожектор). Источник света: светодиод типа Чип на плате белого света. Мощность источника света: 250 Вт. Количество цветов: 7 и открытая позиция. Колесо трафаретов: 2 шт</t>
  </si>
  <si>
    <t>Стол бильярдный "Домашний", 9 футов, (2540х1270 мм), береза/сосна/МДФ, русская пирамида</t>
  </si>
  <si>
    <t>9 футов, (2540х1270 мм), береза/сосна/МДФ, русская пирамида</t>
  </si>
  <si>
    <t>Сцена 6м х 4м</t>
  </si>
  <si>
    <t>6м х 4м</t>
  </si>
  <si>
    <t>Акт №1 от 17.08.2020 ИП Сизых В.Н.</t>
  </si>
  <si>
    <t>Электрокарниз для антрактно-раздвижного занавеса</t>
  </si>
  <si>
    <t xml:space="preserve"> для антрактно-раздвижного занавеса</t>
  </si>
  <si>
    <t>г. Новый Оскол, ул. Ливенская 130А</t>
  </si>
  <si>
    <t>Беседка деревянная</t>
  </si>
  <si>
    <t>материал: дерево</t>
  </si>
  <si>
    <t>Накладная №93 от 25.12.2020 ИП Сушков А. А.</t>
  </si>
  <si>
    <t xml:space="preserve">PRIVIA PX - 770BK Цифровое фортепиано. Кол-во тембров 19 шт. Эффекты Brilliance, Reverb и Chorus, DSP. Режим пошагового обучения. </t>
  </si>
  <si>
    <t>Счет №213 от 24.04.2020 Накладная №84 от 24.04.2020</t>
  </si>
  <si>
    <t>PRIVIA PX - 770BK Цифровое фортепиано. Кол-во тембров 19 шт. Эффекты Brilliance, Reverb и Chorus, DSP. Режим пошагового обучения. .</t>
  </si>
  <si>
    <t>ТУЛЬСКАЯ ГАРМОНЬ БН-41 Баян ученический детский двухголосный "Тула" 46на80-II, 3-х рядный, с готовым аккомпанементом, 402на206на370 мм, 6 кг.</t>
  </si>
  <si>
    <t>ТУЛЬСКАЯ ГАРМОНЬ БН-39 БАЯН ученический двухголосный "ТУЛА-210", 55на100-II</t>
  </si>
  <si>
    <t>ТУЛЬСКАЯ ГАРМОНЬ БАЯН БН-53 Ученический 3-х рядный, 2-голосный с гот.-выб. аккомп-м, 397х218х408мм</t>
  </si>
  <si>
    <t>Счет №1175 от 14.08.2020 Накладная №422 от 14.08.2020</t>
  </si>
  <si>
    <t>г. Новый Оскол, пер. Кооперативный, д. 2</t>
  </si>
  <si>
    <t>102.0000020190001</t>
  </si>
  <si>
    <t xml:space="preserve">В Едином государственном реестре прав на недвижимое имущество и сделок с ним 21.04.2016 г  сделана запись регистрации в ЕГРП №31-31/007-31/007/016/2016-41/1 </t>
  </si>
  <si>
    <t>Интерактивный мобильный программно-технический комплекс серии "Деревянка" (модификация "Фанерочка").</t>
  </si>
  <si>
    <t>Материал: фанера</t>
  </si>
  <si>
    <t>Накладная №6 от 04.03.2020</t>
  </si>
  <si>
    <t>Наблюдательная скважина</t>
  </si>
  <si>
    <t>01.07.2019г.</t>
  </si>
  <si>
    <t>Акт о приеме-передаче объекта основных средств (кроме зданий, сооружений)№1 от 01.07.2019 г.</t>
  </si>
  <si>
    <t xml:space="preserve">Забор  </t>
  </si>
  <si>
    <t>31:19:1207001:336</t>
  </si>
  <si>
    <t>Постановление №896 от 30.12.2019 г.</t>
  </si>
  <si>
    <t xml:space="preserve"> 31:19:1205001:8</t>
  </si>
  <si>
    <t>Постановление №498 от 17.06.2015 г.</t>
  </si>
  <si>
    <t xml:space="preserve"> 31:19:1205001:7</t>
  </si>
  <si>
    <t>Движимое имущество в парке</t>
  </si>
  <si>
    <t xml:space="preserve">Тротуарная площадка </t>
  </si>
  <si>
    <t xml:space="preserve">Фонтан декоративный </t>
  </si>
  <si>
    <t>Детский игровой комплекс</t>
  </si>
  <si>
    <t>постановление администрации Новооскольского городского округа №57</t>
  </si>
  <si>
    <t xml:space="preserve">Ограждения парка </t>
  </si>
  <si>
    <t>Благоустройство и ремонт военно-исторического комплекса в с.Боровки (благо-во асфальтобетон.покрыт.-280кв.м,установка металлич.оградки-42м,посадка деревьев,кустарник-67шт, устан.скамеек-4шт,обустройсво дорожки из тротуар.плитки-12,56кв.м</t>
  </si>
  <si>
    <t>Территории парковые и парки для отдыха</t>
  </si>
  <si>
    <t>постановление администрации Новооскольского городского округа №582</t>
  </si>
  <si>
    <t>Тренажер "Эллиптический"</t>
  </si>
  <si>
    <t>с. Гринево</t>
  </si>
  <si>
    <t>постановление администрации Новооскольского городского округа №113</t>
  </si>
  <si>
    <t>металлическая</t>
  </si>
  <si>
    <t>Пост.админ.Н-го гор. округа 60 от 29.12.18г</t>
  </si>
  <si>
    <t>Беседка с.Глинное</t>
  </si>
  <si>
    <t xml:space="preserve">Благоустройство памятника погибшим воинам </t>
  </si>
  <si>
    <t>Пост.админ.Н-го гор. округа 581 от 30.12.20г</t>
  </si>
  <si>
    <t>Итого движимое имущество  Глинновской территоральной  администрации  администрации Новооскольского городского округа</t>
  </si>
  <si>
    <t>Новооскольский район, с.Николаевка</t>
  </si>
  <si>
    <t>Муниципальный контракт</t>
  </si>
  <si>
    <t>х. Таволжанка</t>
  </si>
  <si>
    <t xml:space="preserve">Итого движимое имущество Николаевской территориальной администрации администрации Новооскольского городского округа </t>
  </si>
  <si>
    <t>31:19:1201008:12</t>
  </si>
  <si>
    <t xml:space="preserve">постановление администрации Новооскольского городского округа №62 </t>
  </si>
  <si>
    <t>с. Ниновка</t>
  </si>
  <si>
    <t xml:space="preserve">Ограждение кладбища с. Песчанка (120м) </t>
  </si>
  <si>
    <t>с. Песчанка</t>
  </si>
  <si>
    <t xml:space="preserve">Ограждение кладбища с. Ниновка (74м) </t>
  </si>
  <si>
    <t>Ограждение кладбища с. Фироновка (76,5м)</t>
  </si>
  <si>
    <t>с. Фироновка</t>
  </si>
  <si>
    <t xml:space="preserve">Ограждение кладбища с. Фироновка (76,5м) + ворота распашные </t>
  </si>
  <si>
    <t>Ограждение кладбища х. Подольхи (120м2)</t>
  </si>
  <si>
    <t>х. Подольхи</t>
  </si>
  <si>
    <t xml:space="preserve">Ограждение кладбища с. Ниновка (120м2) </t>
  </si>
  <si>
    <t>Ограждение кладбища с.Ниновка (359м)</t>
  </si>
  <si>
    <t>Ограждение кладбища с. Косицино (280м)</t>
  </si>
  <si>
    <t>с. Косицино</t>
  </si>
  <si>
    <t>Ограждение детской игровой пложадки с. Песчанка</t>
  </si>
  <si>
    <t>Ограждение часовни с. Ниновка</t>
  </si>
  <si>
    <t>Забор из профлиста около МДК (90п.м.)</t>
  </si>
  <si>
    <t>Спортивно-игровой комплекс с. Косицино</t>
  </si>
  <si>
    <t xml:space="preserve">Спортивно-игровой комплекс </t>
  </si>
  <si>
    <t>п. Прибрежный</t>
  </si>
  <si>
    <t xml:space="preserve">Качели с доской в парке </t>
  </si>
  <si>
    <t xml:space="preserve">Игровой комплекс большой </t>
  </si>
  <si>
    <t>с. Ниновка (территория СК)</t>
  </si>
  <si>
    <t xml:space="preserve">Фонтан каскадный </t>
  </si>
  <si>
    <t xml:space="preserve">Беседка в парке </t>
  </si>
  <si>
    <t>Тротуарная площадка в сквере (537м2)</t>
  </si>
  <si>
    <t xml:space="preserve">Тротуар в парке </t>
  </si>
  <si>
    <t>Тротуар п.Прибрежный (1,020км)</t>
  </si>
  <si>
    <t xml:space="preserve">п. Прибрежный, ул. 1-я Совхозная </t>
  </si>
  <si>
    <t>Парк п. Прибрежный</t>
  </si>
  <si>
    <t>п. Прибрежный, площадь 24,1 м2</t>
  </si>
  <si>
    <t>Стела п. Прибрежный</t>
  </si>
  <si>
    <t>Кусторез 545 Fx Хускварна</t>
  </si>
  <si>
    <t>Постановление администрации Новооскольского  городского округа №63</t>
  </si>
  <si>
    <t>Благоустр. Ул.Буденного</t>
  </si>
  <si>
    <t>Благоустр. Ул.Дорожная</t>
  </si>
  <si>
    <t>Новооскольский район ,с. Оскольское ул Школьная, 71 а</t>
  </si>
  <si>
    <t>31:19:0406003:93</t>
  </si>
  <si>
    <t xml:space="preserve">Фонтан, ограждение металлическое, беседки, скамейки, урны, светильники, зеленные насаждения  </t>
  </si>
  <si>
    <t>Грибок с песочницей, турник с кольцами, кочалка на пружине</t>
  </si>
  <si>
    <t>ограда металлическая х.Погромец</t>
  </si>
  <si>
    <t>ограда металлическая</t>
  </si>
  <si>
    <t>ограда металлическая с.Оскольское</t>
  </si>
  <si>
    <t>ограда металлическая с.Елецкое</t>
  </si>
  <si>
    <t>ограда металлическая с. Голубино</t>
  </si>
  <si>
    <t>ограждение железобетонное х.Погромец</t>
  </si>
  <si>
    <t>постановление главы администрации Новооскольского городского округа № 64 от 29.12.2018</t>
  </si>
  <si>
    <t>Солонец-Полянская территориальная администрация Новооскольского городского округа</t>
  </si>
  <si>
    <t>Парковая зона B205B2052:H2060</t>
  </si>
  <si>
    <t>Памятный знак "Географический центр Белгородской области"</t>
  </si>
  <si>
    <t>Новооскольский район,с.Тростенец</t>
  </si>
  <si>
    <t>постановление администрации Новооскольского гор. округа №112</t>
  </si>
  <si>
    <t>Культурно-досуговое пространство "Гуляй, село родное"</t>
  </si>
  <si>
    <t>постановление администрации Новооскольского гор. округа №588</t>
  </si>
  <si>
    <t>Итого сооружения Тростенецкой территориальной администрации администрации Новооскольского городского округа</t>
  </si>
  <si>
    <t>Скульптурная композиция "Буденовец конем"</t>
  </si>
  <si>
    <t>муниципальный контракт №01/81 от 29.03.2019, акт №1 от 30.04.2019г</t>
  </si>
  <si>
    <t>Въездная стелла Белгород-Новый Оскол-Советское (км.80 000 Справа)</t>
  </si>
  <si>
    <t>Гараж (з01  "имущество, полученное в пользование")</t>
  </si>
  <si>
    <t>г.Новый Оскол, ул.Гражданская</t>
  </si>
  <si>
    <t>Постановление №569 от 25.12.2020г.</t>
  </si>
  <si>
    <t>Государственный регистрационный знак - Т417АА; № ПТС- 63 РВ 392181; идентификационный номер (VIN) - XТА219010К0620220;  год изготовления - 2019, модель, № двигателя  - 11186, 6809628,  кузов - XТА219010К0620220 цвет  - белый; мощность двигателя,л.с. - 87,0</t>
  </si>
  <si>
    <t>ПТС- 63 РВ 392181</t>
  </si>
  <si>
    <t>Автомобиль LADA,  219010 LADA GRANTA</t>
  </si>
  <si>
    <t>Государственный регистрационный знак - Т170НН; № ПТС- 78 ОН 516830; идентификационный номер (VIN) - XW7BKYFK00S104124;  год изготовления - 2015, модель, № двигателя  - 2GR K109917,  кузов -XW7BKYFK00S104124; цвет - серебристый металлик; мощность двигателя,л.с. - 249</t>
  </si>
  <si>
    <t>Государственный регистрационный знак -В111ТО; № ПТС- 77 ОМ 362600; идентификационный номер (VIN) - X7LHSRGAN53983454; год изготовления - 2015, модель, № двигателя  - H4MD430 P001938,  кузов -X7LHSRGAN53983454 ; цвет - темно-коричневый; мощность двигателя,л.с. - 114</t>
  </si>
  <si>
    <t>25.07.2018 г.</t>
  </si>
  <si>
    <t xml:space="preserve">(VIN) ХТА219010J0529663; ;  ТС LADA, 219010(тип ТС) легковой; категория ТС (А, В, С, D, прицеп) В; государственный регистрационный знак О 582 ОС 31 rus год изготовления ТС 2018; , номер двигателя 11186, 6665049; шасси (рама) № отсутствует; кузов   № ХТА219010J0529663; цвет кузова (кабины, прицепа) белый; паспорт транспортного средства                         63 ОХ473240 выдан 20 апреля 2018 года </t>
  </si>
  <si>
    <t>(VIN) ХТА210740BY027139; марка, модель ТС  LADA 210740; наименование (тип ТС) легковой; категория ТС (А, В, С, D, прицеп) В; год изготовления ТС 2011; модель, номер двигателя 21067, 9867369; шасси (рама) № отсутствует; кузов (кабина, прицеп) № ХТА 210740BY027139; цвет кузова (кабины, прицепа) серебристый; государственный регистрационный знак Р 597 ХМ 31 rus</t>
  </si>
  <si>
    <t>Счёт-фактура №50, Контракт № 01/106</t>
  </si>
  <si>
    <t>категория С; год выпуска 2018; вид движителя колесный; двигатель № Д-243,019050; заводской   № машины (идентификационный номер) Y4R900Z01J1104952;  цвет машины синий; государственный регистрационный знак 31  ЕТ 2456</t>
  </si>
  <si>
    <t>19.07.2018 г</t>
  </si>
  <si>
    <t>Постановление администрации №268</t>
  </si>
  <si>
    <t>(VIN) отсутствует; марка, модель ТС трактор МТЗ-80; категория ТС (А, В, С, D, прицеп) С; год изготовления 1977; двигатель № 027811; заводской                № машины (рамы) 940083; цвет кузова (кабины, прицепа) синий; государственный регистрационный знак 31 ЕС 9947</t>
  </si>
  <si>
    <t>год выпуска 1994, вид движителя колёсный, заводской номер машины (рамы) 850643, двигатель № 364622, коробка передач № отсутствует, основной ведущий мост (мосты) № отсутствует, цвет вишневый, мощность двигателя, кВт (л.с.) 60 (81), государственный регистрационный знак 31 ЕС 9958</t>
  </si>
  <si>
    <t>Колесный трактор МТЗ-80</t>
  </si>
  <si>
    <t>год выпуска 1990; заводской № машины (рамы) 707394, двигатель № 647657;  коробка передач № отсутствует; основной ведущий мост (мосты) 136908; цвет синий, вид движителя колёсный; государственный регистрационный знак 31 ЕС 9946</t>
  </si>
  <si>
    <t>категория С; год выпуска 2015; вид движителя колесный; основной ведущий мост (мосты) № 863306/365124-04; двигатель № Д-243 931020; заводской                № машины (рамы) 82100685; коробка передач № 563711; цвет кузова (кабины, прицепа) синий; государственный регистрационный знак код 31  9940</t>
  </si>
  <si>
    <t>год выпуска 2016; вид движителя колесный; основной ведущий мост (мосты) № отсутствует; двигатель № отсутствует; заводской № машины (рамы) 9335; коробка передач № отсутствует; цвет кузова (кабины, прицепа) синий; государственный регистрационный знак 31 ЕС 9939</t>
  </si>
  <si>
    <t>ОПМ-3,5; год производства машины 2016; тип двигателя (двигателей) отсутствует; заводской номер машины, идентификационный номер машины  (VIN или PIN) 2379; вид движителя колёсный; цвет машины оранжевый; максимальная технически допустимая масса, кг 1500; габаритные размеры, мм 3500*2400*2100; государственный регистрационный знак 31 ЕС 9937</t>
  </si>
  <si>
    <t>год выпуска 2015; заводской номер машины (рамы) 808211980, двигатель № 902629; коробка передач № 554003; основной ведущий мост (мосты) № 853718,055165-04; цвет синий; вид движителя колесный; государственный регистрационный знак код 31 ЕС 4576</t>
  </si>
  <si>
    <t>год выпуска ТС 2016; заводской номер машины (рамы) 9434, двигатель № отсутствует; коробка передач № отсутствует, основной ведущий мост (мосты) № отсутствует; цвет синий; вид движителя колесный; государственный регистрационный знак 31ЕС 7598</t>
  </si>
  <si>
    <t>год изготовления 2016; заводской номер машины, идентификационный номер (VIN или РIN) 2383, тип двигателя (двигателей) № отсутствует; цвет оранжевый; вид движителя колесный; государственный регистрационный знак ЕС 9905</t>
  </si>
  <si>
    <t>год выпуска 2009; предприятие – изготовитель РУП «Минский тракторный завод»; адрес  РБ, г. Минск-ГСП, ул. Долгобродская, 29; заводской № машины (рамы) 80890858; двигатель         № 443367; коробка передач № 267961; цвет синий; вид движителя колесный; государственный регистрационный знак 31 ЕТ 2444</t>
  </si>
  <si>
    <t>свидетельство о регистрации машины ВН 549882; категория прицеп; государственный регистрационный знак 31 ЕС 4504; марка, модель 2 ПТС-4; год выпуска 1989;  заводской               № машины (рамы) 25589;  цвет кузова (прицепа) красный</t>
  </si>
  <si>
    <t>категория С, заводской № машины (рамы) 82100671; двигатель № Д-243 931520; коробка передач № 563198; основной ведущий мост                                     № 863510/395156-04; цвет синий; вид движителя колесный; год изготовления 2015; государственный регистрационный знак 31 ЕТ 2441</t>
  </si>
  <si>
    <t>цвет - синий; вид движителя колесный;                        масса-1720 кг; габаритные размеры  5830*2390*1940; год изготовления 2016; паспорт СА 409033 выдан 26 апреля 2016 года ООО «Великан Рустрактор»            г. Москва, ул. Бажова, 17; государственный регистрационный знак 31 ЕТ 2463</t>
  </si>
  <si>
    <t>год выпуска 2016, вид движителя колесный; заводской номер машины (рамы) 2352; двигатель № отсутствует; коробка передач                   № отсутствует; основной ведущий мост (мосты) № отсутствует;  габаритные размеры 3500х2400х2100; цвет оранжевый; мощность двигателя кВт (л.с.)  отсутствует; государственный регистрационный знак  31 ЕТ 2486</t>
  </si>
  <si>
    <t xml:space="preserve"> Трактор МТЗ-80</t>
  </si>
  <si>
    <t>год изготовления ТС 1986; № машины (рамы) 5017431; номер двигателя Р.330; коробка передач № отсутствует; основной ведущий мост № 788155; цвет кабины синий; государственный регистрационный знак 31 ЕС 9951</t>
  </si>
  <si>
    <t>Транспортное средство LADA VESTA</t>
  </si>
  <si>
    <t>транспортное средство – идентификационный номер (VIN) ХТАGFL120JY193401; марка, модель ТС LADA, GFL120; наименование (тип ТС) легковой; категория ТС (А, В, С, D, прицеп) В; год изготовления ТС 2018; модель, номер двигателя 21129, 3877457; шасси (рама) № ОТСУТСТВУЕТ; кузов (кабина, прицеп) № ХТАGFL120JY193401 ; цвет кузова (кабины, прицепа) серый; государственный регистрационный знак А152АА 31 rus</t>
  </si>
  <si>
    <t>07.09.2018 г.</t>
  </si>
  <si>
    <t>ПТС- 63 НК 294143</t>
  </si>
  <si>
    <t/>
  </si>
  <si>
    <t/>
  </si>
  <si>
    <t xml:space="preserve">Ноутбук </t>
  </si>
  <si>
    <t>RAYbook Si1507</t>
  </si>
  <si>
    <t>Постановление администрации Новооскольского городского округа от 09.09.2020 № 370</t>
  </si>
  <si>
    <t>Dell Inspiron 14 5491 (тип 1)</t>
  </si>
  <si>
    <t>Постановление администрации Новооскольского городского округа от 09.09.2020 № 378</t>
  </si>
  <si>
    <t>Вычислительный блок для интерактивной доски Lime I5-7200U</t>
  </si>
  <si>
    <t>Постановление администрации Новооскольского городского округа от 09.09.2020 № 363</t>
  </si>
  <si>
    <t>ГБО комплект</t>
  </si>
  <si>
    <t xml:space="preserve">Счет-фактура № 801 от 30.03.2020 </t>
  </si>
  <si>
    <t xml:space="preserve">Счет-фактура № 806 от 30.03.2020 </t>
  </si>
  <si>
    <t>Интерактивная доска с креплением/стойка</t>
  </si>
  <si>
    <t xml:space="preserve"> Viewsonic 75 IFP7530/ONKRON TS1881</t>
  </si>
  <si>
    <t>Портативная короткофокусная проекционная система</t>
  </si>
  <si>
    <t>Epson EB-535W</t>
  </si>
  <si>
    <t>Постановление администрации Новооскольского городского округа от 09.09.2020 № 384</t>
  </si>
  <si>
    <t>Постановление администрации Новооскольского городского округа от 09.09.2020 № 371</t>
  </si>
  <si>
    <t>Постановление администрации Новооскольского городского округа от 09.09.2020 № 379</t>
  </si>
  <si>
    <t>Постановление администрации Новооскольского городского округа от 09.09.2020 № 364</t>
  </si>
  <si>
    <t>Накладная № 749 от 14.10.2020</t>
  </si>
  <si>
    <t xml:space="preserve">Робототехнический комплекс </t>
  </si>
  <si>
    <t>Умная теплица</t>
  </si>
  <si>
    <t>Накладная № 359 от 27.03.2020</t>
  </si>
  <si>
    <t>Интерактивная доска с креплением/Стойка</t>
  </si>
  <si>
    <t>Viewsonic 75 IFP7530/ONKRON TS1881</t>
  </si>
  <si>
    <t>Накладная № 305 от 17.02.2020</t>
  </si>
  <si>
    <t>Альфа</t>
  </si>
  <si>
    <t xml:space="preserve">Итого движимое имущество муниципального бюджетного общеобразовательного учреждения "Великомихайловская средняя общеобразовательная школа  Новооскольского района Белгородской области имени Г.Т. Ильченко" </t>
  </si>
  <si>
    <t xml:space="preserve">Шкаф холодильный </t>
  </si>
  <si>
    <t>POLAIR</t>
  </si>
  <si>
    <t xml:space="preserve">Детский игровой комплекс </t>
  </si>
  <si>
    <t>ГБО компект</t>
  </si>
  <si>
    <t>Счет-фактурв № 803 от 30.03.2020</t>
  </si>
  <si>
    <t>Счет-фактура № 00016 от 07.10.2020</t>
  </si>
  <si>
    <t>Накладная № 107 от 22.05.2019 г.</t>
  </si>
  <si>
    <t>Объемные несветовые буквы, псевдообъемные элементы АКП</t>
  </si>
  <si>
    <t>Накладная № 86 от 06.08.2020</t>
  </si>
  <si>
    <t>Машина посудомоечная</t>
  </si>
  <si>
    <t>SILANOS N700 Digit</t>
  </si>
  <si>
    <t>Накладная № 3697 от 17.08.2020</t>
  </si>
  <si>
    <t>Накладная № 534 от 13.08.2020</t>
  </si>
  <si>
    <t xml:space="preserve">Станок сверлильно-фрезерный </t>
  </si>
  <si>
    <t>СЭСМ-0,3Н</t>
  </si>
  <si>
    <t>Постановление администрации Новооскольского городского округа от 09.09.2020 № 385</t>
  </si>
  <si>
    <t>Итого движимое имущество муниципального бюджетного общеобразовательного учреждения "Голубинская средняя общеобразовательная школа" с. Голубино  Новооскольского района Белгородской области</t>
  </si>
  <si>
    <t>Гос №  Р 974 СС 31 RUS; ПТС 52 НВ 252134, VIN:Х1М3205СХА0004233,          модель 523400, № двиг. А1007051, мощность двиг. 124 л.с, объем двиг. 4670, тип двигателя - бензиновый, разр.макс. масса 6270, масса без нагрузки 5080, 2010 год, цвет желтый.</t>
  </si>
  <si>
    <t>Гос №  Т 227 СН 31 RUS; выписка из электронного паспорта 164301005077055, VIN:Х1М3205BXL0000604,          модель 523420, № двиг. К1005776, номер кузова (кабины) Х1М3205BXL0000604, мощность двиг. 122,4 л.с, объем двиг. 4670, тип двигателя - бензиновый, технически допустимая макс. масса 8000,  2020 год, цвет желтый.</t>
  </si>
  <si>
    <t>Гос.номер  О 993 НС 31 RUS; ПТС 52 ОС 330145; VIN:Х1М3205ВХН0002309,          модель 523420 , № двиг. Н1002912, бензиновый, разр.макс. масса 8000, масса без нагрузки 5080, 2017 год, цвет желтый.</t>
  </si>
  <si>
    <t>протяженность 350 м., высота 2 м.</t>
  </si>
  <si>
    <t xml:space="preserve">Счет-фактура № 802 от 30.03.2020 </t>
  </si>
  <si>
    <t xml:space="preserve">KINZO </t>
  </si>
  <si>
    <t>ограждение металлическое (кладбище Ольховатка</t>
  </si>
  <si>
    <t>Новооскольский район, с.Ольховатка 470 п.м.</t>
  </si>
  <si>
    <t>постановление администрации Новооскольского городского округа №54 от 29.12.2018 г. " О закреплении имущества на праве оперативного управления"</t>
  </si>
  <si>
    <t>ограждение металическое (кладбище с. Слоновка   )</t>
  </si>
  <si>
    <t>Новооскольский район, с.Слоновка северная 594 п.м.</t>
  </si>
  <si>
    <t>Новооскольский район, х.Жилин 240 п.м.</t>
  </si>
  <si>
    <t>ограждение металическое (кладбище с.хЕндовино  )</t>
  </si>
  <si>
    <t>Новооскольский район, х.Ендовино улюОтрадная 216 п.м.</t>
  </si>
  <si>
    <t>Новооскольский район, с.Слоновка южная 144 п.м.</t>
  </si>
  <si>
    <t>НеваМБ 2Б-6,0</t>
  </si>
  <si>
    <t>Постановление администрации Новооскольского городского округа от 09.09.2020 № 386</t>
  </si>
  <si>
    <t>Электрическая плита ЭП-4ЖШ лицо нерж./стандартная духовка</t>
  </si>
  <si>
    <t>Накладная № 849 от 22.11.2017 г.</t>
  </si>
  <si>
    <t>Постановление администрации муниципального района "Новооскольский район" Белгородской области № 421 от 09.10.2017 г.</t>
  </si>
  <si>
    <t>Постановление администрации муниципального района "Новооскольский район" Белгородской области № 396 от 05.08.2016 г.</t>
  </si>
  <si>
    <t>Постановление администрации муниципального района "Новооскольский район" Белгородской области № 500 от 22.11.2017 г.</t>
  </si>
  <si>
    <t>протяженность - 330 м.,       высота- 2 м.</t>
  </si>
  <si>
    <t>Накладная № 500 от 10.07.2019 г.</t>
  </si>
  <si>
    <t>Аппаратно-программный комплекс опорно-двигательный</t>
  </si>
  <si>
    <t>БОС</t>
  </si>
  <si>
    <t>Накладная № 54 от 09.07.2020 г.</t>
  </si>
  <si>
    <t>Компьютер Intel Core i5 для установки программного обеспечения "Опорно-двигательное", "Логопедическое" - аппаратно-программного комплекса БОС</t>
  </si>
  <si>
    <t>Накладная № 21 от 02.12.2020 г.</t>
  </si>
  <si>
    <t>Счет-фактура № 805 от 30.03.2020</t>
  </si>
  <si>
    <t>Постановление администрации Новооскольского городского округа от 09.09.2020 № 387</t>
  </si>
  <si>
    <t>Новооскольский район, с. Старая Безгинка, ул. Покровская, 16</t>
  </si>
  <si>
    <t>249,9</t>
  </si>
  <si>
    <t>Приказ № 171 от 07.09.2020 г.</t>
  </si>
  <si>
    <t>Постановление администрации Новооскольского городского округа от 09.09.2020 № 388</t>
  </si>
  <si>
    <t>Накладная № 34 от 26.02.2020</t>
  </si>
  <si>
    <t>Портативная короткофокусная проекционная система Epson EB-535W в комплекте с кронштейном Cinema SOK и кабелем Greenconnect 10.0 m, модель EBWM-EB-535</t>
  </si>
  <si>
    <t>Постановление администрации Новооскольского городского округа от 09.09.2019 № 389</t>
  </si>
  <si>
    <t>Ноутбук  HP Pavilion Gaming 15-dk 1014ur</t>
  </si>
  <si>
    <t>Постановление администрации Новооскольского городскогоокруга от 15.09.2020 № 404</t>
  </si>
  <si>
    <t>Квадрокоптер тип 1 Parrot Anafi</t>
  </si>
  <si>
    <t>Постановление администрации Новооскольского городскогоокруга от 15.09.2020 № 407</t>
  </si>
  <si>
    <t>Шлем виртуальной реальности Samsung HMD Odyssey</t>
  </si>
  <si>
    <t>Постановление администрации Новооскольского городскогоокруга от 09.09.2020 № 390</t>
  </si>
  <si>
    <t>Итого недвижимое имущество управления  образования администрации Новооскольского городского округа</t>
  </si>
  <si>
    <t>Mimio Vote</t>
  </si>
  <si>
    <t>пианино Virtuozo в комплекте с банкеткой</t>
  </si>
  <si>
    <t xml:space="preserve">Цифровая лаборатория </t>
  </si>
  <si>
    <t>POINT CHEM комплект стандартный</t>
  </si>
  <si>
    <t xml:space="preserve">Образовательный робототехнический набор  </t>
  </si>
  <si>
    <t>ROBOTIS Premium</t>
  </si>
  <si>
    <t>Счет-фактура № 381 от 17.06.2019 г.</t>
  </si>
  <si>
    <t>DELL Vostro 3590</t>
  </si>
  <si>
    <t>Постановление администрации Новооскольского городского округа от 06.07.2020 № 237</t>
  </si>
  <si>
    <t>Рабочая станция учащегося (тип 1)</t>
  </si>
  <si>
    <t>DEPO Neos</t>
  </si>
  <si>
    <t>Постановление администрации Новооскольского городского округа от 25.12.2020 № 563</t>
  </si>
  <si>
    <t>Рабочая станция учащегося (тип 2)</t>
  </si>
  <si>
    <t>Samsung HMD Odyssey</t>
  </si>
  <si>
    <t>Постановление администрации Новооскольского городского округа от 15.09.2020 № 403</t>
  </si>
  <si>
    <t>Мармит 2-х блюд</t>
  </si>
  <si>
    <t>ПМЭС-70КМ-60</t>
  </si>
  <si>
    <t>Накладная № 800 от 24.11.2020</t>
  </si>
  <si>
    <t>Квадрокоптер тип 1</t>
  </si>
  <si>
    <t>Parrot Anafi</t>
  </si>
  <si>
    <t>Постановление администрации Новооскольского городского округа от 15.09.2020 № 406</t>
  </si>
  <si>
    <t xml:space="preserve"> HP Pavilion Gaming 15-dk 1014ur</t>
  </si>
  <si>
    <t>Сенсорный информационный киоск</t>
  </si>
  <si>
    <t>ДИАМАНТ- 22N i3</t>
  </si>
  <si>
    <t>Договор пожертвования № 71 от 27.01.2020</t>
  </si>
  <si>
    <t>Кибернетический конструктор</t>
  </si>
  <si>
    <t>ТРИК Учебная пара</t>
  </si>
  <si>
    <t>Договор пожертвования от 02.10.2020</t>
  </si>
  <si>
    <t xml:space="preserve">Колонна 2 м. </t>
  </si>
  <si>
    <t>D 20 см., мягкое основание 60*60*30 см.</t>
  </si>
  <si>
    <t>Мармит 1-х блюд</t>
  </si>
  <si>
    <t>ПМЭС-70КМ</t>
  </si>
  <si>
    <t>Счет-фактура № 799 от 24.11.2020</t>
  </si>
  <si>
    <t>Стол лабораторный</t>
  </si>
  <si>
    <t xml:space="preserve">Договор пожертвования </t>
  </si>
  <si>
    <t>92.1</t>
  </si>
  <si>
    <t>Учебная мастерская</t>
  </si>
  <si>
    <t>г. Новый Оскол, пер. Павлова</t>
  </si>
  <si>
    <t>Телевизор проекционный</t>
  </si>
  <si>
    <t>SONY KDS-55A2000</t>
  </si>
  <si>
    <t>Постановление № 19</t>
  </si>
  <si>
    <t>Интерактивная доска SMARTBoard 640</t>
  </si>
  <si>
    <t>SMARTBoard 640</t>
  </si>
  <si>
    <t>Лингафонный кабинет на 14 мест</t>
  </si>
  <si>
    <t>Yamaha P-3500S</t>
  </si>
  <si>
    <t xml:space="preserve"> ASUS</t>
  </si>
  <si>
    <t>Постановление № 1345</t>
  </si>
  <si>
    <t>Интерактивная доска SMARTBoard 660</t>
  </si>
  <si>
    <t>Пианино VIRTUOZO 22777 в комплекте с банкетной</t>
  </si>
  <si>
    <t>Постановление № 1057</t>
  </si>
  <si>
    <t xml:space="preserve"> МТД-КА</t>
  </si>
  <si>
    <t>Постановление администрации муниципального района "Новооскольский район" Белгородской области  № 326</t>
  </si>
  <si>
    <t>ЯНЫЧАР АХМ-300А краш. 1050х560х585 мм, 0,37 кВт, 380 В, 300 бат/час</t>
  </si>
  <si>
    <t>Накладная № 185 от 31.07.2019 г.</t>
  </si>
  <si>
    <t>Накладная № 184 от 31.07.2019 г.</t>
  </si>
  <si>
    <t>Сковорода электрическая</t>
  </si>
  <si>
    <t>Буквы объемные не световые "ОБЩЕОБРАЗОВАТЕЛЬНАЯ ШКОЛА № 3" h-400 мм.</t>
  </si>
  <si>
    <t>Накладная № 98 от 14.08.2019 г.</t>
  </si>
  <si>
    <t>Интерактивная доска с креплением Viewsonic 75 IFP7530/Стойка ONKRON TS1881</t>
  </si>
  <si>
    <t>Постановление №366 от 09.09.2020 г.</t>
  </si>
  <si>
    <t>Вычислительный блок для интерактивной доски Lime I5-7200U,128 GB SSD, 8 GB 2133DDR4, WiFi AC, W10P</t>
  </si>
  <si>
    <t>Счет-фактура № 606 от 03.09.2019 г.</t>
  </si>
  <si>
    <t>Ноутбук Dell Inspiron 14 5491 (тип 1)</t>
  </si>
  <si>
    <t>Постановление №367 от 09.09.2020 г.</t>
  </si>
  <si>
    <t xml:space="preserve">Ноутбук RAYbook Si1507 (процессор Intel Core i5-10210U, ОЗУ 8 Gb, HDD 1000 Gb, экран 15.6" 1920х1080, Web-Camera, WiFi, Bluetooth, картиридер ММС/RS </t>
  </si>
  <si>
    <t xml:space="preserve">Пианино </t>
  </si>
  <si>
    <t>Virtuozo в комплекте с банкеткой</t>
  </si>
  <si>
    <t>Soundcraft Signature 16 аналоговый микшерный пульт, 16 вх., 12 х preamps, 2 x dbx Lim, 2 х USB</t>
  </si>
  <si>
    <t>Металлодетектор</t>
  </si>
  <si>
    <t>МТД-КА</t>
  </si>
  <si>
    <t>Постановление администрации Новооскольского городского округа от 16.09.2019 № 593</t>
  </si>
  <si>
    <t>Постановление администрации Новооскольского городского округа от 09.09.2020 № 369</t>
  </si>
  <si>
    <t>Постановление администрации Новооскольского городского округа от 09.09.2020 № 377</t>
  </si>
  <si>
    <t>Activ Board Touch</t>
  </si>
  <si>
    <t>Счет-фактура № RM0000000484 от 20.02.2020</t>
  </si>
  <si>
    <t>Принтер</t>
  </si>
  <si>
    <t>HP Color Laser Jet Enterprise M652dn</t>
  </si>
  <si>
    <t xml:space="preserve"> Lime I5-7200U</t>
  </si>
  <si>
    <t>Постановление администрации Новооскольского городского округа от 09.09.2020 № 365</t>
  </si>
  <si>
    <t>Географическая площадка учебная</t>
  </si>
  <si>
    <t>Договор пожертвования от 01.09.2020</t>
  </si>
  <si>
    <t>Интерактивный комплекс</t>
  </si>
  <si>
    <t>Classic Solution IFP-650P4K</t>
  </si>
  <si>
    <t>Вывеска с объемными световыми элементами</t>
  </si>
  <si>
    <t>Счет-фактура № 964 от 18.12.2020</t>
  </si>
  <si>
    <t>Интерактивный комплекс Логомер на базе ноутбука</t>
  </si>
  <si>
    <t>Накладная О.С. № 100</t>
  </si>
  <si>
    <t>Интерактивный терминал - "Инфо-2"</t>
  </si>
  <si>
    <t>Видеоувеличитель настольный со светодиодной подсветкой Snow 7 HD</t>
  </si>
  <si>
    <t>Машина стирально-отжимная ВО-15 "ВЯЗЬМА"</t>
  </si>
  <si>
    <t>Постановление № 674</t>
  </si>
  <si>
    <t>Приточная камера П1 VS-21-R-H/S</t>
  </si>
  <si>
    <t>Каток гладильный  ВГ-1430 "ВЯЗЬМА"</t>
  </si>
  <si>
    <t>Пароконвектомат Abat ПКА 10-1/1ПМ2</t>
  </si>
  <si>
    <t>Машина сушильная ВС-15"ВЯЗЬМА"</t>
  </si>
  <si>
    <t>Приточная камера П2 VS-10-R-H/S-T</t>
  </si>
  <si>
    <t>Универсальная кухонная машина УКМ-10</t>
  </si>
  <si>
    <t>Цифровое пианино Celviano AP-650 в комплекте с банкеткой BRAHNER BP-100</t>
  </si>
  <si>
    <t>Котел пищеварочный Abat КПЭМ-100/9Т</t>
  </si>
  <si>
    <t>Вытяжной вентилятор  тип 1 IEF 500</t>
  </si>
  <si>
    <t>Компьютер моноблок ученика Appie iMac 24</t>
  </si>
  <si>
    <t>Видеорегистратор TSr-UV1622 Eco в комплекте с 2-мя жесткими дисками 8 Тб</t>
  </si>
  <si>
    <t>Компьютер моноблок ученика Appie iMac 20</t>
  </si>
  <si>
    <t>Компьютер моноблок ученика Appie iMac 21</t>
  </si>
  <si>
    <t>Компьютер моноблок ученика Appie iMac 22</t>
  </si>
  <si>
    <t>Компьютер моноблок ученика Appie iMac 23</t>
  </si>
  <si>
    <t>Шкаф холодильный низкотемпературный Abat ШХН-1,0</t>
  </si>
  <si>
    <t>Сковорода СЭЧ-0,25</t>
  </si>
  <si>
    <t>Плита электрическая с жарочным шкафом ПЭ-0,48Ш</t>
  </si>
  <si>
    <t>Комплект офисной мебели для кабинета руководителя (шкаф для одежды, шкаф для документов, пенал, стол угловой, тумба, кресло)</t>
  </si>
  <si>
    <t>Накладная № 116396</t>
  </si>
  <si>
    <t>Машина протирочно-резательная МПР-350М-02</t>
  </si>
  <si>
    <t>Картофелечистка МОК-150М</t>
  </si>
  <si>
    <t>Шкаф холодильный комбинированный 2-х камерный тип 2ШХ-0,80МС</t>
  </si>
  <si>
    <t>Шкаф жарочный ШЖЭ-02</t>
  </si>
  <si>
    <t>Ноутбук  ASUS A540UB-DM1597 90NB0IM1-M23370</t>
  </si>
  <si>
    <t>Накладная №1370</t>
  </si>
  <si>
    <t>Муниципальное бюджетное дошкольное образовательное учреждение "Центр развития ребенка-детский сад № 6 "Пчелка"  г. Нового Оскола Белгородской области"</t>
  </si>
  <si>
    <t>Муниципальное бюджетное дошкольное образовательное учреждение "Центр развития ребенка-детский сад № 6 "Пчелка" г. Нового Оскола Белгородской области"</t>
  </si>
  <si>
    <t>Акт/без199 Приказ №8</t>
  </si>
  <si>
    <t>Ноутбук  ASUS VivoBook A543MA-DM1196, серый</t>
  </si>
  <si>
    <t>Нвкладная №145759</t>
  </si>
  <si>
    <t>Объемные несветовые буквы, псевдообъемные элементы АКП..</t>
  </si>
  <si>
    <t>СЧФК №580</t>
  </si>
  <si>
    <t>Сушильная машина 3LWED4705FW</t>
  </si>
  <si>
    <t>Накладная №10</t>
  </si>
  <si>
    <t>Мультстудия СПАФ-32М</t>
  </si>
  <si>
    <t>Накладная №90М</t>
  </si>
  <si>
    <t>Набор детских музыкальных инструментов "Музыкотерапия"1</t>
  </si>
  <si>
    <t>Каток гладильный</t>
  </si>
  <si>
    <t>Накладная №21</t>
  </si>
  <si>
    <t>Нежилое здание МДОУ   "Детский сад с. Оскольское"</t>
  </si>
  <si>
    <t>Белгородская обл., р-н Новооскольский, с/о Оскольский, с. Оскольское</t>
  </si>
  <si>
    <t>Белгородская обл., р-н Новооскольский, с. Оскольское ул. Зеленая д.1</t>
  </si>
  <si>
    <t>Итого нежилой фонд муниципального бюджетного дошкольного образовательного учреждения  "Детский сад с. Оскольское Новооскольского района Белгородской области"</t>
  </si>
  <si>
    <t>Нежилое здание МОУ "Яковлевская начальная школа-детский сад"</t>
  </si>
  <si>
    <t>Периметральное ограждение территории детского сада.</t>
  </si>
  <si>
    <t>протяженность 176,0 м.           высотой 2 м., (в том числе калитка и ворота)</t>
  </si>
  <si>
    <t>Теневой навес 3,5х12,0х2,5 м. (ГхШхВ)</t>
  </si>
  <si>
    <t>Накладная №150</t>
  </si>
  <si>
    <t>Итого недвижимое имущество     Оскольской     территориальной   администрации Новооскольского гродского округа</t>
  </si>
  <si>
    <t>Новооскольский район, с. Ольховатка, ул. Молодежная, 35</t>
  </si>
  <si>
    <t>Хохяйственная постройка</t>
  </si>
  <si>
    <t xml:space="preserve">Постановление администрации Новооскольского городского округа  от 23.08.2019 г. № 494, выписка 31:19:1301004:134-31/007/2019-2 от 19.09.2019 г. </t>
  </si>
  <si>
    <t>4101120003</t>
  </si>
  <si>
    <t xml:space="preserve">Постановление администрации Новооскольского городского округа  от 23.08.2019 г. № 494, выписка 31:19:1301004:133-31/007/2019-2 от 19.09.2019 г. </t>
  </si>
  <si>
    <t>Итого нежилой фонд муниципального бюджетного общеобразовательного учреждения "Ольховатская основная общеобразовательная школа  Новооскольского района Белгородской области"</t>
  </si>
  <si>
    <t>Гос.номер Н 694 ЕМ 31 RUS; ПТС 63 НР 629162; VIN:ХТА219060СY008816, № двиг. 5838294, модель 11183, бензиновый, разр.макс. масса 1560, масса без нагрузки 1160,  цвет-серебристый, 2012 год.</t>
  </si>
  <si>
    <t>Накладная ОС № 654-а от 24.10.2012</t>
  </si>
  <si>
    <t>Гос.номер О759 ЕК 31 RUS; ПТС 52 ОМ 315946; VIN Z8X22438SG0000039 , № двиг. ISF2.8sR129 89715011, дизельный, разр. макс. масса  4300, масса без нагрузки  3240, цвет ГОСТ Р 51160-98, 2016 г.</t>
  </si>
  <si>
    <t>Автомобиль ЛАДА-210740</t>
  </si>
  <si>
    <t>Гос.номер Р 807 ХМ 31 RUS; ПТС 63 НК 964016; VIN:ХТА210740CY030802, № двиг. 9874204, модель 21067, бензиновый, разр.макс. масса 1460, масса без нагрузки 1135,  ярко-белый, 2011 год.</t>
  </si>
  <si>
    <t>Постановление администрации муниципального района "Новооскольский район" Белгородской области от 25.07.2016 № 343</t>
  </si>
  <si>
    <t>Постановление администрации Новооскольского  городского округа №56</t>
  </si>
  <si>
    <t>Автомобиль LADA VESTA</t>
  </si>
  <si>
    <t>О103ТО31RUS,№ ПТС 63 ОХ 487779, VIN-XTAGFL120JY193859,2018г.вып.,серый,кузов№XTAGFL120JY193859,№двигателя 3877458,№шасси-нет,л/с 106.1</t>
  </si>
  <si>
    <t>Нежилое помещение
(Комплексный центр часть здания)</t>
  </si>
  <si>
    <t xml:space="preserve">269                         271          
</t>
  </si>
  <si>
    <t xml:space="preserve">29.07.2016г. 26.09.2017г. 07.11.2018г.           </t>
  </si>
  <si>
    <t>Постановление администрации Новооскольского района  №374 Постановление администрации Новооскольского района №371 Постановление администрации Новооскольского района №362</t>
  </si>
  <si>
    <t>Нежилое помещение
 (Часть здания)</t>
  </si>
  <si>
    <t>г. Новый Оскол,
ул. Красноармейская, д.2</t>
  </si>
  <si>
    <t>09.11.2016г.</t>
  </si>
  <si>
    <t xml:space="preserve">Постановление администрации Новооскольского района  №29 </t>
  </si>
  <si>
    <t>Нежилое помещение
(Гараж)</t>
  </si>
  <si>
    <t>274</t>
  </si>
  <si>
    <t xml:space="preserve">31:19:1106009:290 </t>
  </si>
  <si>
    <t>01.02.2018г.</t>
  </si>
  <si>
    <t xml:space="preserve">Постановление администрации Новооскольского района №32 </t>
  </si>
  <si>
    <t>г. Новый Оскол,
ул. Гражданская, д. 44</t>
  </si>
  <si>
    <t>Постановление администрации Новооскольского района №32</t>
  </si>
  <si>
    <t>31:19:1106003:327</t>
  </si>
  <si>
    <t>04.04.2018г.</t>
  </si>
  <si>
    <t xml:space="preserve">Постановление администрации Новооскольского района  №102 </t>
  </si>
  <si>
    <t>Нежилое помещение МОУ "Ниновская начальная общеобразовательная школа"</t>
  </si>
  <si>
    <t>Белгородская область,Новооскольский район,с.Ниновка</t>
  </si>
  <si>
    <t>272</t>
  </si>
  <si>
    <t>08.10.2018г.</t>
  </si>
  <si>
    <t>Постановление администрации Новооскольского района  №345</t>
  </si>
  <si>
    <t>Итого нежилой фонд МКУ СОССЗН "КЦСОН Новооскольского городского округа"</t>
  </si>
  <si>
    <t>Автомобиль ВАЗ-21140</t>
  </si>
  <si>
    <t>Е750ТТ 31RUS, № ПТС 63 ММ 031546          
VIN-XTA21140064279430,
2006г.вып.,серебристо-бежевый,
кузов №4279430,
№ двигателя 4467106,
№шасси-нет. л/с78</t>
  </si>
  <si>
    <t>Пост.ад-ции             Н-Оскольского р-на №27</t>
  </si>
  <si>
    <t>К805СМ 31RUS,№ ПТС 45 ММ 690092 VIN-X1E39762070041810,2007г.вып.,золотисто-желтый,кузов №39762070041810,№двигателя 51300К71005883,№шасси-330740 70930054, л.с.119</t>
  </si>
  <si>
    <t>Пост.ад-ции             Н-Оскольского р-на №25</t>
  </si>
  <si>
    <t xml:space="preserve">Автомобиль LADA KS 015 L </t>
  </si>
  <si>
    <t>Н 962 ХЕ 31 RUS,
№ ПТС  63 НУ 399693    
VIN-XTAKS 015 LF 0854973,
2014г.вып.,серо-бежевый,
кузов№XTAKS  015 LF 0854973
№двигателя UA 60940,
№шасси -нет, л/с84.3</t>
  </si>
  <si>
    <t>Пост.ад-ции             Н-Оскольского р-на №29</t>
  </si>
  <si>
    <t>Автомобиль 22438J</t>
  </si>
  <si>
    <t>Т654ВН 31RUS,№ ПТС 52 РЕ 727607, VIN 8Х22438JK0000395,2019 г.вып.,белый,кузов№ A69R33K0029871,№двигателя A27500 K0700608,№шасси-нет,л/с 106,8 (78,5)</t>
  </si>
  <si>
    <t>Пост.ад-ции             Н-Оскольского город. окр. №694</t>
  </si>
  <si>
    <t>Товарн.наклад.№114 от 16.08.2016г.</t>
  </si>
  <si>
    <t>Поручень настенный - поручень опорный для помещений 28м х 3966,72</t>
  </si>
  <si>
    <t>Новооскольский район,х.Б-Яруга</t>
  </si>
  <si>
    <t xml:space="preserve">Новооскольский район,с.Глинное,ул.Центральная </t>
  </si>
  <si>
    <t>Итого памятникиГлинновской территоральной  администрации  администрации Новооскольского городского округа</t>
  </si>
  <si>
    <t xml:space="preserve">Жилой дом 
</t>
  </si>
  <si>
    <t>Здание проходной</t>
  </si>
  <si>
    <t>Белгородская область, г. Новый Оскол, ул. Славы 17/2</t>
  </si>
  <si>
    <t>31:19:1106015:259</t>
  </si>
  <si>
    <t>Передаточный акт от МУП "УЭЖФ" от 05.08.2019</t>
  </si>
  <si>
    <t>Белгородская область, г. Новый Оскол, пл. Ленина, 5</t>
  </si>
  <si>
    <t>31:19:1106015:936</t>
  </si>
  <si>
    <t>31:19:1106015:930</t>
  </si>
  <si>
    <t>31:19:1106015:935</t>
  </si>
  <si>
    <t>Белгородская область, г. Новый Оскол, пл. Центральная, 5</t>
  </si>
  <si>
    <t>31:19:1106015:956</t>
  </si>
  <si>
    <t>Нежилое помещение. Здание подвала</t>
  </si>
  <si>
    <t>Постановление администрации Новооскольского городского округа № 123 от 20.02.2019</t>
  </si>
  <si>
    <t>Памятник "Братская могила 138 советских воинов, погибших в боях с фашисткими захватчиками. Мемориал Воинской Славы. Вечный огонь"</t>
  </si>
  <si>
    <t>г. Новый Оскол, пл. Революции</t>
  </si>
  <si>
    <t>Центральный парк им. М. Горького</t>
  </si>
  <si>
    <t>г. Новый Оскол, ул. Успенская</t>
  </si>
  <si>
    <t>Постановление администрации Новооскольского городского округа № 172 от 21.03.2019</t>
  </si>
  <si>
    <t>Памятник защитникам морских рубежей "Славный путь Военно-морского флота России всех поколений (посвященный проходившим службу в Военно-морском флоте новооскольцам)"</t>
  </si>
  <si>
    <t>г. Новый Оскол, ул. Авиационная</t>
  </si>
  <si>
    <t>Памятник основателю города Новый Оскол" А.М. Романову</t>
  </si>
  <si>
    <t>г. Новый Оскол, пл.Центральная</t>
  </si>
  <si>
    <t>Постановление администрации Новооскольского городского округа № 151 от 11.03.2019</t>
  </si>
  <si>
    <t xml:space="preserve">Итого памятники </t>
  </si>
  <si>
    <t>Каток RV-1.5 DD</t>
  </si>
  <si>
    <t>Договор пожертвования № 1 от 28.02.2020</t>
  </si>
  <si>
    <t>Транспортное средство - идентификационный номер (VIN) Х1Е39762070041840; марка, модель ТС КАВЗ 397620; наименование (тип ТС) АВТОБУС; категория (А, В, С, D, прицеп) D; год выпуска 2007; модель,№двигателя 51300К 71006406; шасси (рама) 330740 70930769; кузов № 39762070041840; цвет кузова - золотисто-желтый, государственный регистрационный знак К 920 СМ 31 rus, паспорт 45 ММ 690151 выдан 22.05.2007г. ООО "КАВЗ" г. Курган, ул. Автозаводская, 5, свидетельство о регистрации ТС 99 04 658417 от 25.01.2019г., код подразделения ГИБДД 1114341..</t>
  </si>
  <si>
    <t>Постановление администрации Новооскольского городского округа  № 200 от 03.04.2019</t>
  </si>
  <si>
    <t>Трактор колесный Беларус-320.4М</t>
  </si>
  <si>
    <t>Трактор  Беларус -320.4М; год выпуска 2018; заводской номер машины (рамы) 32001281;  двигатель №003087; цвет красный,  паспорт самоходной машины RU CB, выдан 17.09.2018г.</t>
  </si>
  <si>
    <t>LADA GRANTA</t>
  </si>
  <si>
    <t>Транспортное средство - идентификационный номер (VIN) ХТА219060EY086778; марка, модель автомобиль LADA, 219060 LADA GRANTA; наименование (тип ТС) легковой; категория (А, В, С, D) В; год выпуска 2014; модель,№двигателя 11183 6144444; шасси (рама)отсутствует; кузов №ХТА219060EY086778; цвет кузова серебристый, государственный регистрационный знак О507 УА 31 rus, паспорт 63 НТ 622239 выдан 06.03.2014г. ООО "АВТОВАЗ" г. Тольяти, Южное шоссе,36, свидетельство о регистрации ТС 99 07 № 419264 от 22.02.2019г., код подразделения ГИБДД 1114341.</t>
  </si>
  <si>
    <t>Постановление администрации Новооскольского городского округа  № 149 от 11.03.2019</t>
  </si>
  <si>
    <t>Накладная 73 от 20.06.2019  ООО "АГП ЦЕНТР"</t>
  </si>
  <si>
    <t>Прицеп тракторный универсальный ПТО-1,5</t>
  </si>
  <si>
    <t>ООО "Воронежкомплект"   накладная  КС0000099 от 13.02.2020</t>
  </si>
  <si>
    <t xml:space="preserve">Итого  транспорт </t>
  </si>
  <si>
    <t>Дробилка- измельчитель ДИ-3,0</t>
  </si>
  <si>
    <t>Снегоотбрасыватель Husgvarna ST 261E B@S1150, мощность двигателя 6,5л.с.</t>
  </si>
  <si>
    <t>Культиватор Husgvarna TF 338 мощность двигателя 7л.с.</t>
  </si>
  <si>
    <t>Кусторез Husgvarna 545Fx, мощность 3,0л.с.</t>
  </si>
  <si>
    <t>Плужное оборудование с поворотным отвалом</t>
  </si>
  <si>
    <t>Снегоуборочник Партнер SB 27</t>
  </si>
  <si>
    <t>2009г. Выпуска</t>
  </si>
  <si>
    <t>Брус режущий КДН</t>
  </si>
  <si>
    <t>Отвал коммунальный КО-6</t>
  </si>
  <si>
    <t>Рабочий орган фрезерный ЕМ-400.01.00.000</t>
  </si>
  <si>
    <t>Косилка дисковая навесная КРН-2.1</t>
  </si>
  <si>
    <t>Разметочная машина HYVST SPLM-1800</t>
  </si>
  <si>
    <t>Компрессор-5-25 ПКСД</t>
  </si>
  <si>
    <t>Щетка навесная коммунальная МК-454</t>
  </si>
  <si>
    <t>Водный велосипед</t>
  </si>
  <si>
    <t>накладная 214 от 29.12.2019</t>
  </si>
  <si>
    <t>Прожектор</t>
  </si>
  <si>
    <t>Постановление администрации Новооскольского городского округа    № 825 от 09.12.2019</t>
  </si>
  <si>
    <t>Акт приема-передачи МУП "УЭЖФ"</t>
  </si>
  <si>
    <t>Игровой комплекс с качелями для парковой зоны (парк "Семья")</t>
  </si>
  <si>
    <t>Договор дарения от 29.04.2019</t>
  </si>
  <si>
    <t>Ограждение рынка</t>
  </si>
  <si>
    <t>Белгородская обл., г. Новый Оскол, пл. Революции</t>
  </si>
  <si>
    <t>Постановление администрации Новооскольского городского округа   № 172 от 21.03.2019</t>
  </si>
  <si>
    <t>Белгородская обл., г. Новый Оскол, ул.Успенская, парк им. М.Горького</t>
  </si>
  <si>
    <t>Металлотентовая конструкция</t>
  </si>
  <si>
    <t>Изгородь металлическая декоративная</t>
  </si>
  <si>
    <t>Тротуарное покрытие</t>
  </si>
  <si>
    <t>Белгородская обл., г. Новый Оскол, ул.Воровского, парк им. М.Горького</t>
  </si>
  <si>
    <t>Белгородская обл., г. Новый Оскол, ул. Дорожная 3,3Б, ул. Белгородская 35-37</t>
  </si>
  <si>
    <t>Белгородская обл., г. Новый Оскол, ул. 1 Мая, 3, ул. Ленина, 50</t>
  </si>
  <si>
    <t>Белгородская обл., г. Новый Оскол,  ул. Белгородская 33, 35</t>
  </si>
  <si>
    <t>Белгородская обл., г. Новый Оскол,  ул. Белгородская 37</t>
  </si>
  <si>
    <t>Белгородская обл., г. Новый Оскол,  ул. Дорожная, 4, 6</t>
  </si>
  <si>
    <t>Белгородская обл., г. Новый Оскол,  ул. Дорожная, 2</t>
  </si>
  <si>
    <t>Белгородская обл., г. Новый Оскол,  ул. Васильченко</t>
  </si>
  <si>
    <t>Белгородская обл., г. Новый Оскол,  ул. 1 Мая, 10</t>
  </si>
  <si>
    <t>Белгородская обл., г. Новый Оскол,  ул. Аноприенко, 2Б</t>
  </si>
  <si>
    <t>Белгородская обл., г. Новый Оскол,  ул. Ленина, 50, 72, пл. Свободы</t>
  </si>
  <si>
    <t>Белгородская обл., г. Новый Оскол,  ул. Дорожная, 3б</t>
  </si>
  <si>
    <t>Белгородская обл., г. Новый Оскол,  ул. Крылова, 5-9, пл. Центральная, 9, пер. Кооперативный, 3,4,2а</t>
  </si>
  <si>
    <t>Белгородская обл., г. Новый Оскол,  ул. Кирзаводская, 5-9,  пер. Кооперативный, 3а, 20, ул. Белгородская, 35-37</t>
  </si>
  <si>
    <t>Белгородская обл., г. Новый Оскол,  ул. ДРП</t>
  </si>
  <si>
    <t>Белгородская обл., г. Новый Оскол,  ул. Ливенская     0,465 км</t>
  </si>
  <si>
    <t>Белгородская обл., г. Новый Оскол,  ул. Ливенская     30,0 м.кв</t>
  </si>
  <si>
    <t>Белгородская обл., г. Новый Оскол,  ул. Дорожная     42,0 м.кв</t>
  </si>
  <si>
    <t>Белгородская обл., г. Новый Оскол,  ул. Гражданская     304,0 м.кв</t>
  </si>
  <si>
    <t>Белгородская обл., г. Новый Оскол,  ул. Ливенская     83,0 м.кв</t>
  </si>
  <si>
    <t xml:space="preserve">Белгородская обл., г. Новый Оскол,  ул. Ливенская </t>
  </si>
  <si>
    <t xml:space="preserve">Белгородская обл., г. Новый Оскол,  ул. 1 Мая </t>
  </si>
  <si>
    <t>Белгородская обл., г. Новый Оскол,  ул Ливенская территория СОШ № 3</t>
  </si>
  <si>
    <t>Ограждение фонарных столбов</t>
  </si>
  <si>
    <t>г.Новый Оскол, ул. Авиационная</t>
  </si>
  <si>
    <t>Дорожное ограждение</t>
  </si>
  <si>
    <t>ИП Ширинов М.Р. накладная № 11 от 16.11.2020</t>
  </si>
  <si>
    <t>Белгородская обл., г. Новый Оскол,  ул Авиационная (район 4 школы)</t>
  </si>
  <si>
    <t>ИП Артемчук Д.А. накладная № 11 от 16.11.2020</t>
  </si>
  <si>
    <t>Белгородская обл., г. Новый Оскол,  ул Кооперативная</t>
  </si>
  <si>
    <t>ИП Артемчук Д.А. накладная № 228 от 04.08.2020</t>
  </si>
  <si>
    <t>Белгородская обл., г. Новый Оскол,  ул Колхозная</t>
  </si>
  <si>
    <t>Белгородская обл., г. Новый Оскол,  ул Красноармейская</t>
  </si>
  <si>
    <t>Белгородская обл., г. Новый Оскол,  ул Ливенская-Дорожная    60,0 м.кв</t>
  </si>
  <si>
    <t>Белгородская обл., г. Новый Оскол, дворовые территории мкр "Северный"    17934,19 м.кв</t>
  </si>
  <si>
    <t>Белгородская обл., г. Новый Оскол         17192,29 м.кв</t>
  </si>
  <si>
    <t>Белгородская обл., г. Новый Оскол, пл. Центральная    12000 м.кв</t>
  </si>
  <si>
    <t>Белгородская обл., г. Новый Оскол, ул. Васильченко</t>
  </si>
  <si>
    <t>МАФ "Сердце"</t>
  </si>
  <si>
    <t>Белгородская обл., г. Новый Оскол, ул. 1 Мая</t>
  </si>
  <si>
    <t>Стелла "Мы любим Новый Оскол"</t>
  </si>
  <si>
    <t>Белгородская обл., г. Новый Оскол, ул. Ливенская</t>
  </si>
  <si>
    <t>Белгородская обл., г. Новый Оскол, ул. Володарского</t>
  </si>
  <si>
    <t>Белгородская обл., г. Новый Оскол, ул. Аноприенко</t>
  </si>
  <si>
    <t>Ограждение "Мемориала Воинской славы. Вечный огонь"</t>
  </si>
  <si>
    <t>Беседка деревянная 50 мест</t>
  </si>
  <si>
    <t>Белгородская обл., г. Новый Оскол, пер. Кооперативный (пикник-парк "Сосновый")</t>
  </si>
  <si>
    <t>Постановление администрации Новооскольского городского округа  № 322 от 13.06.2019</t>
  </si>
  <si>
    <t>Беседка деревянная 20 мест</t>
  </si>
  <si>
    <t>Основание спортивной площадки</t>
  </si>
  <si>
    <t>г. Новый Оскол, ул. Ливенская</t>
  </si>
  <si>
    <t>Договор пожертвования б/н от 04.12.2020</t>
  </si>
  <si>
    <t>г. Новый Оскол, ул. Кооперативная</t>
  </si>
  <si>
    <t>Туалетный модуль</t>
  </si>
  <si>
    <t>Клумбы и газоны</t>
  </si>
  <si>
    <t>Белгородская обл., г. Новый Оскол    23554,4 м.кв</t>
  </si>
  <si>
    <t xml:space="preserve">Итого прочее движимое имущество </t>
  </si>
  <si>
    <t>31:19:1110002:88:000818-00/008:1001/Б</t>
  </si>
  <si>
    <t>Нжилое зжание Боксерский зал</t>
  </si>
  <si>
    <t>Постановление администрации   № 150</t>
  </si>
  <si>
    <t xml:space="preserve"> 31:19:00:00:818/2/14:1001/Г4</t>
  </si>
  <si>
    <t>31:19:00:00:818/2/14:1001/Г2</t>
  </si>
  <si>
    <t>31:19:11100002:257</t>
  </si>
  <si>
    <t>Здание  молочной  кухни</t>
  </si>
  <si>
    <t>г. Новый Оскол ул. Воровского д 55</t>
  </si>
  <si>
    <t>8</t>
  </si>
  <si>
    <t>9</t>
  </si>
  <si>
    <t>10</t>
  </si>
  <si>
    <t>11</t>
  </si>
  <si>
    <t>12</t>
  </si>
  <si>
    <t>13</t>
  </si>
  <si>
    <t>14</t>
  </si>
  <si>
    <t>15</t>
  </si>
  <si>
    <t>16</t>
  </si>
  <si>
    <t>17</t>
  </si>
  <si>
    <t>18</t>
  </si>
  <si>
    <t>19</t>
  </si>
  <si>
    <t>20</t>
  </si>
  <si>
    <t>22</t>
  </si>
  <si>
    <t>23</t>
  </si>
  <si>
    <t>24</t>
  </si>
  <si>
    <t>25</t>
  </si>
  <si>
    <t>26</t>
  </si>
  <si>
    <t>27</t>
  </si>
  <si>
    <t>28</t>
  </si>
  <si>
    <t>29</t>
  </si>
  <si>
    <t>30</t>
  </si>
  <si>
    <t>31</t>
  </si>
  <si>
    <t>32</t>
  </si>
  <si>
    <t>33</t>
  </si>
  <si>
    <t>34</t>
  </si>
  <si>
    <t>35</t>
  </si>
  <si>
    <t>г. Новый Оскол парк п. Прибрежный</t>
  </si>
  <si>
    <t>г. Новый Оскол пер. Кооперативный</t>
  </si>
  <si>
    <t xml:space="preserve">Спортивные сооружения   </t>
  </si>
  <si>
    <t>г.Новый Оскол, ул. Ливенская</t>
  </si>
  <si>
    <t>Постановление администрации № 174 от 21.03.2019г.</t>
  </si>
  <si>
    <t>Постановление 127 от 21.02.2019г.</t>
  </si>
  <si>
    <t>Договор пожертвования б/н от 15.09.2016г.</t>
  </si>
  <si>
    <t>Автобус ПАЗ-32053</t>
  </si>
  <si>
    <t>85 SX 19 16 КТМ Мотоцикл КТМ 85 SX 19/16. 2008</t>
  </si>
  <si>
    <t>65 SX КТМ Мотоцикл КТМ 65 SX</t>
  </si>
  <si>
    <t>Минитрактор Уралец</t>
  </si>
  <si>
    <t>CHEVROLET NIVA 212300</t>
  </si>
  <si>
    <t>VIN X9L21230080212951, год изготовления 2008, цвет темно-синий металик, мощность двигателя 79,60л.с</t>
  </si>
  <si>
    <t>Трактор колесный МТЗ -80</t>
  </si>
  <si>
    <t>Год изготовления -1988, двигатель № 200, мощьност двигателя - 60 л.с.</t>
  </si>
  <si>
    <t>ГАЗ -A 65R52</t>
  </si>
  <si>
    <t>ВАЗ-21101 ЛАДА 110</t>
  </si>
  <si>
    <t>VIN-XTA21101060940312, год изготовления 2006, цвет серо-зеленый, мощность двигателя-80,2л.с.</t>
  </si>
  <si>
    <t>Год изготовления -1982,цвет красный</t>
  </si>
  <si>
    <t>VIN-X96A65R52L0905143, год изготовления 2010, цвет белый,мощность двигателя - 102,7 кВт</t>
  </si>
  <si>
    <t>26.02.2019г.</t>
  </si>
  <si>
    <t>Постановление № 44</t>
  </si>
  <si>
    <t>Накладная № 0000000089</t>
  </si>
  <si>
    <t>22.05.2019г.</t>
  </si>
  <si>
    <t>Постановление №265</t>
  </si>
  <si>
    <t>Акт приема-передачи б/н</t>
  </si>
  <si>
    <t>Договор пожертвования №17 от 06.10.2020</t>
  </si>
  <si>
    <t>Стол бильярдный "Лидер" 233 х 115 (8ф) пул.</t>
  </si>
  <si>
    <t>Машина снегоуборочная Партнер SB300</t>
  </si>
  <si>
    <t>Ферма баскетбольная передвижная, складная.</t>
  </si>
  <si>
    <t>Ринг боксерский   на помосте 7х7м.</t>
  </si>
  <si>
    <t>Табло игровое многофункциональное д/закрытых помещений 1950х870х130мм</t>
  </si>
  <si>
    <t>Велотренажер  1178х588х1524</t>
  </si>
  <si>
    <t>Блок д/мышц спины  (нижняя тяга) с ручкой.</t>
  </si>
  <si>
    <t>Кроссовер.многофункциональный тренажер с двумя тяговыми блоками.</t>
  </si>
  <si>
    <t>Тренажер:Батерфляй. 1720х1000х1880</t>
  </si>
  <si>
    <t>Дельта-машина 1060х710х1600</t>
  </si>
  <si>
    <t>Тренажер д/мышц сгибателей бедра 1680х800х1600</t>
  </si>
  <si>
    <t>Беговая дорожка 1938х922х1433</t>
  </si>
  <si>
    <t>Тренажер д/мышц разгибателей бедра 1195х880х1600</t>
  </si>
  <si>
    <t>Татами 12х12</t>
  </si>
  <si>
    <t>Аппарат фехтовальный FIE на три вида оружия.</t>
  </si>
  <si>
    <t>Дорожка фехтовальная 17мх1,55м</t>
  </si>
  <si>
    <t>Тренажер "Жим горизонтальный" 1549ммх1126ммх1609мм</t>
  </si>
  <si>
    <t>Стойка гардеробная 2700*400*900 для выдачи одежды</t>
  </si>
  <si>
    <t>Барная стойка с пристенным модулем</t>
  </si>
  <si>
    <t>Витрина конд.ВПВ  0,52-1,80(GAMMA-K 1350kp)</t>
  </si>
  <si>
    <t>Щетка треуг.по уходу за искуств. травой</t>
  </si>
  <si>
    <t>Тяга вниз.(Жим вверх).Пневматический тренажер д/инвалидов</t>
  </si>
  <si>
    <t>Бицепс/Трицепс-машина.Пневматический тренажер д/инвалидов</t>
  </si>
  <si>
    <t>Рычажная тяга.Пневматический тренажер д/инвалидов колясочников</t>
  </si>
  <si>
    <t>Пресс/спина.Пневматический тренажер д/инвалидов</t>
  </si>
  <si>
    <t>Компрессор д/пневматических тренажеров</t>
  </si>
  <si>
    <t>Батерфляй.Сведение рук.Пневматический тренаже д/инвалидов</t>
  </si>
  <si>
    <t>Трактор СТ-151 - газонокосилка</t>
  </si>
  <si>
    <t>Плоский батут для установки в поролоновую яму</t>
  </si>
  <si>
    <t>Соревноват.прыжк.конь на одной ноге</t>
  </si>
  <si>
    <t>Соревновательная  перекладина</t>
  </si>
  <si>
    <t>Перекладина переменной высоты со сменными грифвми</t>
  </si>
  <si>
    <t>Тренировочная перекладина</t>
  </si>
  <si>
    <t>Брусья параллельные для ямы с укороченной станиной</t>
  </si>
  <si>
    <t>Соревновательный конь маховый</t>
  </si>
  <si>
    <t>Низкий конь маховый</t>
  </si>
  <si>
    <t>Соревнов.кольца с рамой</t>
  </si>
  <si>
    <t>Настил для вольных упражнений 12х5</t>
  </si>
  <si>
    <t>Робот - пылесос</t>
  </si>
  <si>
    <t>Табло электронное для  бассейна</t>
  </si>
  <si>
    <t>Брусья  Стандарт 2</t>
  </si>
  <si>
    <t xml:space="preserve">Электропечь ЭНУ 16 </t>
  </si>
  <si>
    <t>Стойка  барная</t>
  </si>
  <si>
    <t xml:space="preserve">Неразделанный лом самолета Ан-2 </t>
  </si>
  <si>
    <t>Зав.номер 1Г11834</t>
  </si>
  <si>
    <t>Вывеска световая "Дом Юнармии"</t>
  </si>
  <si>
    <t>Вывеска световая "Авангард"</t>
  </si>
  <si>
    <t>Вывеска световая "ДОСААФ"</t>
  </si>
  <si>
    <t xml:space="preserve">Додянг отечеств. Ласточкин хвост </t>
  </si>
  <si>
    <t>Вывеска световая "ПОКОЛЕНИЕ"</t>
  </si>
  <si>
    <t>Косилка роторная навесная</t>
  </si>
  <si>
    <t>Накладная №</t>
  </si>
  <si>
    <t>Накладная 523 от 21.05.2019г.</t>
  </si>
  <si>
    <t>Постановление №497</t>
  </si>
  <si>
    <t>накладная 092</t>
  </si>
  <si>
    <t>накладная 225ОС Б222</t>
  </si>
  <si>
    <t>накл. 225ОС Б290</t>
  </si>
  <si>
    <t xml:space="preserve">Договор пожертвования №6 </t>
  </si>
  <si>
    <t>Накладная №14</t>
  </si>
  <si>
    <t>МБУ Спортивная школа "ОСКОЛ"</t>
  </si>
  <si>
    <t>Итого движимое имущество МБУ Спортивная школа "ОСКОЛ"</t>
  </si>
  <si>
    <t>Итого особо ценное МБУ Спортивная школа "ОСКОЛ"</t>
  </si>
  <si>
    <t>Итого транспорт МБУ Спортивная школа "ОСКОЛ"</t>
  </si>
  <si>
    <t>Итого прочее МБУ Спортивная школа "ОСКОЛ"</t>
  </si>
  <si>
    <t xml:space="preserve"> Итого недвижимое имущество    МБУ Спортивная школа "ОСКОЛ"</t>
  </si>
  <si>
    <t>Муниципальное бюджетное учреждение Спортивная школа "ОСКОЛ"</t>
  </si>
  <si>
    <t>309641, Белгородская область, г. Новый Оскол, ул. Ивана Дмитриевича Путилина, д.26</t>
  </si>
  <si>
    <t>8(47233)
4-87-37              oskol.sports@yandex.ru</t>
  </si>
  <si>
    <t>Положение (утвержденное постановление администрации Новооскольского городского округа №752 от 25.11.2019)</t>
  </si>
  <si>
    <t>МБУ Спортивная школа "ОСКОЛ"  л/с 20266435960 р/с 03234643147350002600 в Отделении Белгород, г.Белгород, Бик 011403102</t>
  </si>
  <si>
    <t>1193123028911 от 28  ноября 2019 г.</t>
  </si>
  <si>
    <t>85.41.1</t>
  </si>
  <si>
    <t>Системный блок (сервер)</t>
  </si>
  <si>
    <t>30.12.2016</t>
  </si>
  <si>
    <t>Видеорегистратор IP1, Видеорегистратор IP16 TTRASSIR MiNi NVR AF</t>
  </si>
  <si>
    <t>ИБП системы оборуд, ИБП системы для обеспечения работоспособности центрального оборудования не менее 3-х часов</t>
  </si>
  <si>
    <t>Камера IPкупольная, Камера IP купольная управляемая высокоскоростная 20х, Hikvision DS-2DE-4220-AE</t>
  </si>
  <si>
    <t>Коммутатор+Модуль, Коммутатор+Модуль SFP (в комплекте)</t>
  </si>
  <si>
    <t>Оборуд.видеостены, Оборудование видеостены диспетчерского центра монитор плазменный 50"</t>
  </si>
  <si>
    <t>ПК Сервер видеозап, ПК Сервер видеозаписи ПО в комплекте</t>
  </si>
  <si>
    <t>Шкаф 19"напольный, Шкаф 19"напольный, серый 42 U 600*800, дверь стекло-метелл (3ч) встроенная система охлаждения</t>
  </si>
  <si>
    <t>Сетевая камера AXIS, Сетевая камера AXIS 215 PTZ</t>
  </si>
  <si>
    <t>02.09.2019</t>
  </si>
  <si>
    <t>КомпьютерЖК24Ace, Компьютер ЖК 24"Acer V246HLbmd</t>
  </si>
  <si>
    <t>23.06.2016</t>
  </si>
  <si>
    <t>Телевизор ВВК 50", Телевизор ВВК 50" 50LEX-5022/FT2C LED черный</t>
  </si>
  <si>
    <t>11.07.2016</t>
  </si>
  <si>
    <t>Система видеонабл., Система видеонаблюдения</t>
  </si>
  <si>
    <t>29.12.2017</t>
  </si>
  <si>
    <t>Компьютер в сбор, Компьютер в сборе</t>
  </si>
  <si>
    <t>16.11.2018</t>
  </si>
  <si>
    <t>17.06.2019</t>
  </si>
  <si>
    <t>02.08.2019</t>
  </si>
  <si>
    <t>13.12.2018</t>
  </si>
  <si>
    <t>IPкамера Hikvision, IP камера видеонаблюдения Hikvision DS-2DE4425W-DE</t>
  </si>
  <si>
    <t>10.04.2019</t>
  </si>
  <si>
    <t>Видеорегистр.TRASSIR, Видеорегистратор TRASSIR NeuroStation Compact 2 Tb</t>
  </si>
  <si>
    <t>18.05.2020</t>
  </si>
  <si>
    <t>Сис-ма видеонаблюд., Система видеонаблюдения на пересечении улиц Тургенева и Космонавтов (пост ГАИ)</t>
  </si>
  <si>
    <t>01.06.2020</t>
  </si>
  <si>
    <t>DS-2DE4225W-DE, DS-2DE4225W-DE уличная скоростная IP-камера</t>
  </si>
  <si>
    <t>29.07.2020</t>
  </si>
  <si>
    <t>Итого движимое имущество МКУ "ЕДДС-112 Новооскольского городского округа"</t>
  </si>
  <si>
    <t>Контрольно-счетная комиссия Новооскольского городского округа</t>
  </si>
  <si>
    <t>309640 Белгородская область, город Новый Оскол, улица 1Мая,д.4</t>
  </si>
  <si>
    <t xml:space="preserve">тел.(47233) 46425, эл.адрес: krk@no.belregion.ru </t>
  </si>
  <si>
    <t>Решение Совета депутатов Новооскольского городского округа от 27.11.2018 год №62 "Об утверждении положения контрольно-счетной комиссии Новооскольского городского округа"</t>
  </si>
  <si>
    <t>Отделение Белгород г.Белгород БИК 041403001 Расчетный счет 40204810845250001919 л/с 03857018570</t>
  </si>
  <si>
    <t>1183123036480</t>
  </si>
  <si>
    <t>Контрольно-счетная  комиссия  Новооскольского городского округа</t>
  </si>
  <si>
    <t>31:19:1108001:412</t>
  </si>
  <si>
    <t xml:space="preserve">Итого нежилой фонд Управление сельского хозяйства и природопользования администрации Новооскольского городского округа </t>
  </si>
  <si>
    <t xml:space="preserve">Итого жилой фонд Управление сельского хозяйства и природопользования администрации Новооскольского городского округа </t>
  </si>
  <si>
    <t xml:space="preserve">Итого сооруженияУправление сельского хозяйства и природопользования администрации Новооскольского городского округа </t>
  </si>
  <si>
    <t xml:space="preserve">Итого сети Управление сельского хозяйства и природопользования администрации Новооскольского городского округа </t>
  </si>
  <si>
    <t xml:space="preserve">Итого памятники Управление сельского хозяйства и природопользования администрации Новооскольского городского округа </t>
  </si>
  <si>
    <t>Итого недвижимое имущество Управление сельского хозяйства и природопользования администрации Новооскольского городского округа Белгородской области</t>
  </si>
  <si>
    <t xml:space="preserve">Часть нежилого здания библиотека </t>
  </si>
  <si>
    <t xml:space="preserve"> г. Новый Оскол,
 ул. 1 Мая, д. 8</t>
  </si>
  <si>
    <t>11011201138</t>
  </si>
  <si>
    <t>Постановление администрации муниципального района "Новооскольский район" Белгородской области №52 от 08.02.2016 г.</t>
  </si>
  <si>
    <t xml:space="preserve">Нежилое помещение </t>
  </si>
  <si>
    <t xml:space="preserve"> г. Новый Оскол,
 ул. 1 Мая, д. 4</t>
  </si>
  <si>
    <t>1101120001</t>
  </si>
  <si>
    <t>Распоряжение Правительства Белгородской области от 03.06.19г.№311-рп, решение Совета депутатов от 25.06.19г.№312, акт приема-передачи от 12.07.19г.</t>
  </si>
  <si>
    <t>Компьютер 19 "ASUS VM193D-B</t>
  </si>
  <si>
    <t>Котел газовый PROTERM 57кВТ</t>
  </si>
  <si>
    <t>Ноутбук F-S Amilo M 1437G Sonoma 15.4"/Pm-740</t>
  </si>
  <si>
    <t>Шкаф с деревянными дверями Артикул: LRD404 Размер:113х52.3х213 Цвет Эбони</t>
  </si>
  <si>
    <t>Ковровое покрытие 15 кв.м.</t>
  </si>
  <si>
    <t>Комплект мягкой мебели</t>
  </si>
  <si>
    <t>Проектор</t>
  </si>
  <si>
    <t>Шторный комплект</t>
  </si>
  <si>
    <t>Шкаф комбинированный Артикул: LRD403 Размер:113х52.3х213 Цвет Эбони</t>
  </si>
  <si>
    <t>МФУ формат А3 HP LaserJetPro MFP M435nw</t>
  </si>
  <si>
    <t>Стол руководителя 200 Артикул: LRD203 Размер:200х95х78 Цвет Эбони</t>
  </si>
  <si>
    <t>Электронная проходная для карт формата ЕММ/HID в комплекте с активированным ПО "Контроль доступа+ОПС+Дисциплина+УРВ" Стандартные преграждающие планки</t>
  </si>
  <si>
    <t>Плоттер Canon IPF770</t>
  </si>
  <si>
    <t>Копировальный аппарат</t>
  </si>
  <si>
    <t>ТАЙФУН-3 (Антенный модуль и блок питания)</t>
  </si>
  <si>
    <t>Стенка офисная</t>
  </si>
  <si>
    <t>Приемник "КОНТУР"</t>
  </si>
  <si>
    <t>ТАЙФУН-3 (Силовой модуль)</t>
  </si>
  <si>
    <t>Сервер Aquarius P40 D30</t>
  </si>
  <si>
    <t>Коммутатор Allied Telesis 48-port</t>
  </si>
  <si>
    <t>Турникет с ограждением Т9М1(УТ) со штангой трипода (D32мм)</t>
  </si>
  <si>
    <t>Многофункциональное устройство WorkCentre 5325 Копир с тумбой</t>
  </si>
  <si>
    <t>I.II.IV</t>
  </si>
  <si>
    <t xml:space="preserve">Распоряжение администрации № 1410-р
</t>
  </si>
  <si>
    <t xml:space="preserve">Квартира
(пустая)
 </t>
  </si>
  <si>
    <t xml:space="preserve">Постановление №69 </t>
  </si>
  <si>
    <t>Въездная стела Белгород-Новый Оскол-Советское (км 123200 Слева)</t>
  </si>
  <si>
    <t xml:space="preserve">Постановление №43 </t>
  </si>
  <si>
    <t>Постановление администрации  № 106</t>
  </si>
  <si>
    <t>31:19:0706003:114</t>
  </si>
  <si>
    <t>Постановление администрации округа  № 115</t>
  </si>
  <si>
    <t>31:19:1604002:99</t>
  </si>
  <si>
    <t>Постановление администрации Новооскольского городского округа №117</t>
  </si>
  <si>
    <t>31:19:1604002:97</t>
  </si>
  <si>
    <t>Постановление  администрации Новооскольского городского округа № 61</t>
  </si>
  <si>
    <t>31:19:1304011:121</t>
  </si>
  <si>
    <t>31:19:1304002:144</t>
  </si>
  <si>
    <t>31:19:1305002:79</t>
  </si>
  <si>
    <t>Постановление №121</t>
  </si>
  <si>
    <t>Постановление администрации округа № 123</t>
  </si>
  <si>
    <t>Постановление админитстрации округа
№ 125</t>
  </si>
  <si>
    <t>Постановление администрации  округа № 127</t>
  </si>
  <si>
    <t>Постановление администрации № 168</t>
  </si>
  <si>
    <t xml:space="preserve">Постановление администрации НГО № 498Свидетельство о государственной регистрации права  №31-31-07/022/2010-116 от 27.12.2010 г. </t>
  </si>
  <si>
    <t>Пешеходные дорожки вдоль автомобильной дороги Новый Оскол – Большая Ивановка – Стрелецкое с устройством освещения и подъезда к роднику в селе Старая Безгинка</t>
  </si>
  <si>
    <t>Автомобильные дороги в городе Новый Оскол</t>
  </si>
  <si>
    <t>Автомобильные дороги в селе Богородское</t>
  </si>
  <si>
    <t>Автомобильные дороги в селе Великомихайловка</t>
  </si>
  <si>
    <t>Автомобильные дороги в селе Киселевка</t>
  </si>
  <si>
    <t>Автомобильные дороги в селе Леоновка</t>
  </si>
  <si>
    <t>Автомобильные дороги в селе Львовка</t>
  </si>
  <si>
    <t>Автомобильные дороги в хуторе Погромец</t>
  </si>
  <si>
    <t>Автомобильные дороги в селе Подвислое</t>
  </si>
  <si>
    <t>Автомобильные дороги в селе Солонец-Поляна</t>
  </si>
  <si>
    <t>Автомобильные дороги в селе Таволжанка</t>
  </si>
  <si>
    <t>Автомобильные дороги в селе Песчанка</t>
  </si>
  <si>
    <t>Автомобильные дороги в селе Елецкое</t>
  </si>
  <si>
    <t>Автомобильные дороги в хуторе Новоселовка</t>
  </si>
  <si>
    <t>Тротуары в селе Старая Безгинка от храма до поворота на родник вдоль автомобильной дороги Новый Оскол – Большая Ивановка - Стрелецкое</t>
  </si>
  <si>
    <t>Автомобильные дороги в микрорайоне индивидуального жилищного строительства «Молодежный» в селе Ниновка</t>
  </si>
  <si>
    <t>Автомобильные дороги в микрорайоне индивидуального жилищного строительства «Новые Черемушки»</t>
  </si>
  <si>
    <t>Автомобильные дороги в микрорайоне индивидуального жилищного строительства «Радужный»</t>
  </si>
  <si>
    <t>Решение Совет депутатов НГО № 551</t>
  </si>
  <si>
    <t xml:space="preserve">с. Большая Ивановка, 
с. Боровое, с. Колодезный
</t>
  </si>
  <si>
    <t xml:space="preserve">Наружное освещение автомобильной дороги «Новый Оскол – Большая Ивановка - Стрелецкое» </t>
  </si>
  <si>
    <t>Белгородская область, Новооскольский район,г. Новый Оскол</t>
  </si>
  <si>
    <t>Белгородская область, Новооскольский район, с. Старая Безгинка, с. Большая Ивановка</t>
  </si>
  <si>
    <t>Белгородская область, Новооскольский район, с. Елецкое</t>
  </si>
  <si>
    <t>Белгородская область, Новооскольский район, с. Песчанка</t>
  </si>
  <si>
    <t>Белгородская область, Новооскольский район, с. Таволжанка</t>
  </si>
  <si>
    <t>Белгородская область, Новооскольский район, х. Погромец</t>
  </si>
  <si>
    <t xml:space="preserve">Белгородская область, Новооскольский район, с. Львовка </t>
  </si>
  <si>
    <t>Белгородская область, Новооскольский район, с. Леоновка</t>
  </si>
  <si>
    <t>Автомобильные дороги в микрорайоне индивидуального жилищного строительства «Лесопитомник», протяжённостью  км, приведенный к ширине проезжей части 3,5 м ( ул. Жуковског  0,799, ул.Геологов- 0,784, ул.Березовая- 0,19)
в  безвозмездном пользовании МБУ  "Благоустройство"</t>
  </si>
  <si>
    <t xml:space="preserve">Нежилое здание гаража </t>
  </si>
  <si>
    <t>31:19:1202001:200</t>
  </si>
  <si>
    <t>Постановление администрации   № 416 от 01.08.2019 г.</t>
  </si>
  <si>
    <t>постановление администрации  № 170 от 21.03.2019</t>
  </si>
  <si>
    <t>Постановление администрации  № 896 от  30.12.2019</t>
  </si>
  <si>
    <t>Постановление администрации № 359 от   19.10.2018</t>
  </si>
  <si>
    <t/>
  </si>
  <si>
    <t>Постановление администрации №632 от 17.09.2019</t>
  </si>
  <si>
    <t>Решение Совета депутатов № 351 от 27 08.2019</t>
  </si>
  <si>
    <t>Материалы</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</si>
  <si>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t>
  </si>
  <si>
    <t>Распоряжение администрации Новооскольского городского округа от 31.10.2019 года № 1369-р "О предоставлении земельного участка в постоянное (бессрочное) пользование Николаевской территориальной администрации",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</si>
  <si>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Распоряжение администрации Новооскольского городского округа от 01.11.2019 года № 1379-р "О предоставлении в постоянное (бессрочное) пользование земельных участков Беломестненской территориальной администрации администрации Новооскольского городского округа",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</si>
  <si>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Распоряжение администрации Новооскольского городского округа от 16.09.2019 года № 1150-р "О предоставлении земельного участка в постоянное (бессрочное) пользование Беломестненской территориальной администрации",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</si>
  <si>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Распоряжение администрации Новооскольского городского округа от 16 декабря 2019 года № 1619-р,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</si>
  <si>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Белгородская обл., Новооскольский район, с. Ярское</t>
  </si>
  <si>
    <t>для обслуживания и эксплуатации Дома культуры</t>
  </si>
  <si>
    <t>Белгородская обл., Новооскольский район, с. Ярское, ул. Молодежная, 8</t>
  </si>
  <si>
    <t>Распоряжение администрации Новооскольского городского округа №500-р от 15.04.2019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t>
  </si>
  <si>
    <t xml:space="preserve">Распоряжение администрации Новооскольского городского округа №1015-р от 07.08.2019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</si>
  <si>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31:19:0102008:92</t>
  </si>
  <si>
    <t xml:space="preserve">Распоряжение администрации Новооскольского городского округа №1015-р от 07.08.2019 г.;Распоряжение администрации Новооскольского городского округа №1504-р от  28.11.2019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</si>
  <si>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 xml:space="preserve">Распоряжение администрации Новооскольского городского округа №472-р от 09.04.2019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</si>
  <si>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ритуальная деятельность (земли населенных пунктов)</t>
  </si>
  <si>
    <t>31:19:0404004:44</t>
  </si>
  <si>
    <t>Распоряжение администрации Новооскольского городского округа № 452-р от 21.04.2020 г.,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</si>
  <si>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обществеенное управление</t>
  </si>
  <si>
    <t>31:19:0406002:120</t>
  </si>
  <si>
    <t>Распоряжение администрации Новооскольского городского округа от 16 декабря 2019 года №  1611-р "О предоставлении в постоянное (бессрочное) пользование земельного участка"Федеральный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</si>
  <si>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Распоряжение администрации Новооскольского городского округа от 11.02.2019 года № 201-р "О предоставлении земельного участка в постоянное (бессрочное) пользование Оскольской территориальной администрации",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</si>
  <si>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 xml:space="preserve">Распоряжение администрации Новооскольского городского округа №567-р от 29.04.2019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</si>
  <si>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для размещения стадиона</t>
  </si>
  <si>
    <t>для размещения объектов дошкольного, начального, общего и среднего (полного) общего образования</t>
  </si>
  <si>
    <t>для обслуживания и эксплуатации здания библиотеки</t>
  </si>
  <si>
    <t>Белгородская область, р-н Новооскольский,с. Никольское</t>
  </si>
  <si>
    <t>Распоряжение администрации Новооскольского городского округа от 11.02.2019 года №202-р "О предоставлении земельного участка в постоянное (бессрочное) пользование Большеивановской территориальной администрации",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</si>
  <si>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 xml:space="preserve"> для размещения и обслуживания зданий Дома культуры </t>
  </si>
  <si>
    <t>Решение Совета депутатов Новооскольского городского округа от 21.03.2019 года № 210 "Об утверждении перечня земельных участков, находящегося в собственности сельских поселений, администраций поселений, принимаемого в порядке правопреемства Новооскольским городским округом"</t>
  </si>
  <si>
    <t>Белгородская область, Новооскольский район, в районе бывшего хутора Терехов</t>
  </si>
  <si>
    <t>ритуальная деятельность (земли промышленности)</t>
  </si>
  <si>
    <t>31:19:0901004:35</t>
  </si>
  <si>
    <t>Распоряжение администрации Новооскольского городского округа № 275-р от 16.03.2020 г.,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</si>
  <si>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Белгородская область, Новооскольский район, в районе урочища Липовый Лог</t>
  </si>
  <si>
    <t>31:19:0903004:5</t>
  </si>
  <si>
    <t xml:space="preserve">Распоряжение администрации Новооскольского городского округа от 10 ноября 2020 года № 1287-р,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</si>
  <si>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Белгородская обл., Новооскольский район, с. Яковлевка</t>
  </si>
  <si>
    <t>Белгородская обл., Новооскольский район, с. Яковлевка, ул. Центральная, 48</t>
  </si>
  <si>
    <t>для обслуживания и эксплуатации здания клуба</t>
  </si>
  <si>
    <t xml:space="preserve">Распоряжение администрации Новооскольского городского округа №401-р от 26.03.2019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</si>
  <si>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для размещения газонов и клумб МОУ "СОШ № 3" г. Нового Оскола Белгородской области</t>
  </si>
  <si>
    <t>для обслуживания и эксплуатации зданий
МОУ "СОШ № 3"</t>
  </si>
  <si>
    <t>для размещения и обслуживания гаражей МОУ "СОШ № 3" г. Нового Оскола Белгородской области</t>
  </si>
  <si>
    <t>для размещения и обслуживания оздоровительных объектов"СОШ № 3 г. Нового Оскола Белгородской области</t>
  </si>
  <si>
    <t>Белгородская обл., Новооскольский район, г. Новый Оскол, ул. Гражданская, 44</t>
  </si>
  <si>
    <t xml:space="preserve">Распоряжение администрации Новооскольского городского округа №407-р от 26.03.2019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</si>
  <si>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Белгородская обл., Новооскольский район, г. Новый Оскол, ул. Гражданская</t>
  </si>
  <si>
    <t>Объекты гаражного назначения</t>
  </si>
  <si>
    <t xml:space="preserve"> Белгородская обл., Новооскольский район, г. Новый Оскол, пл. Центральная, 6</t>
  </si>
  <si>
    <t>Для обслуживания и эксплуатации хозпостроек</t>
  </si>
  <si>
    <t>Белгородская обл., Новооскольский район, г. Новый Оскол, пл. Центральная, участок  6</t>
  </si>
  <si>
    <t>Для обслуживания и эксплуатации гаражей</t>
  </si>
  <si>
    <t>Распоряжение администрации Новооскольского городского округа от 17.10.2019 года № 1285-р "О предоставлении земельного участка в постоянное (бессрочное) пользование МБДОУ "Детский сад № 2 "Умка" г. Нового Оскола Белгородской области",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</si>
  <si>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Образование и просвещение (для размещения подсобных зданий и сооружений)</t>
  </si>
  <si>
    <t xml:space="preserve">для размещения газонов и клумб МДОУ "Детский сад № 9 комбинированного вида г. Нового Оскола Белгородской области
</t>
  </si>
  <si>
    <t xml:space="preserve">дляобслуживания и эксплуатации зданий
МБДОУ "Детский сад №9
комбинированного вида г. Нового Оскола Белгородской области
</t>
  </si>
  <si>
    <t xml:space="preserve">для размещения оздоровительных объектов
МДОУ "Детский сад № 9
комбинированного вида г. Нового Оскола Белгородской области
</t>
  </si>
  <si>
    <t>Белгородская обл., Новооскольский район, г. Новый Оскол, ул. Володарского</t>
  </si>
  <si>
    <t>Белгородская обл.,  г. Новый Оскол, ул. Ленина, 53</t>
  </si>
  <si>
    <t>образование и просвещение (для размещения газонов и клумб)</t>
  </si>
  <si>
    <t>для обслуживания и эксплуатации зданий
детского сада № 6</t>
  </si>
  <si>
    <t xml:space="preserve">для обслуживания и эксплуатации зданий
МОУ "СОШ № 4"
</t>
  </si>
  <si>
    <t xml:space="preserve">для размещения и обслуживания гаражей МОУ "СОШ № 4" г. Нового Оскола Белгородской области
 </t>
  </si>
  <si>
    <t xml:space="preserve">для размещения и обслуживания оздоровительных объектов"СОШ № 4" г. Нового Оскола Белгородской области
 </t>
  </si>
  <si>
    <t>для сельскохозяйственного использования МОУ "СОШ№ 4" г. Нового Оскола Белгородской области</t>
  </si>
  <si>
    <t xml:space="preserve">для размещения газонов и клумб МОУ "СОШ № 4"
</t>
  </si>
  <si>
    <t>Распоряжение администрации Новооскольского городского округа от 07.10.2019 года № 1273-р "О внесении изменений в распоряжение администрации муниципального района "Новооскольский район" Белгородской области от 10 октября 2018 года № 958-р (на 10.10.20 ещё в районе, не в округе)</t>
  </si>
  <si>
    <t>для обслуживания и эксплуатации зданий детского сада МДОУ "Детский сад №3 комбинированного вида г.Нового Оскола Белгородской области"</t>
  </si>
  <si>
    <t>Распоряжение Правительства Белгородской области от 03.09.2018 года № 463-рп "О передаче областного имущества в муниципальную собственность", решение совета депутатов Новооскольского городского округа от 02 ноября 2018 года  № 49 "О принятии имущества в муниципальную собственность Новооскольского района". Акт приема-передачи от 26.11.2018 года.</t>
  </si>
  <si>
    <t xml:space="preserve">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Распоряжение администрации Новооскольского городского округа №720-р от 04.06.2019 г. </t>
  </si>
  <si>
    <t xml:space="preserve"> Белгородская обл., Новооскольский район, г. Новый Оскол, пл. Центральная, участок 6</t>
  </si>
  <si>
    <t>31:19:1201008:13</t>
  </si>
  <si>
    <t>Распоряжение администрации Новооскольского городского округа от 07.10.2019 года № 1273-р "О внесении изменений в распоряжение администрации муниципального района "Новооскольский район" Белгородской области от 10 октября 2018 года № 958-р, распоряжение администрации Новооскольского городского округа от 26.11.2019 года № 1491-р "Об утверждении схемы расположения земельного участка на кадастровом плане территории",в результате раздела земельного участка с кадастровым номером 31:19:1201008:4</t>
  </si>
  <si>
    <t xml:space="preserve">Распоряжение администрации Новооскольского городского округа №720-р от 04.06.2019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</si>
  <si>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Распоряжение администрации Новооскольского городского округа от 07.10.2019 года № 1273-р "О внесении изменений в распоряжение администрации муниципального района "Новооскольский район" Белгородской области от 10 октября 2018 года № 958-р, распоряжение администрации Новооскольского городского округа от 26.11.2019 года № 1491-р "Об утверждении схемы расположения земельного участка на кадастровом плане территории"</t>
  </si>
  <si>
    <t>Белгородская обл., Новооскольский район, п. Прибрежный, ул. Центральная, 5</t>
  </si>
  <si>
    <t>Белгородская обл., Новооскольский район, п. Прибрежный</t>
  </si>
  <si>
    <t>Белгородская обл., Новооскольский район, с. Ниновка, ул. Победы, 95"а"</t>
  </si>
  <si>
    <t>Белгородская область, Новооскольский район, с.Косицыно</t>
  </si>
  <si>
    <t>Белгородская обл., Новооскольский район, с. Ольховатка</t>
  </si>
  <si>
    <t>Распоряжение администрации Новооскольского городского округа от 01.11.2019 года № 1378-р "О предоставлении в постоянное (бессрочное) пользование земельного участкаБеломестненской территориальной администрации администрации Новооскольского городского округа",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</si>
  <si>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историческая (сохранение и изучение объектов культурного наследия народов Российской Федерации, в том числе мест бытования исторических промыслов, производств и ремесел)</t>
  </si>
  <si>
    <t>Белгородская область, Новооскольский район, с. Великомихайловка, пл. 1 Конной Армии, 7</t>
  </si>
  <si>
    <t>Белгородская обл., Новооскольский район, с. Великомихайловка, пл. Первой Конной Армии, 7</t>
  </si>
  <si>
    <t>Белгородская область, Новооскольский район, с. Великомихайловка, ул. Каховка, 2</t>
  </si>
  <si>
    <t>для обслуживания и эксплуатации зданий детского сада МБДОУ "Детский сад комбинированного вида с. Великомихайловка Новооскольского района Белгородской области"</t>
  </si>
  <si>
    <t>для обслуживания и эксплуатации зданий музея</t>
  </si>
  <si>
    <t>Распоряжение администрации Новооскольского городского округа от 31.10.2019 года № 1370-р "О предоставлении земельного участка в постоянное (бессрочное) пользование Николаевской территориальной администрации",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</si>
  <si>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Белгородская область, Новооскольский район, с. Васильполье</t>
  </si>
  <si>
    <t>Белгородская область, Новооскольский район, х. Богатый</t>
  </si>
  <si>
    <t>данные отсутствуют (кладбище)</t>
  </si>
  <si>
    <t xml:space="preserve">Распоряжение администрации Новооскольского городского округа №866-р от 05.07.2019 г.;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</si>
  <si>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Белгородская обл, г. Новый Оскол, пер. Титова, 14</t>
  </si>
  <si>
    <t xml:space="preserve">для размещения объектов здравоохранения </t>
  </si>
  <si>
    <t>31:19:1106022:58</t>
  </si>
  <si>
    <t>Федеральный закон "О введении в действие  Земельного кодекса Российской Федерации" от   № 137-ФЗ от 25.10.2001 г.</t>
  </si>
  <si>
    <t>Белгородская обл, г. Новый Оскол,  ул. Гражданская, (во дворе управления социальной защиты населения)</t>
  </si>
  <si>
    <t>ля строительства гаража с целью дальнейшей эксплуатации</t>
  </si>
  <si>
    <t>31:19:1106003:296</t>
  </si>
  <si>
    <t>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года,Распоряжение администрации муниципального района "Новооскольский район" Белгородской области №  162-р от 20.02.2018 г.</t>
  </si>
  <si>
    <t>Белгородская область, Новооскольский район, в районе урочища Красная Долина</t>
  </si>
  <si>
    <t>31:19:0701002:10</t>
  </si>
  <si>
    <t xml:space="preserve">Распоряжение администрации Новооскольского городского округа от 10 ноября 2020 года № 1286-р,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</si>
  <si>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для обслуживания и эксплуатации здания</t>
  </si>
  <si>
    <t>31:19:1106008:32</t>
  </si>
  <si>
    <t>Белгородская обл, г. Новый Оскол, пер. Титова</t>
  </si>
  <si>
    <t>для строительства физкультурно-оздоровительного комплекса</t>
  </si>
  <si>
    <t>31:19:1106022:40</t>
  </si>
  <si>
    <t>31:19:1104002:166</t>
  </si>
  <si>
    <t>Распоряжение администрации муниципального района "Новооскольский район" Белгородской области от 10 октября 2018 года № 958-р</t>
  </si>
  <si>
    <t>для обслуживания и эксплуатации спортивного комплекса</t>
  </si>
  <si>
    <t>31:19:1106022:41</t>
  </si>
  <si>
    <t xml:space="preserve"> Белгородская обл., Новооскольский район, г. Новый Оскол, ул. Володарского, 26</t>
  </si>
  <si>
    <t>для обслуживания и эксплуатации зданий</t>
  </si>
  <si>
    <t>31:19:1106009:47</t>
  </si>
  <si>
    <t>Для обслуживания и эксплуатации здания гаража</t>
  </si>
  <si>
    <t>31:19:1106003:21</t>
  </si>
  <si>
    <t xml:space="preserve">для обслуживания и эксплуатации здания МОУДОД "Станция юных натуралистов Новооскольского района Белгородской области" </t>
  </si>
  <si>
    <t>31:19:1106008:14</t>
  </si>
  <si>
    <t>для размещения учебно-опытного-участка МОУ СОШ № 4</t>
  </si>
  <si>
    <t>31:19:1107036:4</t>
  </si>
  <si>
    <t>для размещения газанов м клумб муниципального бюджетного дошкольного учреждения "Центр развития ребенка - детский сад № 6 г. Нового Оскола Белгородской области"</t>
  </si>
  <si>
    <t>31:19:1106017:219</t>
  </si>
  <si>
    <t>коммунальное обслуживание</t>
  </si>
  <si>
    <t>31:19:1201005:14</t>
  </si>
  <si>
    <t>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Распоряжение администрации Новооскольского городского округа №720-р от 04.06.2019 г. , распоряжение администрации Новооскольского городского округа от 30.03.2020 года № 374-р</t>
  </si>
  <si>
    <t>Итого:</t>
  </si>
  <si>
    <t>Электролиния ЛЭП
( воздушная)</t>
  </si>
  <si>
    <t>Электролиния
(кабельная)</t>
  </si>
  <si>
    <t>г. Новый  Оскол, пос. Рудный</t>
  </si>
  <si>
    <t xml:space="preserve">Отчет независимого оценщика от 30.04.2019 г. №493-19 </t>
  </si>
  <si>
    <t>№ 107047 07.12.2015  Отчет независимого оценщика Кондратова С.В.  От 30.04.2019 №494-19</t>
  </si>
  <si>
    <t xml:space="preserve"> г. Новый Оскол, ул. Гражданская, 46</t>
  </si>
  <si>
    <t>Постановление от 02.09.2019 г.</t>
  </si>
  <si>
    <t>Решение Новооскольского суда
Выписка Отчет независимого оценщика от 30.04.2019 №497-19</t>
  </si>
  <si>
    <t>Распоряжение администрации № 1292-р от 10.11.2020 г. решение Муниципального Совета № 625 от 06.09.2018 г.</t>
  </si>
  <si>
    <t>Решение Совета депутатов Новооскольского городского округа
 № 98 отчет об оценке от 24.01.2020 № 5-20</t>
  </si>
  <si>
    <t>Квартира 
(пустая)</t>
  </si>
  <si>
    <t xml:space="preserve">Часть жилого дома
( Желтобрюх А.А.)
</t>
  </si>
  <si>
    <t xml:space="preserve">Часть жилого дома
( Мекшун А.А.) 
</t>
  </si>
  <si>
    <t xml:space="preserve">Часть жилого дома
( Мекшун Н.А.)
</t>
  </si>
  <si>
    <t xml:space="preserve">Гидроузел пруда
</t>
  </si>
  <si>
    <t xml:space="preserve">Газопровод ГРП
</t>
  </si>
  <si>
    <t xml:space="preserve">комната (4,5)
</t>
  </si>
  <si>
    <t xml:space="preserve">Квартира
(нежилое помещение)
АТС)
 </t>
  </si>
  <si>
    <t xml:space="preserve">Квартиры 2 и 3
(нежилое помещение)
</t>
  </si>
  <si>
    <t>31:19:1104002:1331</t>
  </si>
  <si>
    <t>МКУ  "Центр сопровождения образования"</t>
  </si>
  <si>
    <t>Итого особо ценное МКУ  "Центр сопровождения образования"</t>
  </si>
  <si>
    <t>Итого прочее МКУ  "Центр сопровождения образования"</t>
  </si>
  <si>
    <t>Итого движимое имущество МКУ  "Центр сопровождения образования"</t>
  </si>
  <si>
    <t>III.XLIX.VI</t>
  </si>
  <si>
    <t>III.XLIX.VI.I</t>
  </si>
  <si>
    <t>III.XLIX.VI.II</t>
  </si>
  <si>
    <t>III.XLIX.VI.III</t>
  </si>
  <si>
    <t>III.XLIX.VI.VI</t>
  </si>
  <si>
    <t>III.XLIX.VI.VII</t>
  </si>
  <si>
    <t>III.XLIX.VI.VIII</t>
  </si>
  <si>
    <t>III.XLIX.VI.VIII.I</t>
  </si>
  <si>
    <t>III.XLIX.VI.VIII.II</t>
  </si>
  <si>
    <t>III.XLIX.VI.VIII.III</t>
  </si>
  <si>
    <t>III.XLIX.VI.VIII.IV</t>
  </si>
  <si>
    <t>III.XLIX.VI.VIII.V</t>
  </si>
  <si>
    <t xml:space="preserve"> Итого недвижимое имущество    МКУ  "Центр сопровождения образования"</t>
  </si>
  <si>
    <t>Итого башни и скважины МКУ  "Центр сопровождения образования"</t>
  </si>
  <si>
    <t>Итого ГТС МКУ  "Центр сопровождения образования"</t>
  </si>
  <si>
    <t>Итого прочие МКУ  "Центр сопровождения образования"</t>
  </si>
  <si>
    <t>Итого дороги МКУ  "Центр сопровождения образования"</t>
  </si>
  <si>
    <t>Итого  МКУ  "Центр сопровождения образования"</t>
  </si>
  <si>
    <t>Итого водопроводы МКУ  "Центр сопровождения образования"</t>
  </si>
  <si>
    <t>Итого теплосети МКУ  "Центр сопровождения образования"</t>
  </si>
  <si>
    <t>г. Новый Оскол, ул. Ивана дмитриевича Путилина, д. 26</t>
  </si>
  <si>
    <t>Итого движимое имущество контрольно-счетной комиссии муниципального района "Новоосколький район"</t>
  </si>
  <si>
    <t>Контрольно-счетная   комиссия Новооскольского городского округа</t>
  </si>
  <si>
    <t>г. Новый Оскол, пер. Кооперативный, пи кник-парк "Сосновый"</t>
  </si>
  <si>
    <t>Павильон остановочный</t>
  </si>
  <si>
    <t>г. Новый Оскол, ул. Дорожная, ул. Мира, пл. Свободы, ул. Кирзаводская</t>
  </si>
  <si>
    <t>Шатер</t>
  </si>
  <si>
    <t>Постановление Администрации городского поселения "Город Новый Оскол" № 84 от 23.01.2018</t>
  </si>
  <si>
    <t>Моноблок</t>
  </si>
  <si>
    <t>Решение городского собрания городского поселения "Город Новый Оскол" № 285  от 28.06.2018</t>
  </si>
  <si>
    <t>Панель ограждения</t>
  </si>
  <si>
    <t>накл. 20 от 13.12.2020 ООО "Центр Обслуживания бизнеса"</t>
  </si>
  <si>
    <t>Ограждение проезжей части дорог</t>
  </si>
  <si>
    <t>Тренажор Степпер-Маятник</t>
  </si>
  <si>
    <t>г. Новый Оскол, ул. Ливенская, пер. Кооперативный</t>
  </si>
  <si>
    <t>Акт пердачи № 2 от 04.12.2020 ФОНД "ПОКОЛЕНИЕ"</t>
  </si>
  <si>
    <t>Тренажлр Элептический</t>
  </si>
  <si>
    <t>Тренажор Батерфляй</t>
  </si>
  <si>
    <t>Тренажор Жим ногами</t>
  </si>
  <si>
    <t>Тренажор Лыжи</t>
  </si>
  <si>
    <t>Тренажор тройной</t>
  </si>
  <si>
    <t>Каркас Стеллы</t>
  </si>
  <si>
    <t>Г. Новый Оскол</t>
  </si>
  <si>
    <t>накл.  51  От 11.03.2019  ИП Артемчук Д.А.</t>
  </si>
  <si>
    <t>Спотивный комплекс</t>
  </si>
  <si>
    <t>Тренажор Жим-вертикальная тяга</t>
  </si>
  <si>
    <t>Парогенератор</t>
  </si>
  <si>
    <t>накл 227 от 03.07.2019  ЗАО "Е комплект"</t>
  </si>
  <si>
    <t>материал: металл (сталь)</t>
  </si>
  <si>
    <t>Счёт-фактура № 6625 от 11.12.2019</t>
  </si>
  <si>
    <t xml:space="preserve"> Акт приема- передачи от УСЗН №1 от 10.01.17г.</t>
  </si>
  <si>
    <t>Указ Президента от 22.12.1993  г. № 2265 "О гарантиях местного самоуправления в Российской Федерации"</t>
  </si>
  <si>
    <t>Косилка тракторная К, Косилка тракторная КРН 2,1</t>
  </si>
  <si>
    <t>Отвал комм с гидр повор</t>
  </si>
  <si>
    <t>Плуг ПКЛ-70Д</t>
  </si>
  <si>
    <t>Оборудование плужное (отвал на трактор для очистки снега)</t>
  </si>
  <si>
    <t>Брус режущий (с редуктором)</t>
  </si>
  <si>
    <t>Отвал комм КО-9</t>
  </si>
  <si>
    <t>Косилка КРН 2,1Б</t>
  </si>
  <si>
    <t>Косилка рот. навес 2,1Б</t>
  </si>
  <si>
    <t>Отвал комм г/п, Отвал коммунальный гидроповорный ОК-2,5-0,1</t>
  </si>
  <si>
    <t xml:space="preserve">Оборудование плужное </t>
  </si>
  <si>
    <t>Косилка роторная КРН 2,1</t>
  </si>
  <si>
    <t>Косилка тракторная (рама косилки в сборе и брус режущий)</t>
  </si>
  <si>
    <t>Косилка КРН-2,1 Косилка ротационная навесная КРН -2,1</t>
  </si>
  <si>
    <t>Отвал универс г/п (к трактору Беларус 82.1)</t>
  </si>
  <si>
    <t>Косилка рот. навес Л -501-01</t>
  </si>
  <si>
    <t>Косилка КРН-2,1Б</t>
  </si>
  <si>
    <t>Отвал коммунальный с гидравлическим поворотом</t>
  </si>
  <si>
    <t>Отвал коммунальный КО-9</t>
  </si>
  <si>
    <t>Щетка МК-454</t>
  </si>
  <si>
    <t>Оборудование плужное (отвал бульдозерный для очистки снега)</t>
  </si>
  <si>
    <t>Стенд сход-развал Техно Вектор 4 Т 4216</t>
  </si>
  <si>
    <t>Подъемник KraftWell, Подъемник четырехстоечный электрогидравлический KraftWell, грузоподъемность 4000 кг , модель KRW4WA</t>
  </si>
  <si>
    <t>Балансировочный стен, станок балансировочный ROSSVIK VT-61, 220В</t>
  </si>
  <si>
    <t>Шиномонтаж стан с ф, станок шиномонтажный полуавтомат 24 380В с воздушным фильтром с редуктором и лубрикатом 1/2"(NP8414)</t>
  </si>
  <si>
    <t>Компрессор со шланг, Компрессор 500л, 950л/мин, 10 атм. 380В (СБ4/Ф-500.LB75) REMEZA+шланг спиральный 8х12 мм, 15 м + шланг резиновый 9 мм, 10м+шланг спиральный с фитингами 8х12мм, 15м</t>
  </si>
  <si>
    <t>Газовый балIE00-092, Газовый баллон CHG1-406-80-20В, серийный номер баллона IE001 №092</t>
  </si>
  <si>
    <t>Газовый балIE00-018, Газовый баллон CHG1-406-80-20В, серийный номер баллона IE001 №018</t>
  </si>
  <si>
    <t>Газовый баллон27, Газовый баллон CHG-1 80.406/800-GR, серийный номер баллона 20027</t>
  </si>
  <si>
    <t>Газовый баллон20, Газовый баллон CHG-1 80.406/800-GR, серийный номер баллона 20020</t>
  </si>
  <si>
    <t>Газовый баллон, Газовый баллон CHG-1 80.406/800-GR, серийный номер баллона 20028</t>
  </si>
  <si>
    <t>Газовый баллон19, Газовый баллон CHG-1 80.406/800-GR, серийный номер баллона 20019</t>
  </si>
  <si>
    <t>Газовый балIE001-174, Газовый баллон CHG1-406-80-20В, серийный номер баллона IE001 №174</t>
  </si>
  <si>
    <t>Газовый баллон25, Газовый баллон CHG-1 80.406/800-GR, серийный номер баллона 20025</t>
  </si>
  <si>
    <t>Газовый балIE00-142, Газовый баллон CHG1-406-80-20В, серийный номер баллона IE001 №142</t>
  </si>
  <si>
    <t>Газовый балIE00-180, Газовый баллон CHG1-406-80-20В, серийный номер баллона IE001 №180</t>
  </si>
  <si>
    <t>Газовый баллон36, Газовый баллон CHG-1 80.406/800-GR, серийный номер баллона 20036</t>
  </si>
  <si>
    <t>Газовый балIE00-091, Газовый баллон CHG1-406-80-20В, серийный номер баллона IE001 №091</t>
  </si>
  <si>
    <t>Газовый баллон, Газовый баллон CHG-1 80.406/800-GR, серийный номер баллона 20029</t>
  </si>
  <si>
    <t>Газовый балIE00-090, Газовый баллон CHG1-406-80-20В, серийный номер баллона IE001 №090</t>
  </si>
  <si>
    <t>Газовый балIE00-079, Газовый баллон CHG1-406-80-20В, серийный номер баллона IE001 №079</t>
  </si>
  <si>
    <t>Газовый баллон18, Газовый баллон CHG-1 80.406/800-GR, серийный номер баллона 20018</t>
  </si>
  <si>
    <t>Квартира 
(Шаталов О.Е.)</t>
  </si>
  <si>
    <t>МКУ "Центр сопровождения образования"</t>
  </si>
  <si>
    <t xml:space="preserve">Постановление №690 от 22 октября 2019 г. "О создании муниципального казенного учреждения "Центр сопровождения образования" </t>
  </si>
  <si>
    <t>Отделение Белгорода г. Белгород, БИК 041403001, р/сч 40204810845250001919</t>
  </si>
  <si>
    <t>Кадастровая стоимость земельного участка (руб)</t>
  </si>
  <si>
    <t>Борисовский район, пос. Борисовка, ул. Республиканская, 119</t>
  </si>
  <si>
    <t>для ведения личного подсобного хозяйства</t>
  </si>
  <si>
    <t>31:14:0604053:28</t>
  </si>
  <si>
    <t>земельный участок (доля)</t>
  </si>
  <si>
    <t>Новооскольский район АОЗТ "Приосколье"</t>
  </si>
  <si>
    <t>31:19:0000000:108</t>
  </si>
  <si>
    <t>Белгородская область, Новооскольский район, АОЗТ "Приосколье"</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</si>
  <si>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Заявление об отказе от права собственности на земельный участок от 28.08.2018, п.п. 1.1. ст. 19 Земельного кодекса Российской Федерации №136-ФЗ от 25.10.2001 г.;)
</t>
  </si>
  <si>
    <t>Белгородская область, Новооскольский район, в границах колхоза "Дружба"</t>
  </si>
  <si>
    <t>31:19:0000000:1099</t>
  </si>
  <si>
    <t>31:19:0000000:1101</t>
  </si>
  <si>
    <t>Белгородская область, Новооскольский район, в районе с. Большая Яруга - 6</t>
  </si>
  <si>
    <t xml:space="preserve">для коллективного садоводства </t>
  </si>
  <si>
    <t>31:19:0000000:1254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</si>
  <si>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15.04.2019 г.           </t>
  </si>
  <si>
    <t>Новооскольский район, п. Козловский</t>
  </si>
  <si>
    <t>Для ведения личного подсобного хозяйства</t>
  </si>
  <si>
    <t>31:19:0000000:1319</t>
  </si>
  <si>
    <t>31:19:0000000:1380</t>
  </si>
  <si>
    <t>Заявление об отказе от права собственности на земельный участок от 28.01.2020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</si>
  <si>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Белгородская область, Новооскольский район, в границах АОЗТ "Рассвет"</t>
  </si>
  <si>
    <t>31:19:0000000:1415</t>
  </si>
  <si>
    <t>Белгородская область, Новооскольский район, в границах СПК "Нива"</t>
  </si>
  <si>
    <t>31:19:0000000:1423</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</si>
  <si>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проект межевания ЗУ от 08.04.2020 г.
</t>
  </si>
  <si>
    <t>Белгородская обл., р-н Новооскольский,  АОЗТ "Тростенецкое"</t>
  </si>
  <si>
    <t>31:19:0000000:1424</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</si>
  <si>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проект межевания от 08.04.2020
</t>
  </si>
  <si>
    <t>31:19:0000000:1433</t>
  </si>
  <si>
    <t>Белгородская область, Новооскольский район, АОЗТ "Покровское"</t>
  </si>
  <si>
    <t>31:19:0000000:1434</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</si>
  <si>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проект межевания ЗУ от 22.04.2020 г.
</t>
  </si>
  <si>
    <t>Белгородская область, Новооскольский район, АОЗТ "Родина"</t>
  </si>
  <si>
    <t>31:19:0000000:153</t>
  </si>
  <si>
    <t>Бнлгородская область, Новооскольский район, АОЗТ "Родина"</t>
  </si>
  <si>
    <t>Белгородская область, Новооскольский район, АОЗТ им "1 Конной Армии"</t>
  </si>
  <si>
    <t>31:19:0000000:1549</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</si>
  <si>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решение совета депутатов № 16 от 18.09.2018, Проект межевания земельных участков от 28.07.2020 г. , распоряжение Правительства Белгородской области об изъятии земельных участков для государственных нужд, № 256-рп от 05.06.2017 г.
</t>
  </si>
  <si>
    <t>Новооскольский район, в границах АОЗТ "Заря"</t>
  </si>
  <si>
    <t>31:19:0000000:199</t>
  </si>
  <si>
    <t>Белгородская область, Новооскольский район, АОЗТ "Путь"</t>
  </si>
  <si>
    <t>31:19:0000000:220</t>
  </si>
  <si>
    <t>Новооскольский район , колхоз "Дружба"</t>
  </si>
  <si>
    <t>31:19:0000000:226</t>
  </si>
  <si>
    <t>Белгородская область, Новооскольский район, колхоз "Дружба"</t>
  </si>
  <si>
    <t>Новооскольский район, ОАО "Золотое Руно"</t>
  </si>
  <si>
    <t>Новооскольский район, в границах АОЗТ "Знамя Труда"</t>
  </si>
  <si>
    <t>31:19:0000000:924</t>
  </si>
  <si>
    <t>31:19:0000000:967</t>
  </si>
  <si>
    <t>Белгородская область, р-н Новооскольский, с. Николаевка</t>
  </si>
  <si>
    <t>31:19:0101001:484</t>
  </si>
  <si>
    <t>Белгородская область, Новооскольский район, с. Васильдол</t>
  </si>
  <si>
    <t>31:19:0102002:9</t>
  </si>
  <si>
    <t>31:19:0102004:13</t>
  </si>
  <si>
    <t>31:19:0102006:17</t>
  </si>
  <si>
    <t>31:19:0102010:20</t>
  </si>
  <si>
    <t>31:19:0102010:30</t>
  </si>
  <si>
    <t>31:19:0204003:21</t>
  </si>
  <si>
    <t>31:19:0204004:30</t>
  </si>
  <si>
    <t>для производственной деятельности</t>
  </si>
  <si>
    <t>31:19:0204012:1</t>
  </si>
  <si>
    <t>31:19:0204012:10</t>
  </si>
  <si>
    <t>Белгородская область, Новооскольский район,с. Тростенец</t>
  </si>
  <si>
    <t>31:19:0205003:1</t>
  </si>
  <si>
    <t>Заявление об отказе от права собственности на земельный участок от 06.03.2020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</si>
  <si>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Белгородская область, Новооскольский район, с. Киселёвка</t>
  </si>
  <si>
    <t>31:19:0302002:91</t>
  </si>
  <si>
    <t>Решение муниципального совета муниципального района "Новооскольский район" Белгородской области от 27.03.2018 года № 589</t>
  </si>
  <si>
    <t>31:19:0302004:14</t>
  </si>
  <si>
    <t>31:19:0304001:33</t>
  </si>
  <si>
    <t>31:19:0304006:50</t>
  </si>
  <si>
    <t>31:19:0304008:11</t>
  </si>
  <si>
    <t>Белгородская область, Новооскольский район, в районе с. Солонец-Поляна</t>
  </si>
  <si>
    <t>31:19:0304008:22</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</si>
  <si>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20.03.2019 г.           </t>
  </si>
  <si>
    <t>31:19:0304009:27</t>
  </si>
  <si>
    <t>Заявление об отказе от права собственности на земельный участок от 29.06.2020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</si>
  <si>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31:19:0304009:3</t>
  </si>
  <si>
    <t>31:19:0401005:8</t>
  </si>
  <si>
    <t>31:19:0401006:7</t>
  </si>
  <si>
    <t>31:19:0404001:10</t>
  </si>
  <si>
    <t>Заявление о государственном кадастровом учете недвижимого имущества и (или) государственной регистрации прав на недвижимое имущество от 13.08.2020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</si>
  <si>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Белгородская область, Новооскольский район,х. Погромец</t>
  </si>
  <si>
    <t>31:19:0404001:11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</si>
  <si>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25.10.2019 г.       </t>
  </si>
  <si>
    <t>31:19:0404001:12</t>
  </si>
  <si>
    <t>31:19:0404001:59</t>
  </si>
  <si>
    <t>31:19:0404001:6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</si>
  <si>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28.10.2019 г.       </t>
  </si>
  <si>
    <t>Земли населенных пунктов - Для ведения личного подсобного хозяйства</t>
  </si>
  <si>
    <t>31:19:0405001:36</t>
  </si>
  <si>
    <t>31:19:0405001:9</t>
  </si>
  <si>
    <t>31:19:0405002:66</t>
  </si>
  <si>
    <t>Белгородская область, Новооскольский район, с. Оскольское</t>
  </si>
  <si>
    <t>31:19:0406001:11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</si>
  <si>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01.07.2019 г.           </t>
  </si>
  <si>
    <t>31:19:0406002:68</t>
  </si>
  <si>
    <t>31:19:0406004:21</t>
  </si>
  <si>
    <t>31:19:0407002:19</t>
  </si>
  <si>
    <t>31:19:0407002:25</t>
  </si>
  <si>
    <t>для обслуживания и эксплуатации котельной</t>
  </si>
  <si>
    <t>31:19:0407008:40</t>
  </si>
  <si>
    <t>для размещения магазина</t>
  </si>
  <si>
    <t>31:19:0407011:2</t>
  </si>
  <si>
    <t>31:19:0407012:36</t>
  </si>
  <si>
    <t>Белгородская область, Новооскольский район,  х. Мирошники</t>
  </si>
  <si>
    <t>31:19:0408008:37</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</si>
  <si>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05.02.2019 г.           </t>
  </si>
  <si>
    <t>Новооскольский район, с. Глинное</t>
  </si>
  <si>
    <t>31:19:0501006:10</t>
  </si>
  <si>
    <t>31:19:0501006:7</t>
  </si>
  <si>
    <t>31:19:0501006:8</t>
  </si>
  <si>
    <t>31:19:0501007:13</t>
  </si>
  <si>
    <t>31:19:0501008:12</t>
  </si>
  <si>
    <t>31:19:0501008:25</t>
  </si>
  <si>
    <t>31:19:0501008:26</t>
  </si>
  <si>
    <t>новооскольский район, с. Глинное</t>
  </si>
  <si>
    <t>31:19:0501008:27</t>
  </si>
  <si>
    <t>31:19:0501008:38</t>
  </si>
  <si>
    <t>Новооскольский район. С. Глинное</t>
  </si>
  <si>
    <t>31:19:0501008:61</t>
  </si>
  <si>
    <t>31:19:0501008:62</t>
  </si>
  <si>
    <t>31:19:0501008:63</t>
  </si>
  <si>
    <t>31:19:0501008:65</t>
  </si>
  <si>
    <t xml:space="preserve">для
ведения огородничества
</t>
  </si>
  <si>
    <t>31:19:0501008:66</t>
  </si>
  <si>
    <t>31:19:0501008:83</t>
  </si>
  <si>
    <t>31:19:0501008:85</t>
  </si>
  <si>
    <t>31:19:0501009:9</t>
  </si>
  <si>
    <t xml:space="preserve"> для обслуживания и эксплуатации котельной средней школы</t>
  </si>
  <si>
    <t>31:19:0502001:41</t>
  </si>
  <si>
    <t>31:19:0502004:26</t>
  </si>
  <si>
    <t>31:19:0503002:1</t>
  </si>
  <si>
    <t>31:19:0504001:10</t>
  </si>
  <si>
    <t>Новооскольский район, х. Севальный</t>
  </si>
  <si>
    <t>31:19:0504002:1</t>
  </si>
  <si>
    <t>31:19:0504002:37</t>
  </si>
  <si>
    <t>31:19:0504002:55</t>
  </si>
  <si>
    <t>31:19:0504003:13</t>
  </si>
  <si>
    <t>31:19:0504003:22</t>
  </si>
  <si>
    <t>Для обслуживания и эксплуатации магазина</t>
  </si>
  <si>
    <t>31:19:0504003:53</t>
  </si>
  <si>
    <t>31:19:0505002:13</t>
  </si>
  <si>
    <t>31:19:0505002:25</t>
  </si>
  <si>
    <t>31:19:0505002:26</t>
  </si>
  <si>
    <t>31:19:0505002:4</t>
  </si>
  <si>
    <t>31:19:0505004:13</t>
  </si>
  <si>
    <t>31:19:0505004:15</t>
  </si>
  <si>
    <t>31:19:0505008:16</t>
  </si>
  <si>
    <t>31:19:0505008:28</t>
  </si>
  <si>
    <t>31:19:0505008:37</t>
  </si>
  <si>
    <t>Для дачного участка</t>
  </si>
  <si>
    <t>31:19:0505009:23</t>
  </si>
  <si>
    <t>31:19:0506002:12</t>
  </si>
  <si>
    <t>31:19:0506002:13</t>
  </si>
  <si>
    <t>31:19:0506002:14</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</si>
  <si>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22.03.2019 г.           </t>
  </si>
  <si>
    <t>31:19:0506002:20</t>
  </si>
  <si>
    <t>31:19:0506002:21</t>
  </si>
  <si>
    <t>31:19:0506002:35</t>
  </si>
  <si>
    <t>31:19:0506002:37</t>
  </si>
  <si>
    <t>31:19:0506002:41</t>
  </si>
  <si>
    <t>31:19:0506002:42</t>
  </si>
  <si>
    <t>31:19:0506002:49</t>
  </si>
  <si>
    <t>31:19:0506002:53</t>
  </si>
  <si>
    <t>Белгородская область, Новооскольский район, с. Ивановка</t>
  </si>
  <si>
    <t>31:19:0506002:63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</si>
  <si>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04.10.2019 г.           </t>
  </si>
  <si>
    <t>31:19:0506002:66</t>
  </si>
  <si>
    <t>31:19:0506002:7</t>
  </si>
  <si>
    <t>31:19:0506002:9</t>
  </si>
  <si>
    <t>31:19:0506004:10</t>
  </si>
  <si>
    <t>31:19:0506004:17</t>
  </si>
  <si>
    <t>31:19:0506004:35</t>
  </si>
  <si>
    <t>31:19:0506004:38</t>
  </si>
  <si>
    <t>31:19:0506004:39</t>
  </si>
  <si>
    <t>31:19:0506004:50</t>
  </si>
  <si>
    <t>31:19:0506004:51</t>
  </si>
  <si>
    <t>31:19:0506004:53</t>
  </si>
  <si>
    <t>31:19:0506010:26</t>
  </si>
  <si>
    <t>31:19:0508004:20</t>
  </si>
  <si>
    <t>31:19:0508009:16</t>
  </si>
  <si>
    <t xml:space="preserve">для ведения личного подсобного хозяйства </t>
  </si>
  <si>
    <t>31:19:0508009:22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</si>
  <si>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18.09.2019 г.           </t>
  </si>
  <si>
    <t>31:19:0508009:34</t>
  </si>
  <si>
    <t>31:19:0508009:4</t>
  </si>
  <si>
    <t>Белгородская область, Новооскольский район, в районе х. Большая Яруга-6</t>
  </si>
  <si>
    <t>31:19:0508010:1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</si>
  <si>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25.10.2019     </t>
  </si>
  <si>
    <t>Белгородская область, Новооскольский район, в районе с. Большая Яруга-6</t>
  </si>
  <si>
    <t>31:19:0508010:101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</si>
  <si>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11.06.2019 г.           </t>
  </si>
  <si>
    <t>31:19:0508010:102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</si>
  <si>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23.07.2019 г.           </t>
  </si>
  <si>
    <t>31:19:0508010:104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</si>
  <si>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12.08.2019 г.           </t>
  </si>
  <si>
    <t>для коллективного садоводства</t>
  </si>
  <si>
    <t>31:19:0508010:108</t>
  </si>
  <si>
    <t>Заявление об отказе от права собственности на земельный участок от 06.02.2020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</si>
  <si>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31:19:0508010:109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</si>
  <si>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08.04.2019 г.           </t>
  </si>
  <si>
    <t>31:19:0508010:11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</si>
  <si>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19.06.2019 г.           </t>
  </si>
  <si>
    <t>31:19:0508010:110</t>
  </si>
  <si>
    <t>Для коллективного садоводства</t>
  </si>
  <si>
    <t>31:19:0508010:111</t>
  </si>
  <si>
    <t>31:19:0508010:114</t>
  </si>
  <si>
    <t>31:19:0508010:116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</si>
  <si>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25.06.2019 г.           </t>
  </si>
  <si>
    <t>31:19:0508010:117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</si>
  <si>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17.09.2019 г.           </t>
  </si>
  <si>
    <t>31:19:0508010:129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</si>
  <si>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27.06.2019 г.           </t>
  </si>
  <si>
    <t>31:19:0508010:130</t>
  </si>
  <si>
    <t>31:19:0508010:132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</si>
  <si>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29.08.2019 г.           </t>
  </si>
  <si>
    <t>31:19:0508010:135</t>
  </si>
  <si>
    <t>Заявление об отказе от права собственности на земельный участок или земельной доли 10.12.2019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</si>
  <si>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Белгородская область, Новооскольский р-н, в районе с. Большая Яруга - 6</t>
  </si>
  <si>
    <t>31:19:0508010:136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</si>
  <si>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07.11.2019 г.           </t>
  </si>
  <si>
    <t>31:19:0508010:137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</si>
  <si>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07.10.2019 г.   </t>
  </si>
  <si>
    <t>31:19:0508010:138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</si>
  <si>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22.11.2019 г.           </t>
  </si>
  <si>
    <t>31:19:0508010:139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</si>
  <si>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23.09.2019 г.           </t>
  </si>
  <si>
    <t>31:19:0508010:141</t>
  </si>
  <si>
    <t>31:19:0508010:144</t>
  </si>
  <si>
    <t>Заявление о государственном кадастровом учете недвижимого имущества и (или) государственной регистрации прав на недвижимое имущество от 16.10.2020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</si>
  <si>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 xml:space="preserve">Новооскольский район, в районе с. Большая Яруга-6
</t>
  </si>
  <si>
    <t xml:space="preserve">для коллективного садоводства
</t>
  </si>
  <si>
    <t>31:19:0508010:148</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</si>
  <si>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16.12.2020 г.      </t>
  </si>
  <si>
    <t>31:19:0508010:149</t>
  </si>
  <si>
    <t>Заявление об отказе от права собственности на земельный участок от 12.03.2020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</si>
  <si>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31:19:0508010:150</t>
  </si>
  <si>
    <t>Заявление об отказе от права собственности на земельный участок или земельной доли 09.12.2019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</si>
  <si>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31:19:0508010:151</t>
  </si>
  <si>
    <t>Заявление об отказе от права собственности на земельный участок или земельной доли 02.12.2019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</si>
  <si>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31:19:0508010:152</t>
  </si>
  <si>
    <t>31:19:0508010:154</t>
  </si>
  <si>
    <t>31:19:0508010:158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</si>
  <si>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18.07.2019 г.           </t>
  </si>
  <si>
    <t>31:19:0508010:159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</si>
  <si>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03.04.2019 г.           </t>
  </si>
  <si>
    <t>31:19:0508010:17</t>
  </si>
  <si>
    <t>Заявление об отказе от права собственности на земельный участок от 10.03.2020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</si>
  <si>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31:19:0508010:171</t>
  </si>
  <si>
    <t>Заявление об отказе от права собственности на земельный участок от 24.03.2020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</si>
  <si>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31:19:0508010:173</t>
  </si>
  <si>
    <t>Заявление о государственном кадастровом учете недвижимого имущества и (или) государственной регистрации прав на недвижимое имущество от 15.10.2020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</si>
  <si>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31:19:0508010:177</t>
  </si>
  <si>
    <t>Заявление об отказе от права собственности на земельный участок от 13.03.2020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</si>
  <si>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31:19:0508010:180</t>
  </si>
  <si>
    <t>31:19:0508010:183</t>
  </si>
  <si>
    <t>31:19:0508010:187</t>
  </si>
  <si>
    <t>31:19:0508010:188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</si>
  <si>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10.06.2019 г.           </t>
  </si>
  <si>
    <t>31:19:0508010:194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</si>
  <si>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03.07.2019 г.           </t>
  </si>
  <si>
    <t>31:19:0508010:198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</si>
  <si>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19.07.2019 г.           </t>
  </si>
  <si>
    <t>31:19:0508010:199</t>
  </si>
  <si>
    <t>31:19:0508010:200</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</si>
  <si>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05.08.2019 г.           </t>
  </si>
  <si>
    <t>31:19:0508010:203</t>
  </si>
  <si>
    <t>31:19:0508010:204</t>
  </si>
  <si>
    <t>31:19:0508010:205</t>
  </si>
  <si>
    <t>31:19:0508010:208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</si>
  <si>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21.08.2019 г.           </t>
  </si>
  <si>
    <t>31:19:0508010:210</t>
  </si>
  <si>
    <t>31:19:0508010:212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</si>
  <si>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22.10.2019 г.      </t>
  </si>
  <si>
    <t>31:19:0508010:214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</si>
  <si>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29.10.2019 г. </t>
  </si>
  <si>
    <t>31:19:0508010:218</t>
  </si>
  <si>
    <t>Решение Совета депутатов Новооскольского городского округа от 24.11.2020 г. № 543 "О внесении изменений в решение Совета депутатов Новооскольского городского округа от 18.12.2018 г. № 98</t>
  </si>
  <si>
    <t>31:19:0508010:22</t>
  </si>
  <si>
    <t>Заявление об отказе от права собственности на земельный участок от 17.01.2020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</si>
  <si>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31:19:0508010:221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</si>
  <si>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09.10.2019 г.  </t>
  </si>
  <si>
    <t>31:19:0508010:223</t>
  </si>
  <si>
    <t>Заявление об отказе от права собственности на земельный участок от 24.01.2020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</si>
  <si>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Новооскольский район, в районе с. Большая Яруга-6</t>
  </si>
  <si>
    <t>31:19:0508010:224</t>
  </si>
  <si>
    <t>31:19:0508010:225</t>
  </si>
  <si>
    <t>31:19:0508010:23</t>
  </si>
  <si>
    <t>31:19:0508010:235</t>
  </si>
  <si>
    <t>31:19:0508010:236</t>
  </si>
  <si>
    <t>31:19:0508010:241</t>
  </si>
  <si>
    <t>Заявление об отказе от права собственности на земельный участок или земельной доли 17.12.2019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</si>
  <si>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31:19:0508010:246</t>
  </si>
  <si>
    <t>31:19:0508010:25</t>
  </si>
  <si>
    <t>31:19:0508010:251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</si>
  <si>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19.04.2019 г.           </t>
  </si>
  <si>
    <t>31:19:0508010:253</t>
  </si>
  <si>
    <t>31:19:0508010:256</t>
  </si>
  <si>
    <t>Заявление об отказе от права собственности на земельный участок от 20.12.2019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</si>
  <si>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31:19:0508010:257</t>
  </si>
  <si>
    <t>31:19:0508010:261</t>
  </si>
  <si>
    <t>31:19:0508010:266</t>
  </si>
  <si>
    <t>31:19:0508010:268</t>
  </si>
  <si>
    <t>31:19:0508010:269</t>
  </si>
  <si>
    <t>Заявление об отказе от права собственности на земельный участок или земельной доли 13.12.2019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</si>
  <si>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31:19:0508010:270</t>
  </si>
  <si>
    <t>31:19:0508010:271</t>
  </si>
  <si>
    <t>Заявление о государственном кадастровом учете недвижимого имущества и (или) государственной регистрации прав на недвижимое имущество от 10.11.2020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</si>
  <si>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31:19:0508010:273</t>
  </si>
  <si>
    <t>Заявление об отказе от права собственности на земельный участок от 27.01.2020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</si>
  <si>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31:19:0508010:276</t>
  </si>
  <si>
    <t>31:19:0508010:279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</si>
  <si>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05.04.2019 г.           </t>
  </si>
  <si>
    <t>31:19:0508010:283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</si>
  <si>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26.03.2019 г.           </t>
  </si>
  <si>
    <t>31:19:0508010:288</t>
  </si>
  <si>
    <t>31:19:0508010:294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</si>
  <si>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14.11.2019 г.           </t>
  </si>
  <si>
    <t>31:19:0508010:299</t>
  </si>
  <si>
    <t>31:19:0508010:3</t>
  </si>
  <si>
    <t>31:19:0508010:302</t>
  </si>
  <si>
    <t>Заявление об отказе от права собственности на земельный участок или земельной доли 05.12.2019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</si>
  <si>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31:19:0508010:305</t>
  </si>
  <si>
    <t>Заявление об отказе от права собственности на земельный участок от 10.02.2020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</si>
  <si>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31:19:0508010:307</t>
  </si>
  <si>
    <t>Заявление об отказе от права собственности на земельный участок от 27.06.2020,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</si>
  <si>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31:19:0508010:309</t>
  </si>
  <si>
    <t>Заявление об отказе от права собственности на земельный участок от 20.10.2020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</si>
  <si>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31:19:0508010:313</t>
  </si>
  <si>
    <t>Заявление об отказе от права собственности на земельный участок от 26.02.2020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</si>
  <si>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31:19:0508010:315</t>
  </si>
  <si>
    <t>Заявление об отказе от права собственности на земельный участок от 11.06.2020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</si>
  <si>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31:19:0508010:319</t>
  </si>
  <si>
    <t>31:19:0508010:322</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</si>
  <si>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28.02.2019 г.           </t>
  </si>
  <si>
    <t>31:19:0508010:323</t>
  </si>
  <si>
    <t>31:19:0508010:325</t>
  </si>
  <si>
    <t>Заявление об отказе от права собственности на земельный участок от 17.03.2020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</si>
  <si>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31:19:0508010:33</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</si>
  <si>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13.03.2019 г.           </t>
  </si>
  <si>
    <t>31:19:0508010:334</t>
  </si>
  <si>
    <t>31:19:0508010:335</t>
  </si>
  <si>
    <t>31:19:0508010:336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</si>
  <si>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18.06.2019 г.           </t>
  </si>
  <si>
    <t>31:19:0508010:34</t>
  </si>
  <si>
    <t>Заявление об отказе от права собственности на земельный участок от 05.03.2020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</si>
  <si>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31:19:0508010:344</t>
  </si>
  <si>
    <t>31:19:0508010:346</t>
  </si>
  <si>
    <t>Заявление об отказе от права собственности на земельный участок от 21.01.2019 п.п. 1.1. ст. 19 Земельного кодекса Российской Федерации №136-ФЗ от 25.10.2001 г.;ч. 4 ст. 56 Федерального закона "О государственной регистрации недвижимости" №218-ФЗ от 13.07.2015 г.</t>
  </si>
  <si>
    <t>31:19:0508010:349</t>
  </si>
  <si>
    <t>31:19:0508010:353</t>
  </si>
  <si>
    <t>31:19:0508010:354</t>
  </si>
  <si>
    <t>Заявление об отказе от права собственности на земельный участок или земельной доли 21.03.2019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</si>
  <si>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31:19:0508010:36</t>
  </si>
  <si>
    <t>31:19:0508010:360</t>
  </si>
  <si>
    <t>Заявление об отказе от права собственности на земельный участок от 13.07.2020,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</si>
  <si>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31:19:0508010:362</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</si>
  <si>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15.12.2020 г.      </t>
  </si>
  <si>
    <t>31:19:0508010:363</t>
  </si>
  <si>
    <t>Заявление об отказе от права собственности на земельный участок от 16.07.2020,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</si>
  <si>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31:19:0508010:37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</si>
  <si>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27.05.2019 г.           </t>
  </si>
  <si>
    <t>31:19:0508010:371</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</si>
  <si>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12.03.2019 г.           </t>
  </si>
  <si>
    <t>31:19:0508010:372</t>
  </si>
  <si>
    <t>31:19:0508010:374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</si>
  <si>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1111.2019 г.           </t>
  </si>
  <si>
    <t>31:19:0508010:376</t>
  </si>
  <si>
    <t>31:19:0508010:377</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</si>
  <si>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15.02.2019 г.           </t>
  </si>
  <si>
    <t>31:19:0508010:381</t>
  </si>
  <si>
    <t xml:space="preserve">Новооскольский район, в районе с.
Большая Яруга - 6
</t>
  </si>
  <si>
    <t>31:19:0508010:383</t>
  </si>
  <si>
    <t>31:19:0508010:385</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</si>
  <si>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01.12.2020 г.      </t>
  </si>
  <si>
    <t>31:19:0508010:388</t>
  </si>
  <si>
    <t>Заявление об отказе от права собственности на земельный участок от 06.07.2020,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</si>
  <si>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 xml:space="preserve">Новооскольский район, х. Большая
Яруга
</t>
  </si>
  <si>
    <t>31:19:0508010:391</t>
  </si>
  <si>
    <t>31:19:0508010:392</t>
  </si>
  <si>
    <t>31:19:0508010:394</t>
  </si>
  <si>
    <t>31:19:0508010:395</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</si>
  <si>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04.03.2019 г.           </t>
  </si>
  <si>
    <t>31:19:0508010:4</t>
  </si>
  <si>
    <t>31:19:0508010:41</t>
  </si>
  <si>
    <t>31:19:0508010:42</t>
  </si>
  <si>
    <t>31:19:0508010:43</t>
  </si>
  <si>
    <t>31:19:0508010:48</t>
  </si>
  <si>
    <t>31:19:0508010:49</t>
  </si>
  <si>
    <t>31:19:0508010:51</t>
  </si>
  <si>
    <t>31:19:0508010:58</t>
  </si>
  <si>
    <t>Заявление об отказе от права собственности на земельный участок от 24.12.2019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</si>
  <si>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31:19:0508010:60</t>
  </si>
  <si>
    <t>Заявление об отказе от права собственности на земельный участок от 18.03.2020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</si>
  <si>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31:19:0508010:61</t>
  </si>
  <si>
    <t>Заявление об отказе от права собственности на земельный участок от 01.06.2020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</si>
  <si>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</si>
  <si>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09.04.2019 г.           </t>
  </si>
  <si>
    <t>31:19:0508010:71</t>
  </si>
  <si>
    <t>31:19:0508010:78</t>
  </si>
  <si>
    <t>31:19:0508010:8</t>
  </si>
  <si>
    <t>31:19:0508010:86</t>
  </si>
  <si>
    <t>Белгородская обл., Новооскольский район, в районе с. Большая Яруга-6</t>
  </si>
  <si>
    <t>31:19:0508010:88</t>
  </si>
  <si>
    <t>31:19:0508010:90</t>
  </si>
  <si>
    <t>31:19:0508010:94</t>
  </si>
  <si>
    <t>31:19:0508010:95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</si>
  <si>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16.07.2019 г.           </t>
  </si>
  <si>
    <t>31:19:0508010:97</t>
  </si>
  <si>
    <t>Заявление об отказе от права собственности на земельный участок от 20.02.2020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</si>
  <si>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31:19:0508010:99</t>
  </si>
  <si>
    <t>Белгородская область, Новооскольский район, в районе Большая Яруга - 1</t>
  </si>
  <si>
    <t>31:19:0508012:100</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</si>
  <si>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11.10.2019 г.       </t>
  </si>
  <si>
    <t>Белгородская область, Новооскольский район, в районе с. Большая Яруга-1</t>
  </si>
  <si>
    <t>31:19:0508012:102</t>
  </si>
  <si>
    <t>31:19:0508012:103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</si>
  <si>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15.07.2019 г.           </t>
  </si>
  <si>
    <t>Новооскольский район, в районе с. Большая Яруга-1</t>
  </si>
  <si>
    <t>31:19:0508012:104</t>
  </si>
  <si>
    <t>31:19:0508012:107</t>
  </si>
  <si>
    <t>Белгородская область, Новооскольский район, в районе х. Большая Яруга-1</t>
  </si>
  <si>
    <t>31:19:0508012:109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</si>
  <si>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31.05.2019 г.           </t>
  </si>
  <si>
    <t>31:19:0508012:110</t>
  </si>
  <si>
    <t>31:19:0508012:114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</si>
  <si>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29.10.2019 г.       </t>
  </si>
  <si>
    <t>31:19:0508012:115</t>
  </si>
  <si>
    <t>31:19:0508012:117</t>
  </si>
  <si>
    <t>31:19:0508012:12</t>
  </si>
  <si>
    <t>31:19:0508012:120</t>
  </si>
  <si>
    <t xml:space="preserve">Новооскольский район, в районе с. Большая Яруга </t>
  </si>
  <si>
    <t>31:19:0508012:122</t>
  </si>
  <si>
    <t>Белгородская область, Новооскольский район,  х. Большая Яруга-1</t>
  </si>
  <si>
    <t>31:19:0508012:124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</si>
  <si>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29.05.2019 г.           </t>
  </si>
  <si>
    <t>31:19:0508012:125</t>
  </si>
  <si>
    <t>31:19:0508012:126</t>
  </si>
  <si>
    <t>31:19:0508012:132</t>
  </si>
  <si>
    <t>31:19:0508012:134</t>
  </si>
  <si>
    <t>31:19:0508012:136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</si>
  <si>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26.07.2019 г.           </t>
  </si>
  <si>
    <t>31:19:0508012:137</t>
  </si>
  <si>
    <t>31:19:0508012:138</t>
  </si>
  <si>
    <t>31:19:0508012:139</t>
  </si>
  <si>
    <t>Белгородская область, Новооскольский район,  в районе с. Большая Яруга-1</t>
  </si>
  <si>
    <t>31:19:0508012:14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</si>
  <si>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27.06.2019 г.             </t>
  </si>
  <si>
    <t>31:19:0508012:147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</si>
  <si>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01.04.2019 г.           </t>
  </si>
  <si>
    <t>31:19:0508012:149</t>
  </si>
  <si>
    <t>Белгородская область, Новооскольский р-н, в районе с. Большая Яруга - 1</t>
  </si>
  <si>
    <t>31:19:0508012:151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</si>
  <si>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18.11.2019 г.           </t>
  </si>
  <si>
    <t xml:space="preserve"> Белгородская, обл., Новооскольский р-н, х. Большая Яруга-1</t>
  </si>
  <si>
    <t>31:19:0508012:152</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</si>
  <si>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29.01.2019 г.   № 31/07/001/2019-108                </t>
  </si>
  <si>
    <t>31:19:0508012:153</t>
  </si>
  <si>
    <t>31:19:0508012:154</t>
  </si>
  <si>
    <t>31:19:0508012:155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</si>
  <si>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06.06.2019 г.           </t>
  </si>
  <si>
    <t>31:19:0508012:157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</si>
  <si>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24.10.2019 г.       </t>
  </si>
  <si>
    <t>31:19:0508012:159</t>
  </si>
  <si>
    <t>Заявление об отказе от права собственности на земельный участок от 26.05.2020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</si>
  <si>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31:19:0508012:160</t>
  </si>
  <si>
    <t>31:19:0508012:162</t>
  </si>
  <si>
    <t>Заявление об отказе от права собственности на земельный участок или земельной доли 06.12.2019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</si>
  <si>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31:19:0508012:163</t>
  </si>
  <si>
    <t>31:19:0508012:165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</si>
  <si>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27.11.2019 г.           </t>
  </si>
  <si>
    <t>31:19:0508012:168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</si>
  <si>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22.12.2020 г.           </t>
  </si>
  <si>
    <t>Новооскольский район,в районе с. Большая Яруга-1</t>
  </si>
  <si>
    <t>31:19:0508012:169</t>
  </si>
  <si>
    <t>31:19:0508012:170</t>
  </si>
  <si>
    <t>31:19:0508012:178</t>
  </si>
  <si>
    <t>31:19:0508012:179</t>
  </si>
  <si>
    <t>31:19:0508012:183</t>
  </si>
  <si>
    <t>31:19:0508012:184</t>
  </si>
  <si>
    <t>Белгородская область, Новооскольский район, в районе с. Большая Яруга -1</t>
  </si>
  <si>
    <t>31:19:0508012:185</t>
  </si>
  <si>
    <t>31:19:0508012:186</t>
  </si>
  <si>
    <t>Заявление об отказе от права собственности на земельный участок от 14.01.2020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</si>
  <si>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31:19:0508012:188</t>
  </si>
  <si>
    <t>31:19:0508012:197</t>
  </si>
  <si>
    <t>31:19:0508012:199</t>
  </si>
  <si>
    <t>31:19:0508012:206</t>
  </si>
  <si>
    <t>31:19:0508012:210</t>
  </si>
  <si>
    <t>31:19:0508012:212</t>
  </si>
  <si>
    <t>31:19:0508012:213</t>
  </si>
  <si>
    <t>31:19:0508012:216</t>
  </si>
  <si>
    <t>31:19:0508012:232</t>
  </si>
  <si>
    <t>Заявление об отказе от права собственности на земельный участок от 25.02.2020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</si>
  <si>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31:19:0508012:233</t>
  </si>
  <si>
    <t>Заявление об отказе от права собственности на земельный участок от 02.12.2020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</si>
  <si>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31:19:0508012:234</t>
  </si>
  <si>
    <t>Заявление об отказе от права собственности на земельный участок от 23.03.2020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</si>
  <si>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31:19:0508012:235</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</si>
  <si>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19.02.2019 г.           </t>
  </si>
  <si>
    <t>Белгородская область, Новооскольский район, в районе с. Большая Яруга-2</t>
  </si>
  <si>
    <t>31:19:0508012:240</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</si>
  <si>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16.04.2019 г.           </t>
  </si>
  <si>
    <t>31:19:0508012:241</t>
  </si>
  <si>
    <t>31:19:0508012:246</t>
  </si>
  <si>
    <t>31:19:0508012:247</t>
  </si>
  <si>
    <t>31:19:0508012:250</t>
  </si>
  <si>
    <t>31:19:0508012:254</t>
  </si>
  <si>
    <t>31:19:0508012:260</t>
  </si>
  <si>
    <t>Новооскольский район, в районе с. Большая Яруга-2</t>
  </si>
  <si>
    <t>31:19:0508012:261</t>
  </si>
  <si>
    <t>Белгородская область, Новооскольский район, в районе х. Большая Яруга-2</t>
  </si>
  <si>
    <t>31:19:0508012:262</t>
  </si>
  <si>
    <t>Заявление об отказе от права собственности на земельный участок или земельной доли 04.12.2019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</si>
  <si>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 xml:space="preserve"> Белгородская, обл., Новооскольский р-н, х. Большая Яруга-2</t>
  </si>
  <si>
    <t>31:19:0508012:263</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</si>
  <si>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16.01.2019 г.   № 31/07/001/2019-88                </t>
  </si>
  <si>
    <t>Новооскольский районе, в районе с. Большая Яруга-2</t>
  </si>
  <si>
    <t>31:19:0508012:268</t>
  </si>
  <si>
    <t>31:19:0508012:270</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</si>
  <si>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26.06.2019 г.           </t>
  </si>
  <si>
    <t>31:19:0508012:272</t>
  </si>
  <si>
    <t>Белгородская область, Новооскольский район, в районе Большая Яруга - 2</t>
  </si>
  <si>
    <t>31:19:0508012:273</t>
  </si>
  <si>
    <t>31:19:0508012:274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</si>
  <si>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25.07.2019 г.           </t>
  </si>
  <si>
    <t>31:19:0508012:275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</si>
  <si>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07.08.2019 г.           </t>
  </si>
  <si>
    <t>31:19:0508012:276</t>
  </si>
  <si>
    <t>31:19:0508012:277</t>
  </si>
  <si>
    <t>31:19:0508012:279</t>
  </si>
  <si>
    <t>31:19:0508012:281</t>
  </si>
  <si>
    <t>31:19:0508012:282</t>
  </si>
  <si>
    <t>31:19:0508012:285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</si>
  <si>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03.10.2019 г.           </t>
  </si>
  <si>
    <t>31:19:0508012:287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</si>
  <si>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22.08.2019 г.           </t>
  </si>
  <si>
    <t>31:19:0508012:289</t>
  </si>
  <si>
    <t>31:19:0508012:292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</si>
  <si>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12.09.2019 г.           </t>
  </si>
  <si>
    <t>31:19:0508012:294</t>
  </si>
  <si>
    <t>Новооскольский район,в районе с. Большая Яруга-2</t>
  </si>
  <si>
    <t>31:19:0508012:295</t>
  </si>
  <si>
    <t>31:19:0508012:299</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</si>
  <si>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25.02.2019 г.           </t>
  </si>
  <si>
    <t>31:19:0508012:300</t>
  </si>
  <si>
    <t>31:19:0508012:302</t>
  </si>
  <si>
    <t xml:space="preserve"> Белгородская, обл., Новооскольский р-н, в районе с. Большая Яруга-2</t>
  </si>
  <si>
    <t>31:19:0508012:303</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</si>
  <si>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29.01.2019 г.   № 31/07/001/2019-114                </t>
  </si>
  <si>
    <t>31:19:0508012:304</t>
  </si>
  <si>
    <t>31:19:0508012:305</t>
  </si>
  <si>
    <t>Заявление об отказе от права собственности на земельный участок от 12.02.2020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</si>
  <si>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31:19:0508012:311</t>
  </si>
  <si>
    <t>Белгородская область, р-н Новооскольский, в районе с. Большая Яруга - 2</t>
  </si>
  <si>
    <t>31:19:0508012:316</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</si>
  <si>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об отказе от права собственности на земельный участок или земельной доли от 25.12.2018 г. № 31/007/001/2018-5114</t>
  </si>
  <si>
    <t>31:19:0508012:318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</si>
  <si>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14.08.2019 г.           </t>
  </si>
  <si>
    <t xml:space="preserve">Новооскольский район, в районе с.
Большая Яруга - 1
</t>
  </si>
  <si>
    <t>31:19:0508012:32</t>
  </si>
  <si>
    <t>31:19:0508012:322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</si>
  <si>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09.10.2019 г.       </t>
  </si>
  <si>
    <t>Белгородская область, Новооскольский р-н, в районе с. Большая Яруга - 2</t>
  </si>
  <si>
    <t>31:19:0508012:324</t>
  </si>
  <si>
    <t>31:19:0508012:326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</si>
  <si>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16.10.2019 г.       </t>
  </si>
  <si>
    <t>31:19:0508012:327</t>
  </si>
  <si>
    <t>31:19:0508012:33</t>
  </si>
  <si>
    <t>Заявление об отказе от права собственности на земельный участок от 24.07.2020,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</si>
  <si>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31:19:0508012:330</t>
  </si>
  <si>
    <t>31:19:0508012:346</t>
  </si>
  <si>
    <t>31:19:0508012:350</t>
  </si>
  <si>
    <t>Белгородская область, Новооскольский район, в районе с. Большая Яруга -2</t>
  </si>
  <si>
    <t>31:19:0508012:353</t>
  </si>
  <si>
    <t>Заявление об отказе от права собственности на земельный участок от 13.01.2020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</si>
  <si>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31:19:0508012:354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</si>
  <si>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04.04.2019 г.           </t>
  </si>
  <si>
    <t>31:19:0508012:355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</si>
  <si>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11.04.2019 г.           </t>
  </si>
  <si>
    <t>31:19:0508012:356</t>
  </si>
  <si>
    <t>31:19:0508012:357</t>
  </si>
  <si>
    <t>Заявление об отказе от права собственности на земельный участок от 20.03.2020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</si>
  <si>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31:19:0508012:358</t>
  </si>
  <si>
    <t>31:19:0508012:36</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</si>
  <si>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11.02.2019 г.           </t>
  </si>
  <si>
    <t>31:19:0508012:360</t>
  </si>
  <si>
    <t>31:19:0508012:364</t>
  </si>
  <si>
    <t>Заявление об отказе от права собственности на земельный участок от 09.07.2020,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</si>
  <si>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31:19:0508012:365</t>
  </si>
  <si>
    <t>31:19:0508012:372</t>
  </si>
  <si>
    <t>31:19:0508012:373</t>
  </si>
  <si>
    <t>Заявление о государственном кадастровом учете недвижимого имущества и (или) государственной регистрации прав на недвижимое имущество от 26.08.2020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</si>
  <si>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31:19:0508012:377</t>
  </si>
  <si>
    <t>31:19:0508012:378</t>
  </si>
  <si>
    <t>Заявление об отказе от права собственности на земельный участок от 17.02.2020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</si>
  <si>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31:19:0508012:382</t>
  </si>
  <si>
    <t>31:19:0508012:385</t>
  </si>
  <si>
    <t>Заявление об отказе от права собственности на земельный участок от 11.03.2020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</si>
  <si>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31:19:0508012:386</t>
  </si>
  <si>
    <t>31:19:0508012:388</t>
  </si>
  <si>
    <t>31:19:0508012:391</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</si>
  <si>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31.01.2019 г.           </t>
  </si>
  <si>
    <t>31:19:0508012:392</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</si>
  <si>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15.02.2019 г.           </t>
  </si>
  <si>
    <t>31:19:0508012:397</t>
  </si>
  <si>
    <t>31:19:0508012:4</t>
  </si>
  <si>
    <t>Заявление об отказе от права собственности на земельный участок от 18.05.2020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</si>
  <si>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31:19:0508012:40</t>
  </si>
  <si>
    <t>31:19:0508012:402</t>
  </si>
  <si>
    <t>Заявление об отказе от права собственности на земельный участок от 23.12.2019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</si>
  <si>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31:19:0508012:408</t>
  </si>
  <si>
    <t xml:space="preserve"> Белгородская, обл., Новооскольский р-н, х. Большая Яруга</t>
  </si>
  <si>
    <t>31:19:0508012:41</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</si>
  <si>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 г., заявление о государственной регистрации прав на недвижимое имущество от 24.12.2018 г.   № 31/007/001/2018-5091                 </t>
  </si>
  <si>
    <t>31:19:0508012:413</t>
  </si>
  <si>
    <t>31:19:0508012:420</t>
  </si>
  <si>
    <t>Новооскольский район</t>
  </si>
  <si>
    <t>31:19:0508012:421</t>
  </si>
  <si>
    <t>Белгородская область, Новооскольский район, в районе Большая Яруга-2</t>
  </si>
  <si>
    <t>31:19:0508012:427</t>
  </si>
  <si>
    <t>Заявление об отказе от права собственности на земельный участок от 12.08.2020,п.п. 1.1. ст. 19 Земельного кодекса Российской Федерации №136-ФЗ от 25.10.2001 г.;ч. 4 ст. 56 Федерального закона "О государственной регистрации недвижимости" №218-ФЗ от 13.07.2015 г.</t>
  </si>
  <si>
    <t>31:19:0508012:428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</si>
  <si>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04.06.2019 г.           </t>
  </si>
  <si>
    <t>31:19:0508012:430</t>
  </si>
  <si>
    <t>31:19:0508012:436</t>
  </si>
  <si>
    <t>31:19:0508012:437</t>
  </si>
  <si>
    <t>31:19:0508012:439</t>
  </si>
  <si>
    <t>31:19:0508012:440</t>
  </si>
  <si>
    <t>31:19:0508012:441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</si>
  <si>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21.05.2019 г.           </t>
  </si>
  <si>
    <t>31:19:0508012:446</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</si>
  <si>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07.02.2019 г.           </t>
  </si>
  <si>
    <t>31:19:0508012:449</t>
  </si>
  <si>
    <t>Заявление о государственном кадастровом учете недвижимого имущества и (или) государственной регистрации прав на недвижимое имущество от 04.09.2020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</si>
  <si>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31:19:0508012:450</t>
  </si>
  <si>
    <t>31:19:0508012:451</t>
  </si>
  <si>
    <t>Заявление об отказе от права собственности на земельный участок от 31.12.2019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</si>
  <si>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31:19:0508012:453</t>
  </si>
  <si>
    <t>31:19:0508012:47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</si>
  <si>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21.11.2019 г.           </t>
  </si>
  <si>
    <t>31:19:0508012:52</t>
  </si>
  <si>
    <t>31:19:0508012:53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</si>
  <si>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07.06.2019 г.           </t>
  </si>
  <si>
    <t>31:19:0508012:54</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</si>
  <si>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07.03.2019 г.           </t>
  </si>
  <si>
    <t>31:19:0508012:57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</si>
  <si>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05.06.2019 г.           </t>
  </si>
  <si>
    <t>31:19:0508012:69</t>
  </si>
  <si>
    <t>31:19:0508012:70</t>
  </si>
  <si>
    <t>31:19:0508012:75</t>
  </si>
  <si>
    <t>31:19:0508012:76</t>
  </si>
  <si>
    <t>Заявление об отказе от права собственности на земельный участок от 31.01.2020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</si>
  <si>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31:19:0508012:83</t>
  </si>
  <si>
    <t>Заявление об отказе от права собственности на земельный участок от 25.05.2020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</si>
  <si>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31:19:0508012:86</t>
  </si>
  <si>
    <t>Заявление об отказе от права собственности на земельный участок от 11.02.2020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</si>
  <si>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31:19:0508012:87</t>
  </si>
  <si>
    <t>Новооскольский районе, в районе с. Большая Яруга-1</t>
  </si>
  <si>
    <t>31:19:0508012:89</t>
  </si>
  <si>
    <t xml:space="preserve"> Белгородская, обл., Новооскольский р-н, в районе с. Большая Яруга-1</t>
  </si>
  <si>
    <t>31:19:0508012:97</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</si>
  <si>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25.12.2018 г.   № 31/007/001/2018-5140                 </t>
  </si>
  <si>
    <t>31:19:0508012:98</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</si>
  <si>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24.12.2018 г.   № 31/007/001/2018-5102                 </t>
  </si>
  <si>
    <t>31:19:0509001:16</t>
  </si>
  <si>
    <t>Белгородская область, Новооскольский район, х. Шуваевка</t>
  </si>
  <si>
    <t>31:19:0509001:2</t>
  </si>
  <si>
    <t>31:19:0509001:22</t>
  </si>
  <si>
    <t>31:19:0509001:24</t>
  </si>
  <si>
    <t>Новооскольский район, с Глинное</t>
  </si>
  <si>
    <t>31:19:0509001:25</t>
  </si>
  <si>
    <t>31:19:0509001:27</t>
  </si>
  <si>
    <t>31:19:0509001:3</t>
  </si>
  <si>
    <t xml:space="preserve">Новооскольский район, х. Большая Яруга
</t>
  </si>
  <si>
    <t>31:19:0509001:41</t>
  </si>
  <si>
    <t>31:19:0509001:46</t>
  </si>
  <si>
    <t>31:19:0509001:7</t>
  </si>
  <si>
    <t>Для ведения садоводства и огородничества</t>
  </si>
  <si>
    <t>31:19:0509003:11</t>
  </si>
  <si>
    <t>31:19:0509003:12</t>
  </si>
  <si>
    <t>Новооскольский район, х. Костин</t>
  </si>
  <si>
    <t>31:19:0509003:5</t>
  </si>
  <si>
    <t>31:19:0509003:9</t>
  </si>
  <si>
    <t>31:19:0509004:14</t>
  </si>
  <si>
    <t>31:19:0510002:6</t>
  </si>
  <si>
    <t>31:19:0510002:7</t>
  </si>
  <si>
    <t>31:19:0510005:29</t>
  </si>
  <si>
    <t>Белгородская область, Новооскольский район, с. Никольское</t>
  </si>
  <si>
    <t>31:19:0602002:89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</si>
  <si>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15.10.2019 г.       </t>
  </si>
  <si>
    <t>31:19:0602004:67</t>
  </si>
  <si>
    <t>Новооскольский район, с. Новая Безгинка</t>
  </si>
  <si>
    <t>31:19:0602005:204</t>
  </si>
  <si>
    <t>31:19:0602008:54</t>
  </si>
  <si>
    <t>31:19:0604001:19</t>
  </si>
  <si>
    <t>Белгородская область, Новооскольский район, х. Сабельный, ул. Садовая, 11/2</t>
  </si>
  <si>
    <t>31:19:0604002:12</t>
  </si>
  <si>
    <t>Решение Совета депутатов Новооскольского городского округа от 21.03.2019 года № 212 "О принятии имущества в муниципальную собственность Новооскольского городского округа"</t>
  </si>
  <si>
    <t>31:19:0705001:32</t>
  </si>
  <si>
    <t>31:19:0706002:73</t>
  </si>
  <si>
    <t>31:19:0706002:74</t>
  </si>
  <si>
    <t>для размещения фельдшерско-акушерского пункта</t>
  </si>
  <si>
    <t>31:19:0706002:97</t>
  </si>
  <si>
    <t>- для обслуживания и эксплуатации школы</t>
  </si>
  <si>
    <t>31:19:0708001:38</t>
  </si>
  <si>
    <t>Новооскольский район, с. Старая Безгинка</t>
  </si>
  <si>
    <t>31:19:0801004:6</t>
  </si>
  <si>
    <t>Новооскольский район, с. Малая Ивановка</t>
  </si>
  <si>
    <t>31:19:0802001:27</t>
  </si>
  <si>
    <t>31:19:0802001:4</t>
  </si>
  <si>
    <t>31:19:0802002:33</t>
  </si>
  <si>
    <t>Новооскольский район, х. Развильный</t>
  </si>
  <si>
    <t>31:19:0803008:19</t>
  </si>
  <si>
    <t>31:19:0804001:21</t>
  </si>
  <si>
    <t>31:19:0804001:42</t>
  </si>
  <si>
    <t>Белгородская область, Новооскольский р-н, в районе с. Старая Безгинка</t>
  </si>
  <si>
    <t>31:19:0804001:47</t>
  </si>
  <si>
    <t xml:space="preserve">для обслуживания и эксплуатации здания
котельной
</t>
  </si>
  <si>
    <t>31:19:0804001:50</t>
  </si>
  <si>
    <t>Для обслуживания и эксплуатации части нежилого административного здания</t>
  </si>
  <si>
    <t>31:19:0804001:65</t>
  </si>
  <si>
    <t>31:19:0804002:30</t>
  </si>
  <si>
    <t>31:19:0804003:46</t>
  </si>
  <si>
    <t>31:19:0804003:79</t>
  </si>
  <si>
    <t>для обслуживания и эксплуатации объекта недвижимости</t>
  </si>
  <si>
    <t>31:19:0804003:80</t>
  </si>
  <si>
    <t>31:19:0804004:32</t>
  </si>
  <si>
    <t>31:19:0804004:36</t>
  </si>
  <si>
    <t>31:19:0804005:47</t>
  </si>
  <si>
    <t>31:19:0804005:52</t>
  </si>
  <si>
    <t>31:19:0804006:12</t>
  </si>
  <si>
    <t>31:19:0804006:29</t>
  </si>
  <si>
    <t>31:19:0804006:7</t>
  </si>
  <si>
    <t>31:19:0804006:8</t>
  </si>
  <si>
    <t>31:19:0804006:9</t>
  </si>
  <si>
    <t>31:19:0804007:1</t>
  </si>
  <si>
    <t>31:19:0804007:5</t>
  </si>
  <si>
    <t>31:19:0805002:13</t>
  </si>
  <si>
    <t>Новооскольский район, с. Шараповка</t>
  </si>
  <si>
    <t>31:19:0901007:13</t>
  </si>
  <si>
    <t>31:19:0901007:14</t>
  </si>
  <si>
    <t>31:19:0901007:15</t>
  </si>
  <si>
    <t>31:19:0901007:20</t>
  </si>
  <si>
    <t>31:19:0901007:21</t>
  </si>
  <si>
    <t>31:19:0901007:22</t>
  </si>
  <si>
    <t>31:19:0901007:56</t>
  </si>
  <si>
    <t>31:19:0901007:7</t>
  </si>
  <si>
    <t>31:19:0901007:80</t>
  </si>
  <si>
    <t>31:19:0902003:114</t>
  </si>
  <si>
    <t>31:19:0902003:116</t>
  </si>
  <si>
    <t>31:19:0902003:117</t>
  </si>
  <si>
    <t>31:19:0902003:118</t>
  </si>
  <si>
    <t>31:19:0902003:119</t>
  </si>
  <si>
    <t>31:19:0902003:120</t>
  </si>
  <si>
    <t>31:19:0902003:126</t>
  </si>
  <si>
    <t>31:19:0902003:127</t>
  </si>
  <si>
    <t>31:19:0902003:15</t>
  </si>
  <si>
    <t>31:19:0902003:151</t>
  </si>
  <si>
    <t>31:19:0902003:169</t>
  </si>
  <si>
    <t>31:19:0902003:17</t>
  </si>
  <si>
    <t>31:19:0902003:179</t>
  </si>
  <si>
    <t>31:19:0902003:35</t>
  </si>
  <si>
    <t>31:19:0902003:48</t>
  </si>
  <si>
    <t>Новооскольский район, с. Мозолевка</t>
  </si>
  <si>
    <t>31:19:0902003:51</t>
  </si>
  <si>
    <t>31:19:0902003:57</t>
  </si>
  <si>
    <t>31:19:0902003:58</t>
  </si>
  <si>
    <t>31:19:0902003:6</t>
  </si>
  <si>
    <t>31:19:0902003:89</t>
  </si>
  <si>
    <t>31:19:0902003:9</t>
  </si>
  <si>
    <t>31:19:0902004:27</t>
  </si>
  <si>
    <t>31:19:0902004:28</t>
  </si>
  <si>
    <t>31:19:0902004:29</t>
  </si>
  <si>
    <t>31:19:0902004:37</t>
  </si>
  <si>
    <t>31:19:0902004:38</t>
  </si>
  <si>
    <t>31:19:0902004:39</t>
  </si>
  <si>
    <t>31:19:0902004:90</t>
  </si>
  <si>
    <t>31:19:0903008:1</t>
  </si>
  <si>
    <t>31:19:0903008:34</t>
  </si>
  <si>
    <t>31:19:0903008:38</t>
  </si>
  <si>
    <t>31:19:0903008:43</t>
  </si>
  <si>
    <t>31:19:0903008:53</t>
  </si>
  <si>
    <t>31:19:0904001:15</t>
  </si>
  <si>
    <t>31:19:0904002:24</t>
  </si>
  <si>
    <t>31:19:0904002:92</t>
  </si>
  <si>
    <t>31:19:0904003:111</t>
  </si>
  <si>
    <t xml:space="preserve">Новооскольский район, с. Шараповка,
ул. Центральная
</t>
  </si>
  <si>
    <t>31:19:0904003:120</t>
  </si>
  <si>
    <t>31:19:0904003:96</t>
  </si>
  <si>
    <t>31:19:0904004:109</t>
  </si>
  <si>
    <t>31:19:0904004:92</t>
  </si>
  <si>
    <t>31:19:0904005:10</t>
  </si>
  <si>
    <t>31:19:0904005:90</t>
  </si>
  <si>
    <t>Заявление о государственной регистрации прав на недвижимое имущество №31/007/001/2018-5096 от 24.12.2018 г.;
ч. 4 ст. 56 Федерального закона "О государственной регистрации недвижимости" №218-ФЗ от 13.07.2015 г.;
п.п. 1.1. ст. 19 Земельного кодекса Российской Федерации №136-ФЗ от 25.10.2001 г.</t>
  </si>
  <si>
    <t>31:19:0904005:94</t>
  </si>
  <si>
    <t>31:19:0904006:100</t>
  </si>
  <si>
    <t>31:19:0904006:17</t>
  </si>
  <si>
    <t>31:19:0904007:78</t>
  </si>
  <si>
    <t>31:19:0905002:2</t>
  </si>
  <si>
    <t>31:19:0905002:29</t>
  </si>
  <si>
    <t>31:19:0905002:35</t>
  </si>
  <si>
    <t>31:19:0905002:36</t>
  </si>
  <si>
    <t>31:19:0905002:77</t>
  </si>
  <si>
    <t>31:19:0905002:94</t>
  </si>
  <si>
    <t>31:19:0905003:11</t>
  </si>
  <si>
    <t>31:19:0905003:18</t>
  </si>
  <si>
    <t>31:19:0905003:2</t>
  </si>
  <si>
    <t>31:19:0905003:43</t>
  </si>
  <si>
    <t>31:19:0905003:7</t>
  </si>
  <si>
    <t>31:19:0905003:8</t>
  </si>
  <si>
    <t>Белгородская область, Новооскольский район, в районе х. Большая Яруга-4</t>
  </si>
  <si>
    <t>31:19:1002003:1</t>
  </si>
  <si>
    <t>Белгородская область, Новооскольский район, в районе с. Большая Яруга-4</t>
  </si>
  <si>
    <t>31:19:1002003:10</t>
  </si>
  <si>
    <t>31:19:1002003:100</t>
  </si>
  <si>
    <t>Новооскольский район, в районе с. Большая Яруга-4</t>
  </si>
  <si>
    <t>31:19:1002003:101</t>
  </si>
  <si>
    <t>31:19:1002003:105</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</si>
  <si>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об отказе от права собственности на земельный участок или земельной доли от 12.01.2019 г. № 31/007/001/2019-42</t>
  </si>
  <si>
    <t>31:19:1002003:107</t>
  </si>
  <si>
    <t>31:19:1002003:108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</si>
  <si>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02.07.2019 г.           </t>
  </si>
  <si>
    <t>31:19:1002003:111</t>
  </si>
  <si>
    <t>31:19:1002003:112</t>
  </si>
  <si>
    <t>Заявление об отказе от права собственности на земельный участок или земельной доли 22.12.2020г.;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</si>
  <si>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31:19:1002003:114</t>
  </si>
  <si>
    <t>31:19:1002003:118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</si>
  <si>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24.07.2019 г.           </t>
  </si>
  <si>
    <t>31:19:1002003:12</t>
  </si>
  <si>
    <t>31:19:1002003:125</t>
  </si>
  <si>
    <t>Заявление об отказе от права собственности на земельный участок от 02.03.2020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</si>
  <si>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31:19:1002003:126</t>
  </si>
  <si>
    <t>31:19:1002003:128</t>
  </si>
  <si>
    <t>31:19:1002003:13</t>
  </si>
  <si>
    <t>31:19:1002003:133</t>
  </si>
  <si>
    <t>31:19:1002003:134</t>
  </si>
  <si>
    <t>Россия, Белгородская обл., Новооскольский район, в районе с. Большая Яруга - 4</t>
  </si>
  <si>
    <t>31:19:1002003:136</t>
  </si>
  <si>
    <t>Белгородская область, Новооскольский р-н, в районе с. Большая Яруга - 4</t>
  </si>
  <si>
    <t>31:19:1002003:140</t>
  </si>
  <si>
    <t>31:19:1002003:143</t>
  </si>
  <si>
    <t>31:19:1002003:146</t>
  </si>
  <si>
    <t>31:19:1002003:147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</si>
  <si>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30.07.2019 г.           </t>
  </si>
  <si>
    <t>Белгородская область, Новооскольский район, в районе с. Большая Яруга - 4</t>
  </si>
  <si>
    <t>31:19:1002003:148</t>
  </si>
  <si>
    <t>31:19:1002003:149</t>
  </si>
  <si>
    <t>31:19:1002003:15</t>
  </si>
  <si>
    <t>31:19:1002003:152</t>
  </si>
  <si>
    <t xml:space="preserve">Новооскольский район, с. Большая Яруга - 4
</t>
  </si>
  <si>
    <t>31:19:1002003:154</t>
  </si>
  <si>
    <t>31:19:1002003:155</t>
  </si>
  <si>
    <t>31:19:1002003:156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</si>
  <si>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02.08.2019 г.           </t>
  </si>
  <si>
    <t>31:19:1002003:16</t>
  </si>
  <si>
    <t>31:19:1002003:161</t>
  </si>
  <si>
    <t>31:19:1002003:163</t>
  </si>
  <si>
    <t>31:19:1002003:168</t>
  </si>
  <si>
    <t>31:19:1002003:17</t>
  </si>
  <si>
    <t>31:19:1002003:170</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</si>
  <si>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31.07.2019 г.           </t>
  </si>
  <si>
    <t>31:19:1002003:172</t>
  </si>
  <si>
    <t>31:19:1002003:173</t>
  </si>
  <si>
    <t>31:19:1002003:175</t>
  </si>
  <si>
    <t>31:19:1002003:176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</si>
  <si>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03.09.2019 г.           </t>
  </si>
  <si>
    <t>31:19:1002003:179</t>
  </si>
  <si>
    <t>31:19:1002003:188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</si>
  <si>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17.04.2019 г.           </t>
  </si>
  <si>
    <t>31:19:1002003:192</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</si>
  <si>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06.03.2019 г.           </t>
  </si>
  <si>
    <t>31:19:1002003:195</t>
  </si>
  <si>
    <t>31:19:1002003:196</t>
  </si>
  <si>
    <t>31:19:1002003:197</t>
  </si>
  <si>
    <t>31:19:1002003:198</t>
  </si>
  <si>
    <t>31:19:1002003:200</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</si>
  <si>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14.01.2019 г.   № 31/07/001/2019-55                </t>
  </si>
  <si>
    <t>31:19:1002003:201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</si>
  <si>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06.09.2019 г.           </t>
  </si>
  <si>
    <t>31:19:1002003:203</t>
  </si>
  <si>
    <t>31:19:1002003:204</t>
  </si>
  <si>
    <t>31:19:1002003:207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</si>
  <si>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19.11.2019 г.           </t>
  </si>
  <si>
    <t>31:19:1002003:208</t>
  </si>
  <si>
    <t>31:19:1002003:209</t>
  </si>
  <si>
    <t>Заявление об отказе от права собственности на земельный участок от 19.12.2019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</si>
  <si>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31:19:1002003:215</t>
  </si>
  <si>
    <t>31:19:1002003:216</t>
  </si>
  <si>
    <t>31:19:1002003:218</t>
  </si>
  <si>
    <t>31:19:1002003:22</t>
  </si>
  <si>
    <t>31:19:1002003:222</t>
  </si>
  <si>
    <t>31:19:1002003:223</t>
  </si>
  <si>
    <t>31:19:1002003:224</t>
  </si>
  <si>
    <t>31:19:1002003:225</t>
  </si>
  <si>
    <t>31:19:1002003:227</t>
  </si>
  <si>
    <t>31:19:1002003:24</t>
  </si>
  <si>
    <t>31:19:1002003:25</t>
  </si>
  <si>
    <t>31:19:1002003:26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</si>
  <si>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22.03.2019 г.           </t>
  </si>
  <si>
    <t>31:19:1002003:28</t>
  </si>
  <si>
    <t>31:19:1002003:29</t>
  </si>
  <si>
    <t>31:19:1002003:30</t>
  </si>
  <si>
    <t>31:19:1002003:31</t>
  </si>
  <si>
    <t>31:19:1002003:33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</si>
  <si>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01.08.2019 г.           </t>
  </si>
  <si>
    <t>31:19:1002003:35</t>
  </si>
  <si>
    <t>Белгородская область, Новооскольский район, в районе х. Большая Яруга -4</t>
  </si>
  <si>
    <t>31:19:1002003:37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</si>
  <si>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07.10.2019  г.      </t>
  </si>
  <si>
    <t>31:19:1002003:38</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</si>
  <si>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25.09.2019 г.           </t>
  </si>
  <si>
    <t>31:19:1002003:39</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</si>
  <si>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19.03.2019 г.           </t>
  </si>
  <si>
    <t>31:19:1002003:40</t>
  </si>
  <si>
    <t>31:19:1002003:42</t>
  </si>
  <si>
    <t>31:19:1002003:44</t>
  </si>
  <si>
    <t>31:19:1002003:46</t>
  </si>
  <si>
    <t>31:19:1002003:47</t>
  </si>
  <si>
    <t>31:19:1002003:48</t>
  </si>
  <si>
    <t>Заявление об отказе от права собственности на земельный участок от 25.03.2020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</si>
  <si>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31:19:1002003:49</t>
  </si>
  <si>
    <t>31:19:1002003:56</t>
  </si>
  <si>
    <t>31:19:1002003:58</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</si>
  <si>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16.01.2019 г.   № 31/07/001/2019-89                </t>
  </si>
  <si>
    <t>31:19:1002003:59</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</si>
  <si>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13.09.2019 г.           </t>
  </si>
  <si>
    <t>31:19:1002003:62</t>
  </si>
  <si>
    <t>31:19:1002003:63</t>
  </si>
  <si>
    <t>Заявление об отказе от права собственности на земельный участок от 10.01.2020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</si>
  <si>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31:19:1002003:66</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</si>
  <si>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02.10.2019 г.           </t>
  </si>
  <si>
    <t>31:19:1002003:67</t>
  </si>
  <si>
    <t>31:19:1002003:70</t>
  </si>
  <si>
    <t>31:19:1002003:73</t>
  </si>
  <si>
    <t>31:19:1002003:76</t>
  </si>
  <si>
    <t>31:19:1002003:77</t>
  </si>
  <si>
    <t>31:19:1002003:78</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</si>
  <si>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30.01.2019 г.   № 31/07/001/2019-117                </t>
  </si>
  <si>
    <t>31:19:1002003:79</t>
  </si>
  <si>
    <t>Заявление об отказе от права собственности на земельный участок от 25.12.2019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</si>
  <si>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31:19:1002003:80</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</si>
  <si>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15.11.2019 г.           </t>
  </si>
  <si>
    <t>31:19:1002003:81</t>
  </si>
  <si>
    <t>31:19:1002003:82</t>
  </si>
  <si>
    <t>Новооскольский район, в районе с.Большая Яруга-4</t>
  </si>
  <si>
    <t>31:19:1002003:85</t>
  </si>
  <si>
    <t>31:19:1002003:9</t>
  </si>
  <si>
    <t>31:19:1002003:92</t>
  </si>
  <si>
    <t>31:19:1002003:95</t>
  </si>
  <si>
    <t>31:19:1002003:97</t>
  </si>
  <si>
    <t>Заявление об отказе от права собственности на земельный участок от 10.07.2020,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</si>
  <si>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31:19:1002003:98</t>
  </si>
  <si>
    <t>31:19:1002003:99</t>
  </si>
  <si>
    <t>31:19:1003001:100</t>
  </si>
  <si>
    <t>31:19:1003001:101</t>
  </si>
  <si>
    <t>Белгородская область, Новооскольский район, в районе Орлов сад</t>
  </si>
  <si>
    <t>31:19:1003001:104</t>
  </si>
  <si>
    <t>31:19:1003001:125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</si>
  <si>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от20.05.2019 г.           </t>
  </si>
  <si>
    <t>31:19:1003001:132</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</si>
  <si>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09.01.2019 г.   № 31/007/001/2019-5                </t>
  </si>
  <si>
    <t>31:19:1003001:133</t>
  </si>
  <si>
    <t>31:19:1003001:140</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</si>
  <si>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12.01.2019 г.   № 31/07/001/2019-41                </t>
  </si>
  <si>
    <t>31:19:1003001:145</t>
  </si>
  <si>
    <t>31:19:1003001:160</t>
  </si>
  <si>
    <t>31:19:1003001:175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</si>
  <si>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22.04.2019 г.           </t>
  </si>
  <si>
    <t>31:19:1003001:184</t>
  </si>
  <si>
    <t>31:19:1003001:2</t>
  </si>
  <si>
    <t>31:19:1003001:201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</si>
  <si>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09.07.2019 г.           </t>
  </si>
  <si>
    <t>31:19:1003001:203</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</si>
  <si>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30.01.2019 г.                    № 31/007/001/2019-137</t>
  </si>
  <si>
    <t>31:19:1003001:221</t>
  </si>
  <si>
    <t>31:19:1003001:225</t>
  </si>
  <si>
    <t>31:19:1003001:23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</si>
  <si>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08.07.2019 г.           </t>
  </si>
  <si>
    <t>31:19:1003001:240</t>
  </si>
  <si>
    <t>31:19:1003001:243</t>
  </si>
  <si>
    <t>31:19:1003001:244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</si>
  <si>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04.07.2019 г.           </t>
  </si>
  <si>
    <t>31:19:1003001:245</t>
  </si>
  <si>
    <t>31:19:1003001:249</t>
  </si>
  <si>
    <t>31:19:1003001:253</t>
  </si>
  <si>
    <t>31:19:1003001:264</t>
  </si>
  <si>
    <t>31:19:1003001:266</t>
  </si>
  <si>
    <t>31:19:1003001:267</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</si>
  <si>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30.01.2019 г.                    № 31/007/001/2019-119 от 29.01.2019</t>
  </si>
  <si>
    <t>31:19:1003001:268</t>
  </si>
  <si>
    <t>31:19:1003001:283</t>
  </si>
  <si>
    <t>31:19:1003001:295</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</si>
  <si>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25.12.2018 г.   № 31/007/001/2018-5133                 </t>
  </si>
  <si>
    <t>31:19:1003001:302</t>
  </si>
  <si>
    <t>31:19:1003001:304</t>
  </si>
  <si>
    <t>31:19:1003001:305</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</si>
  <si>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09.01.2019 г.                    № 31/007/001/2019-137</t>
  </si>
  <si>
    <t>31:19:1003001:306</t>
  </si>
  <si>
    <t>31:19:1003001:308</t>
  </si>
  <si>
    <t>31:19:1003001:309</t>
  </si>
  <si>
    <t>31:19:1003001:313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</si>
  <si>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20.05.2019 г.           </t>
  </si>
  <si>
    <t>31:19:1003001:317</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</si>
  <si>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11.03.2019 г.           </t>
  </si>
  <si>
    <t>31:19:1003001:319</t>
  </si>
  <si>
    <t>31:19:1003001:321</t>
  </si>
  <si>
    <t>31:19:1003001:323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</si>
  <si>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24.06.2019 г.           </t>
  </si>
  <si>
    <t>31:19:1003001:324</t>
  </si>
  <si>
    <t>31:19:1003001:327</t>
  </si>
  <si>
    <t>31:19:1003001:342</t>
  </si>
  <si>
    <t>31:19:1003001:347</t>
  </si>
  <si>
    <t>31:19:1003001:35</t>
  </si>
  <si>
    <t>31:19:1003001:368</t>
  </si>
  <si>
    <t>31:19:1003001:369</t>
  </si>
  <si>
    <t>31:19:1003001:372</t>
  </si>
  <si>
    <t>31:19:1003001:38</t>
  </si>
  <si>
    <t>31:19:1003001:387</t>
  </si>
  <si>
    <t>Белгородская обл.,  Новооскольский р-н, в районе Орлов сад</t>
  </si>
  <si>
    <t>31:19:1003001:395</t>
  </si>
  <si>
    <t>Заявление об отказе от права собственности на земельный участок или земельной доли 29.11.2019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</si>
  <si>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31:19:1003001:396</t>
  </si>
  <si>
    <t>31:19:1003001:397</t>
  </si>
  <si>
    <t>31:19:1003001:40</t>
  </si>
  <si>
    <t>31:19:1003001:405</t>
  </si>
  <si>
    <t>31:19:1003001:411</t>
  </si>
  <si>
    <t>31:19:1003001:418</t>
  </si>
  <si>
    <t>31:19:1003001:437</t>
  </si>
  <si>
    <t>31:19:1003001:441</t>
  </si>
  <si>
    <t>Заявление о государственном кадастровом учете недвижимого имущества и (или) государственной регистрации прав на недвижимое имущество от 20.10.2020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</si>
  <si>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31:19:1003001:447</t>
  </si>
  <si>
    <t>Белгородская область, Новооскольский район, в районе  Орлов сад</t>
  </si>
  <si>
    <t>31:19:1003001:451</t>
  </si>
  <si>
    <t>31:19:1003001:462</t>
  </si>
  <si>
    <t>31:19:1003001:463</t>
  </si>
  <si>
    <t>31:19:1003001:475</t>
  </si>
  <si>
    <t>31:19:1003001:484</t>
  </si>
  <si>
    <t>31:19:1003001:486</t>
  </si>
  <si>
    <t>31:19:1003001:492</t>
  </si>
  <si>
    <t>31:19:1003001:494</t>
  </si>
  <si>
    <t>31:19:1003001:495</t>
  </si>
  <si>
    <t>31:19:1003001:513</t>
  </si>
  <si>
    <t>31:19:1003001:515</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</si>
  <si>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28.08.2019 г.           </t>
  </si>
  <si>
    <t>31:19:1003001:519</t>
  </si>
  <si>
    <t>31:19:1003001:524</t>
  </si>
  <si>
    <t>31:19:1003001:526</t>
  </si>
  <si>
    <t>31:19:1003001:530</t>
  </si>
  <si>
    <t>31:19:1003001:535</t>
  </si>
  <si>
    <t>31:19:1003001:538</t>
  </si>
  <si>
    <t>31:19:1003001:539</t>
  </si>
  <si>
    <t>Заявление об отказе от права собственности на земельный участок от 20.05.2019,п.п. 1.1. ст. 19 Земельного кодекса Российской Федерации №136-ФЗ от 25.10.2001 г.;ч. 4 ст. 56 Федерального закона "О государственной регистрации недвижимости" №218-ФЗ от 13.07.2015 г.</t>
  </si>
  <si>
    <t>31:19:1003001:545</t>
  </si>
  <si>
    <t>31:19:1003001:547</t>
  </si>
  <si>
    <t>31:19:1003001:551</t>
  </si>
  <si>
    <t>31:19:1003001:552</t>
  </si>
  <si>
    <t>31:19:1003001:553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</si>
  <si>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28.12.2020г.           </t>
  </si>
  <si>
    <t>31:19:1003001:554</t>
  </si>
  <si>
    <t>31:19:1003001:557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</si>
  <si>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05.09.2019 г.           </t>
  </si>
  <si>
    <t>31:19:1003001:560</t>
  </si>
  <si>
    <t>31:19:1003001:565</t>
  </si>
  <si>
    <t>31:19:1003001:569</t>
  </si>
  <si>
    <t>31:19:1003001:576</t>
  </si>
  <si>
    <t>31:19:1003001:578</t>
  </si>
  <si>
    <t>Белгородская область, Новооскольский р-н, в районе Орлов сад</t>
  </si>
  <si>
    <t>31:19:1003001:581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</si>
  <si>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08.11.2019 г.           </t>
  </si>
  <si>
    <t>31:19:1003001:587</t>
  </si>
  <si>
    <t>31:19:1003001:593</t>
  </si>
  <si>
    <t>31:19:1003001:595</t>
  </si>
  <si>
    <t>31:19:1003001:600</t>
  </si>
  <si>
    <t>31:19:1003001:602</t>
  </si>
  <si>
    <t>31:19:1003001:609</t>
  </si>
  <si>
    <t>31:19:1003001:616</t>
  </si>
  <si>
    <t>Заявление об отказе от права собственности на земельный участок от 24.112020,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</si>
  <si>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31:19:1003001:626</t>
  </si>
  <si>
    <t>31:19:1003001:632</t>
  </si>
  <si>
    <t>31:19:1003001:635</t>
  </si>
  <si>
    <t>31:19:1003001:648</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</si>
  <si>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21.02.2019 г.           </t>
  </si>
  <si>
    <t>31:19:1003001:657</t>
  </si>
  <si>
    <t>31:19:1003001:658</t>
  </si>
  <si>
    <t>31:19:1003001:675</t>
  </si>
  <si>
    <t>31:19:1003001:692</t>
  </si>
  <si>
    <t>31:19:1003001:695</t>
  </si>
  <si>
    <t>31:19:1003001:70</t>
  </si>
  <si>
    <t>31:19:1003001:737</t>
  </si>
  <si>
    <t>31:19:1003001:747</t>
  </si>
  <si>
    <t>31:19:1003001:76</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</si>
  <si>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29.01.2019 г.                    № 31/007/001/2019-110</t>
  </si>
  <si>
    <t>31:19:1003001:763</t>
  </si>
  <si>
    <t>31:19:1003001:764</t>
  </si>
  <si>
    <t>31:19:1003001:766</t>
  </si>
  <si>
    <t>31:19:1003001:769</t>
  </si>
  <si>
    <t>31:19:1003001:77</t>
  </si>
  <si>
    <t>31:19:1003001:771</t>
  </si>
  <si>
    <t>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31.01.2019 г.  № 31/007/001/2019-136</t>
  </si>
  <si>
    <t>31:19:1003001:772</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</si>
  <si>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07.03.2019 г. </t>
  </si>
  <si>
    <t>31:19:1003001:773</t>
  </si>
  <si>
    <t>31:19:1003001:775</t>
  </si>
  <si>
    <t>31:19:1003001:777</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</si>
  <si>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14.02.2019 г.           </t>
  </si>
  <si>
    <t>31:19:1003001:781</t>
  </si>
  <si>
    <t>31:19:1003001:782</t>
  </si>
  <si>
    <t>31:19:1003001:786</t>
  </si>
  <si>
    <t>31:19:1003001:790</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</si>
  <si>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01.02.2019 г.           </t>
  </si>
  <si>
    <t>Новооскольский район, п. Нечаевка</t>
  </si>
  <si>
    <t>31:19:1003001:812</t>
  </si>
  <si>
    <t>31:19:1003001:815</t>
  </si>
  <si>
    <t>Белгородская область, Новооскольский район, в границах АОЗТ "Оскольское"</t>
  </si>
  <si>
    <t>31:19:1003001:823</t>
  </si>
  <si>
    <t>31:19:1003001:90</t>
  </si>
  <si>
    <t>31:19:1003001:99</t>
  </si>
  <si>
    <t>Заявление об отказе от права собственности на земельный участок от 22.07.2020,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</si>
  <si>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31:19:1003002:45</t>
  </si>
  <si>
    <t>Белгородская область, Новооскольский район, в районе с. Грачевка</t>
  </si>
  <si>
    <t>31:19:1003004:104</t>
  </si>
  <si>
    <t>Заявление об отказе от права собственности на земельный участок или земельной доли 11.12.2019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</si>
  <si>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31:19:1003004:109</t>
  </si>
  <si>
    <t>31:19:1003004:119</t>
  </si>
  <si>
    <t>31:19:1003004:120</t>
  </si>
  <si>
    <t>31:19:1003004:122</t>
  </si>
  <si>
    <t>31:19:1003004:126</t>
  </si>
  <si>
    <t>31:19:1003004:128</t>
  </si>
  <si>
    <t>31:19:1003004:13</t>
  </si>
  <si>
    <t>31:19:1003004:131</t>
  </si>
  <si>
    <t>Белгородская область, р-н Новооскольский, в районе с. Грачевка</t>
  </si>
  <si>
    <t>31:19:1003004:136</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</si>
  <si>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30.01.2019 г.                  </t>
  </si>
  <si>
    <t>31:19:1003004:137</t>
  </si>
  <si>
    <t>31:19:1003004:141</t>
  </si>
  <si>
    <t xml:space="preserve"> Белгородская, обл., Новооскольский р-н, в районе с.Грачевка</t>
  </si>
  <si>
    <t>31:19:1003004:143</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</si>
  <si>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24.12.2018 г.   № 31/007/001/2018-5095                 </t>
  </si>
  <si>
    <t>31:19:1003004:149</t>
  </si>
  <si>
    <t>31:19:1003004:16</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</si>
  <si>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25.12.2018 г.   № 31/007/001/2018-5125                  </t>
  </si>
  <si>
    <t>31:19:1003004:161</t>
  </si>
  <si>
    <t>31:19:1003004:163</t>
  </si>
  <si>
    <t>31:19:1003004:166</t>
  </si>
  <si>
    <t>31:19:1003004:168</t>
  </si>
  <si>
    <t>31:19:1003004:189</t>
  </si>
  <si>
    <t>31:19:1003004:19</t>
  </si>
  <si>
    <t>31:19:1003004:193</t>
  </si>
  <si>
    <t>31:19:1003004:196</t>
  </si>
  <si>
    <t>31:19:1003004:207</t>
  </si>
  <si>
    <t>31:19:1003004:208</t>
  </si>
  <si>
    <t>31:19:1003004:21</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</si>
  <si>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21.01.2019 г.                  </t>
  </si>
  <si>
    <t>31:19:1003004:212</t>
  </si>
  <si>
    <t>Заявление о государственном кадастровом учете недвижимого имущества и (или) государственной регистрации прав на недвижимое имущество от 02.09.2020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</si>
  <si>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31:19:1003004:215</t>
  </si>
  <si>
    <t>Заявление о государственном кадастровом учете недвижимого имущества и (или) государственной регистрации прав на недвижимое имущество от 06.10.2020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</si>
  <si>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31:19:1003004:22</t>
  </si>
  <si>
    <t>31:19:1003004:220</t>
  </si>
  <si>
    <t>Заявление об отказе от права собственности на земельный участок от 14.07.2020,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</si>
  <si>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31:19:1003004:227</t>
  </si>
  <si>
    <t>Заявление об отказе от права собственности на земельный участок от 22.06.2020,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</si>
  <si>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31:19:1003004:23</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</si>
  <si>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08.02.2019 г.           </t>
  </si>
  <si>
    <t>31:19:1003004:24</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</si>
  <si>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26.09.2019 г.           </t>
  </si>
  <si>
    <t>31:19:1003004:242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</si>
  <si>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14.05.2019 г.           </t>
  </si>
  <si>
    <t>Россия, Белгородская обл., Новооскольский район, в районе с. Грачевка</t>
  </si>
  <si>
    <t>31:19:1003004:243</t>
  </si>
  <si>
    <t>31:19:1003004:248</t>
  </si>
  <si>
    <t>31:19:1003004:259</t>
  </si>
  <si>
    <t>31:19:1003004:260</t>
  </si>
  <si>
    <t>31:19:1003004:266</t>
  </si>
  <si>
    <t>31:19:1003004:270</t>
  </si>
  <si>
    <t>31:19:1003004:274</t>
  </si>
  <si>
    <t>31:19:1003004:276</t>
  </si>
  <si>
    <t>31:19:1003004:278</t>
  </si>
  <si>
    <t>31:19:1003004:283</t>
  </si>
  <si>
    <t>31:19:1003004:284</t>
  </si>
  <si>
    <t>31:19:1003004:288</t>
  </si>
  <si>
    <t>31:19:1003004:296</t>
  </si>
  <si>
    <t>31:19:1003004:298</t>
  </si>
  <si>
    <t>31:19:1003004:300</t>
  </si>
  <si>
    <t>31:19:1003004:306</t>
  </si>
  <si>
    <t>Заявление о государственном кадастровом учете недвижимого имущества и (или) государственной регистрации прав на недвижимое имущество от 09.09.2020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</si>
  <si>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31:19:1003004:31</t>
  </si>
  <si>
    <t>31:19:1003004:310</t>
  </si>
  <si>
    <t>31:19:1003004:316</t>
  </si>
  <si>
    <t>Заявление об отказе от права собственности на земельный участок от 21.05.2020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</si>
  <si>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31:19:1003004:318</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</si>
  <si>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24.12.2018 г.   № 31/007/001/2018-5107                  </t>
  </si>
  <si>
    <t>31:19:1003004:320</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</si>
  <si>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25.12.2018 г.   № 31/007/001/2018-5112                  </t>
  </si>
  <si>
    <t>31:19:1003004:321</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</si>
  <si>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26.12.2018 г.   № 31/007/001/2018-5153                  </t>
  </si>
  <si>
    <t>31:19:1003004:324</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</si>
  <si>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25.12.2018 г.   № 31/007/001/2018-5117                  </t>
  </si>
  <si>
    <t>31:19:1003004:328</t>
  </si>
  <si>
    <t>31:19:1003004:331</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</si>
  <si>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23.04.2019 г.           </t>
  </si>
  <si>
    <t>31:19:1003004:332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</si>
  <si>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18.04.2019 г.           </t>
  </si>
  <si>
    <t>31:19:1003004:333</t>
  </si>
  <si>
    <t>31:19:1003004:339</t>
  </si>
  <si>
    <t>31:19:1003004:34</t>
  </si>
  <si>
    <t>31:19:1003004:342</t>
  </si>
  <si>
    <t>31:19:1003004:345</t>
  </si>
  <si>
    <t>31:19:1003004:346</t>
  </si>
  <si>
    <t>31:19:1003004:348</t>
  </si>
  <si>
    <t>31:19:1003004:351</t>
  </si>
  <si>
    <t>31:19:1003004:352</t>
  </si>
  <si>
    <t>31:19:1003004:354</t>
  </si>
  <si>
    <t>31:19:1003004:355</t>
  </si>
  <si>
    <t>31:19:1003004:362</t>
  </si>
  <si>
    <t>Белгородская область, Новооскольский р-н, в районе с. Грачевка</t>
  </si>
  <si>
    <t>31:19:1003004:379</t>
  </si>
  <si>
    <t>31:19:1003004:381</t>
  </si>
  <si>
    <t>31:19:1003004:382</t>
  </si>
  <si>
    <t>31:19:1003004:383</t>
  </si>
  <si>
    <t>31:19:1003004:386</t>
  </si>
  <si>
    <t>31:19:1003004:388</t>
  </si>
  <si>
    <t>Заявление об отказе от права собственности на земельный участок  или земельной доли №78/111/302/2019-208 от 27.02.2019 г. Орган выдачи: ..;
ч. 4 ст. 56 Федерального закона "О государственной регистрации недвижимости" №218-ФЗ от 13.07.2015 г.;
п.п. 1.1. ст. 19 Земельного кодекса Российской Федерации №136-ФЗ от 25.10.2001 г.</t>
  </si>
  <si>
    <t>31:19:1003004:392</t>
  </si>
  <si>
    <t>31:19:1003004:4</t>
  </si>
  <si>
    <t xml:space="preserve">Пункт 4 статьи 56 Федерального закона от 13.07.2015 г. № 218-ФЗ "О государственной регистрации недвижимости", п.п. 1.1. ст. 19 Земельного кодекса Российской Федерации, заявление о государственной регистрации прав на недвижимое имущество от 24.12.2018 г.    № 31/007/001/2018-5090                </t>
  </si>
  <si>
    <t>31:19:1003004:403</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</si>
  <si>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09.10.2019 г.   </t>
  </si>
  <si>
    <t>31:19:1003004:406</t>
  </si>
  <si>
    <t>31:19:1003004:407</t>
  </si>
  <si>
    <t>31:19:1003004:414</t>
  </si>
  <si>
    <t>31:19:1003004:416</t>
  </si>
  <si>
    <t>Заявление об отказе от права собственности на земельный участок от 16.03.2020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</si>
  <si>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31:19:1003004:432</t>
  </si>
  <si>
    <t>31:19:1003004:44</t>
  </si>
  <si>
    <t>31:19:1003004:57</t>
  </si>
  <si>
    <t>31:19:1003004:6</t>
  </si>
  <si>
    <t>31:19:1003004:72</t>
  </si>
  <si>
    <t>31:19:1003004:75</t>
  </si>
  <si>
    <t>31:19:1003004:76</t>
  </si>
  <si>
    <t>31:19:1003004:82</t>
  </si>
  <si>
    <t>31:19:1003004:93</t>
  </si>
  <si>
    <t>31:19:1003004:95</t>
  </si>
  <si>
    <t>31:19:1003004:99</t>
  </si>
  <si>
    <t>31:19:1003005:45</t>
  </si>
  <si>
    <t>Заявление  от 12.10.2020 г., статья 56 ФЗ  от 13.07.2015 г.  № 218-ФЗ "О государственной регистрации недвижимости"</t>
  </si>
  <si>
    <t>31:19:1003005:50</t>
  </si>
  <si>
    <t>Новооскольский район, с. Кулевка</t>
  </si>
  <si>
    <t>31:19:1003006:14</t>
  </si>
  <si>
    <t>31:19:1003006:17</t>
  </si>
  <si>
    <t>31:19:1003006:21</t>
  </si>
  <si>
    <t>Белгородская область, Новооскольский район,  с. Кулевка</t>
  </si>
  <si>
    <t>31:19:1003006:23</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</si>
  <si>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от 25.10.2001г, заявление о государственной регистрации прав на недвижимое имущество от 26.02.2019 г.           </t>
  </si>
  <si>
    <t>Белгородская область, Новооскольский район, с. Кулевка</t>
  </si>
  <si>
    <t>31:19:1003006:31</t>
  </si>
  <si>
    <t>Белгородская область, Новооскольский район, с. Яковлевка</t>
  </si>
  <si>
    <t>31:19:1003006:9</t>
  </si>
  <si>
    <t>31:19:1004001:17</t>
  </si>
  <si>
    <t>31:19:1004001:34</t>
  </si>
  <si>
    <t>31:19:1004001:35</t>
  </si>
  <si>
    <t>31:19:1004001:36</t>
  </si>
  <si>
    <t>31:19:1004001:37</t>
  </si>
  <si>
    <t>31:19:1004001:49</t>
  </si>
  <si>
    <t>Заявление об отказе от права собственности на земельный участок от 03.12.2020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</si>
  <si>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31:19:1004001:50</t>
  </si>
  <si>
    <t>31:19:1004001:52</t>
  </si>
  <si>
    <t>31:19:1004001:57</t>
  </si>
  <si>
    <t>Белгородская область, Новооскольский р-н, в районе с. Яковлевка</t>
  </si>
  <si>
    <t>31:19:1004004:5</t>
  </si>
  <si>
    <t>31:19:1004004:51</t>
  </si>
  <si>
    <t>31:19:1005002:54</t>
  </si>
  <si>
    <t>31:19:1005002:72</t>
  </si>
  <si>
    <t>31:19:1005002:76</t>
  </si>
  <si>
    <t>31:19:1006002:13</t>
  </si>
  <si>
    <t>Белгородская область, Новооскольский район, в районе с. Яковлевка</t>
  </si>
  <si>
    <t>31:19:1006002:19</t>
  </si>
  <si>
    <t>31:19:1006002:2</t>
  </si>
  <si>
    <t>Заявление об отказе от права собственности на земельный участок от 02.07.2020,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</si>
  <si>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31:19:1006002:22</t>
  </si>
  <si>
    <t>31:19:1006002:27</t>
  </si>
  <si>
    <t>31:19:1006002:33</t>
  </si>
  <si>
    <t>Заявление об отказе от права собственности на земельный участок от 13.02.2020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</si>
  <si>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31:19:1006002:34</t>
  </si>
  <si>
    <t>31:19:1006002:37</t>
  </si>
  <si>
    <t>31:19:1006002:41</t>
  </si>
  <si>
    <t>31:19:1006002:46</t>
  </si>
  <si>
    <t>31:19:1006002:47</t>
  </si>
  <si>
    <t>31:19:1006002:5</t>
  </si>
  <si>
    <t>31:19:1006002:51</t>
  </si>
  <si>
    <t>31:19:1006002:56</t>
  </si>
  <si>
    <t>31:19:1006002:61</t>
  </si>
  <si>
    <t>31:19:1006002:8</t>
  </si>
  <si>
    <t xml:space="preserve">для обслуживания и эксплуатации жилого дома
</t>
  </si>
  <si>
    <t>31:19:1101005:37</t>
  </si>
  <si>
    <t>историческое (сохранение, изучение объектов культурного наследия народов Российской Федерации)</t>
  </si>
  <si>
    <t>31:19:1103003:1360</t>
  </si>
  <si>
    <t>Белгородская область, г. Новый Оскол, ул. Рождественская, 64</t>
  </si>
  <si>
    <t>для индивидуального жилищного строительства</t>
  </si>
  <si>
    <t>31:19:1103004:171</t>
  </si>
  <si>
    <t>для размещения учебно-опытного участка МОУ "СОШ №1"</t>
  </si>
  <si>
    <t>31:19:1103007:48</t>
  </si>
  <si>
    <t>для размещения учебно-опытного участка МОУ "СОШ №2"</t>
  </si>
  <si>
    <t>31:19:1103007:49</t>
  </si>
  <si>
    <t>г. Новый Оскол, в районе ул. Рождественская</t>
  </si>
  <si>
    <t xml:space="preserve"> для размещения учебно-опытного участка МОУ "СОШ №3"</t>
  </si>
  <si>
    <t>31:19:1103007:50</t>
  </si>
  <si>
    <t>для размещения учебно-опытного участка МОУ "СОШ №3"</t>
  </si>
  <si>
    <t>31:19:1103007:51</t>
  </si>
  <si>
    <t xml:space="preserve">для строительства гаража </t>
  </si>
  <si>
    <t>31:19:1104001:120</t>
  </si>
  <si>
    <t>Заявление от обказе от земельного участка от 04.09.2020 г. , статья 56 Федерального закона от 13.07.2015 г. № 218-ФЗ</t>
  </si>
  <si>
    <t>31:19:1105024:18</t>
  </si>
  <si>
    <t>31:19:1105027:26</t>
  </si>
  <si>
    <t>31:19:1105028:25</t>
  </si>
  <si>
    <t>31:19:1105042:35</t>
  </si>
  <si>
    <t>для существующего домовладения и хозпристроек</t>
  </si>
  <si>
    <t>31:19:1105044:15</t>
  </si>
  <si>
    <t>для ведения садоводства</t>
  </si>
  <si>
    <t>31:19:1106002:12</t>
  </si>
  <si>
    <t>31:19:1106008:105</t>
  </si>
  <si>
    <t>объекты гаражного назначения</t>
  </si>
  <si>
    <t>31:19:1106009:289</t>
  </si>
  <si>
    <t>для размещения и обслуживания гостиницы</t>
  </si>
  <si>
    <t>31:19:1106009:36</t>
  </si>
  <si>
    <t>Белгородская обл., Новооскольский район, г. Новый Оскол, пл. Центральная, 6</t>
  </si>
  <si>
    <t>для обслуживания и эксплуатации хозпостройки</t>
  </si>
  <si>
    <t>31:19:1106009:49</t>
  </si>
  <si>
    <t>31:19:1106010:3</t>
  </si>
  <si>
    <t>31:19:1106010:7</t>
  </si>
  <si>
    <t>для обслуживания и эксплуатации здания центральной районной библиотеки</t>
  </si>
  <si>
    <t>31:19:1106013:31</t>
  </si>
  <si>
    <t>31:19:1106013:314</t>
  </si>
  <si>
    <t>31:19:1106013:33</t>
  </si>
  <si>
    <t>для строительства многоквартирного жилого дома с офисами</t>
  </si>
  <si>
    <t>31:19:1106013:82</t>
  </si>
  <si>
    <t>для строительства и дальнейшей эксплуатации объектов оптовой и розничной торговли</t>
  </si>
  <si>
    <t>31:19:1106015:239</t>
  </si>
  <si>
    <t>рынки; для размещения вещевого рынка; для строительства и дальнейшей эксплуатации объектов оптовой и розничной торговли</t>
  </si>
  <si>
    <t>31:19:1106015:271</t>
  </si>
  <si>
    <t>для строительства хозпостройки</t>
  </si>
  <si>
    <t>31:19:1106016:62</t>
  </si>
  <si>
    <t xml:space="preserve">для строительства многоэтажного жилого
дома с гаражами
</t>
  </si>
  <si>
    <t>31:19:1106016:69</t>
  </si>
  <si>
    <t>Для строительства многоэтажного жилого дома с гаражами</t>
  </si>
  <si>
    <t>31:19:1106016:82</t>
  </si>
  <si>
    <t>Белгородская обл., г. Новый Оскол, ул. Ленина, 57/1</t>
  </si>
  <si>
    <t>Для размещения здания школы и подсобных помещений</t>
  </si>
  <si>
    <t>31:19:1106017:217</t>
  </si>
  <si>
    <t>Земли населенных пунктов - Для обслуживания и эксплуатации магазина</t>
  </si>
  <si>
    <t>31:19:1106019:74</t>
  </si>
  <si>
    <t>Историко - культурная деятельность</t>
  </si>
  <si>
    <t>31:19:1106019:824</t>
  </si>
  <si>
    <t>для обслуживания и эксплуатации нежилого здания</t>
  </si>
  <si>
    <t>31:19:1106022:81</t>
  </si>
  <si>
    <t>для размещения учебного корпуса и подсобных помещений</t>
  </si>
  <si>
    <t>31:19:1106026:63</t>
  </si>
  <si>
    <t>для огородничества</t>
  </si>
  <si>
    <t>31:19:1107002:39</t>
  </si>
  <si>
    <t>Белгородская обл., Новооскольский район, г. Новый Оскол, ул. Толстого,33</t>
  </si>
  <si>
    <t>31:19:1107002:43</t>
  </si>
  <si>
    <t>Для индивидуального жилищного строительства</t>
  </si>
  <si>
    <t>31:19:1107004:115</t>
  </si>
  <si>
    <t>31:19:1107009:17</t>
  </si>
  <si>
    <t>Белгородская обл., Новооскольский район, г. Новый Оскол, ул. Солдатская, 61</t>
  </si>
  <si>
    <t>31:19:1107012:372</t>
  </si>
  <si>
    <t>31:19:1107024:4</t>
  </si>
  <si>
    <t>Для размещения склада-гаража и территории двора</t>
  </si>
  <si>
    <t>31:19:1107029:26</t>
  </si>
  <si>
    <t xml:space="preserve">Белгородская область, г. Новый Оскол, ул. Кирзаводская,1 </t>
  </si>
  <si>
    <t>для обслуживания и эксплуатации производственной базы, для размещения и обслуживания кирпичного завода</t>
  </si>
  <si>
    <t>31:19:1107035:143</t>
  </si>
  <si>
    <t>Распоряжение администрации Новооскольского городского округа от 18.05.2020 № 567-р "Об утверждении схемы расположения земельных участков на кадастровом плане территории"</t>
  </si>
  <si>
    <t>Белгородская область, г. Новый Оскол, ул. Авиационная, "Парк Семья"</t>
  </si>
  <si>
    <t>земельные участки (территории) общего пользования, для размещения скверов, парков, городских садов</t>
  </si>
  <si>
    <t>31:19:1107036:134</t>
  </si>
  <si>
    <t xml:space="preserve">Распоряжение администрации Новооскольского городского округа от 25.08.2020 г. № 950-р, распоряжение администрации Новооскольского городского округа от 17.07.2020 г, распоряжение администрации Новооскольского городского округа от 26.03.2019 г., Федеральный закон "О внесении изменений в Земельный кодекс Российской Федерации", Федеральный закон "О введении в действие Земельного кодекса РФ", ФЗ "О государственной регисмтрации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 </t>
  </si>
  <si>
    <t>31:19:1107036:5</t>
  </si>
  <si>
    <t>Белгородская обл, г. Новый Оскол, ул. Обыденко, 88а</t>
  </si>
  <si>
    <t>31:19:1108014:1</t>
  </si>
  <si>
    <t>Решение Муниципального совета муниципального района "Новооскольский район" от 06 сентября 2018 года № 625</t>
  </si>
  <si>
    <t>для размещения складских помещений</t>
  </si>
  <si>
    <t>31:19:1108014:6</t>
  </si>
  <si>
    <t>Для размещения административного здания</t>
  </si>
  <si>
    <t>31:19:1110002:358</t>
  </si>
  <si>
    <t>общее пользование (размещение подъездной автодороги)</t>
  </si>
  <si>
    <t>31:19:1110002:540</t>
  </si>
  <si>
    <t>31:19:1110002:541</t>
  </si>
  <si>
    <t xml:space="preserve"> Белгородская обл., Новооскольский район, г. Новый Оскол, ул. Тургенева, 6</t>
  </si>
  <si>
    <t>31:19:1110002:66</t>
  </si>
  <si>
    <t>Для размещения спортивно-досуговой зоны</t>
  </si>
  <si>
    <t>31:19:1110011:123</t>
  </si>
  <si>
    <t>объекты дорожного сервиса</t>
  </si>
  <si>
    <t>31:19:1110011:139</t>
  </si>
  <si>
    <t>Федеральный закон "О внесении изменений в Земельный кодекс Российской Федерации", Федеральный закон "О введении в действие Земельного кодекса РФ", ФЗ "О государственной регисмтрации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 Распоряжение администрации Новооскольского городского округа от 16 декабря 2019 года № 1622-р</t>
  </si>
  <si>
    <t>Белгородская область, Новооскольский район, п. Прибрежный, в районе ул. Набережная</t>
  </si>
  <si>
    <t>для обслуживания и эксплуатации водозаборного узла</t>
  </si>
  <si>
    <t>31:19:1201005:13</t>
  </si>
  <si>
    <t>Решение Совета депутатов Новооскольского городского округа от 18.09.2018 г, распоряжение администрации муниципального района "Новооскольский район" Белгородской области от 10.10.2018 г.</t>
  </si>
  <si>
    <t>31:19:1201012:16</t>
  </si>
  <si>
    <t>Белгородская область, Новооскольский район, в районе с. Ниновка</t>
  </si>
  <si>
    <t>31:19:1201012:26</t>
  </si>
  <si>
    <t>Заявление о государственном кадастровом учете недвижимого имущества и (или) государственной регистрации прав на недвижимое имущество от 01.09.2020 г. , п. 4 ст.56 Федерального закона "О государственной регистрации недвижимости" № 218-ФЗ от 13.07.2015 г. , п.п. 1.1. ст. 19 Земельного кодекса Российской Федерации, № 136-ФЗ от 25.10.2001 г.</t>
  </si>
  <si>
    <t>31:19:1201012:6</t>
  </si>
  <si>
    <t>31:19:1202003:75</t>
  </si>
  <si>
    <t>для обслуживания и эксплуатации столовой</t>
  </si>
  <si>
    <t>31:19:1202003:88</t>
  </si>
  <si>
    <t>Для обслуживания и эксплуатации нежилого здания - бани</t>
  </si>
  <si>
    <t>31:19:1202004:61</t>
  </si>
  <si>
    <t>31:19:1202007:38</t>
  </si>
  <si>
    <t>31:19:1204001:38</t>
  </si>
  <si>
    <t>31:19:1204001:40</t>
  </si>
  <si>
    <t>Белгородская область, Новооскольский район,с. Ниновка, ул. Подгорная</t>
  </si>
  <si>
    <t>31:19:1204001:624</t>
  </si>
  <si>
    <t>31:19:1204003:98</t>
  </si>
  <si>
    <t xml:space="preserve"> для обслуживания и эксплуатации зданий школы</t>
  </si>
  <si>
    <t>31:19:1204008:37</t>
  </si>
  <si>
    <t>31:19:1205005:3</t>
  </si>
  <si>
    <t>31:19:1205005:8</t>
  </si>
  <si>
    <t>31:19:1205006:161</t>
  </si>
  <si>
    <t>31:19:1207001:312</t>
  </si>
  <si>
    <t>амбулаторно поликлиническое обслуживание</t>
  </si>
  <si>
    <t>31:19:1207001:72</t>
  </si>
  <si>
    <t>31:19:1207003:141</t>
  </si>
  <si>
    <t>31:19:1207004:43</t>
  </si>
  <si>
    <t>31:19:1207004:45</t>
  </si>
  <si>
    <t>31:19:1208002:2</t>
  </si>
  <si>
    <t>31:19:1209001:20</t>
  </si>
  <si>
    <t>31:19:1209001:84</t>
  </si>
  <si>
    <t>31:19:1209002:48</t>
  </si>
  <si>
    <t>Для обслуживания и эксплуатации котельной</t>
  </si>
  <si>
    <t>31:19:1301003:45</t>
  </si>
  <si>
    <t>31:19:1301004:95</t>
  </si>
  <si>
    <t>31:19:1301005:1</t>
  </si>
  <si>
    <t>обл. Белгородская, р-н Новооскольский , с. Ольховатка</t>
  </si>
  <si>
    <t>31:19:1301008:11</t>
  </si>
  <si>
    <t>31:19:1301008:5</t>
  </si>
  <si>
    <t>31:19:1302010:1</t>
  </si>
  <si>
    <t>31:19:1303003:21</t>
  </si>
  <si>
    <t>31:19:1303003:29</t>
  </si>
  <si>
    <t>31:19:1303007:2</t>
  </si>
  <si>
    <t>31:19:1303009:1</t>
  </si>
  <si>
    <t>31:19:1304001:1</t>
  </si>
  <si>
    <t>31:19:1304001:106</t>
  </si>
  <si>
    <t>31:19:1304001:107</t>
  </si>
  <si>
    <t>31:19:1304001:114</t>
  </si>
  <si>
    <t>31:19:1304001:12</t>
  </si>
  <si>
    <t>31:19:1304001:134</t>
  </si>
  <si>
    <t>31:19:1304001:4</t>
  </si>
  <si>
    <t>31:19:1304001:73</t>
  </si>
  <si>
    <t>31:19:1304001:82</t>
  </si>
  <si>
    <t>31:19:1304001:87</t>
  </si>
  <si>
    <t>31:19:1304001:88</t>
  </si>
  <si>
    <t>31:19:1304001:95</t>
  </si>
  <si>
    <t>31:19:1304002:19</t>
  </si>
  <si>
    <t>31:19:1304002:21</t>
  </si>
  <si>
    <t>31:19:1304003:51</t>
  </si>
  <si>
    <t>Для   личного пользования</t>
  </si>
  <si>
    <t>31:19:1304004:77</t>
  </si>
  <si>
    <t>31:19:1304007:12</t>
  </si>
  <si>
    <t>31:19:1304007:91</t>
  </si>
  <si>
    <t>31:19:1304008:7</t>
  </si>
  <si>
    <t>31:19:1304009:28</t>
  </si>
  <si>
    <t>31:19:1304010:40</t>
  </si>
  <si>
    <t xml:space="preserve"> для ведения личного подсобного хозяйства</t>
  </si>
  <si>
    <t>31:19:1304011:70</t>
  </si>
  <si>
    <t>31:19:1304013:10</t>
  </si>
  <si>
    <t>31:19:1304013:12</t>
  </si>
  <si>
    <t>31:19:1305001:8</t>
  </si>
  <si>
    <t>31:19:1305002:10</t>
  </si>
  <si>
    <t>31:19:1305002:42</t>
  </si>
  <si>
    <t>для размещения производственной базы</t>
  </si>
  <si>
    <t>31:19:1307009:5</t>
  </si>
  <si>
    <t>31:19:1307009:6</t>
  </si>
  <si>
    <t>31:19:1307009:7</t>
  </si>
  <si>
    <t>Для размещения производственной базы</t>
  </si>
  <si>
    <t>31:19:1307009:89</t>
  </si>
  <si>
    <t>31:19:1401001:39</t>
  </si>
  <si>
    <t>Для строительства нежилого здания бани</t>
  </si>
  <si>
    <t>31:19:1502001:807</t>
  </si>
  <si>
    <t>31:19:1502003:4</t>
  </si>
  <si>
    <t>31:19:1502004:3</t>
  </si>
  <si>
    <t>31:19:1502006:4</t>
  </si>
  <si>
    <t>31:19:1502006:49</t>
  </si>
  <si>
    <t>31:19:1502006:50</t>
  </si>
  <si>
    <t>31:19:1502007:130</t>
  </si>
  <si>
    <t>31:19:1502012:54</t>
  </si>
  <si>
    <t>Белгородская область, Новооскольский район, с. Великомихайловка, ул. Каховка</t>
  </si>
  <si>
    <t>31:19:1502012:67</t>
  </si>
  <si>
    <t>31:19:1502013:44</t>
  </si>
  <si>
    <t>31:19:1502013:68</t>
  </si>
  <si>
    <t>31:19:1502013:72</t>
  </si>
  <si>
    <t>31:19:1502013:76</t>
  </si>
  <si>
    <t>31:19:1502014:88</t>
  </si>
  <si>
    <t>31:19:1502014:89</t>
  </si>
  <si>
    <t>31:19:1502015:6</t>
  </si>
  <si>
    <t>31:19:1504003:24</t>
  </si>
  <si>
    <t>31:19:1504004:44</t>
  </si>
  <si>
    <t>31:19:1504007:24</t>
  </si>
  <si>
    <t>Белгородская область, Новооскольский район, с. Покрово-Михайловка, ул. Нижняя, участок № 54</t>
  </si>
  <si>
    <t>31:19:1504009:7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</si>
  <si>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09.09.2019 г.           </t>
  </si>
  <si>
    <t>31:19:1504010:16</t>
  </si>
  <si>
    <t>31:19:1504010:45</t>
  </si>
  <si>
    <t>31:19:1504010:8</t>
  </si>
  <si>
    <t>31:19:1504012:47</t>
  </si>
  <si>
    <t>31:19:1504012:55</t>
  </si>
  <si>
    <t>31:19:1507002:47</t>
  </si>
  <si>
    <t>31:19:1604002:48</t>
  </si>
  <si>
    <t>Амбулаторно-поликлиническое обслуживание</t>
  </si>
  <si>
    <t>31:19:1606001:260</t>
  </si>
  <si>
    <t>Магазины (для ведения торговой деятельности)</t>
  </si>
  <si>
    <t>31:19:1702001:257</t>
  </si>
  <si>
    <t>31:19:1704003:71</t>
  </si>
  <si>
    <t>для обслуживания и эксплуатации Боровогриневского сельского клуба</t>
  </si>
  <si>
    <t>31:19:1704004:1</t>
  </si>
  <si>
    <t>31:19:1707002:17</t>
  </si>
  <si>
    <t>31:19:1801003:12</t>
  </si>
  <si>
    <t>Белгородская обл, Новооскольский район, с. Серебрянка, ул. Набережная, 6А</t>
  </si>
  <si>
    <t>Для строительства нежилого здания магазина</t>
  </si>
  <si>
    <t>31:19:1801003:21</t>
  </si>
  <si>
    <t xml:space="preserve">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года, Постановление администрации муниципального района "Новооскольский район" Белгородской области № 179 от 04.06.2018 г. </t>
  </si>
  <si>
    <t>31:19:1804002:23</t>
  </si>
  <si>
    <t>31:19:1804003:1</t>
  </si>
  <si>
    <t>31:19:1804003:2</t>
  </si>
  <si>
    <t>Белгородская область, р-н Новооскольский, с. Макешкино</t>
  </si>
  <si>
    <t>для размещения жилого дома и хозпостроек</t>
  </si>
  <si>
    <t>31:19:1804007:9</t>
  </si>
  <si>
    <t>31:19:1804008:11</t>
  </si>
  <si>
    <t>для обслуживания жилого дома и хозпостроек</t>
  </si>
  <si>
    <t>31:19:1804008:13</t>
  </si>
  <si>
    <t>31:19:1804008:18</t>
  </si>
  <si>
    <t>31:19:1804008:2</t>
  </si>
  <si>
    <t>31:19:1804008:21</t>
  </si>
  <si>
    <t>31:19:1804008:3</t>
  </si>
  <si>
    <t>31:19:1805003:8</t>
  </si>
  <si>
    <t xml:space="preserve">Новооскольский район, с. Макешкино,
ул. Городок, 83
</t>
  </si>
  <si>
    <t>31:19:1805004:16</t>
  </si>
  <si>
    <t>31:19:1806006:141</t>
  </si>
  <si>
    <t>31:19:1807001:10</t>
  </si>
  <si>
    <t>Белгородская область, Новооскольский район, в районе с. Гущенка</t>
  </si>
  <si>
    <t>31:19:1807001:102</t>
  </si>
  <si>
    <t>31:19:1807001:11</t>
  </si>
  <si>
    <t>31:19:1807001:118</t>
  </si>
  <si>
    <t>31:19:1807001:125</t>
  </si>
  <si>
    <t>31:19:1807001:127</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</si>
  <si>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26.08.2019 г.           </t>
  </si>
  <si>
    <t>31:19:1807001:128</t>
  </si>
  <si>
    <t>31:19:1807001:13</t>
  </si>
  <si>
    <t>31:19:1807001:130</t>
  </si>
  <si>
    <t>31:19:1807001:132</t>
  </si>
  <si>
    <t>31:19:1807001:133</t>
  </si>
  <si>
    <t>31:19:1807001:136</t>
  </si>
  <si>
    <t>31:19:1807001:137</t>
  </si>
  <si>
    <t>31:19:1807001:138</t>
  </si>
  <si>
    <t>31:19:1807001:139</t>
  </si>
  <si>
    <t>31:19:1807001:15</t>
  </si>
  <si>
    <t>31:19:1807001:17</t>
  </si>
  <si>
    <t>31:19:1807001:201</t>
  </si>
  <si>
    <t>31:19:1807001:21</t>
  </si>
  <si>
    <t>Белгородская обл.,  Новооскольский р-н, в районе с. Гущенка</t>
  </si>
  <si>
    <t>31:19:1807001:22</t>
  </si>
  <si>
    <t>31:19:1807001:223</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</si>
  <si>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23.04.2019 г.           </t>
  </si>
  <si>
    <t>31:19:1807001:225</t>
  </si>
  <si>
    <t>31:19:1807001:23</t>
  </si>
  <si>
    <t>31:19:1807001:31</t>
  </si>
  <si>
    <t>31:19:1807001:37</t>
  </si>
  <si>
    <t>31:19:1807001:38</t>
  </si>
  <si>
    <t>31:19:1807001:49</t>
  </si>
  <si>
    <t xml:space="preserve">Пункт 5 статьи 56 Федерального закона от 13.07.2015 г. № 218-ФЗ "О государственной регистрации недвижимости", п.п. 1.1. ст. 19 Земельного кодекса Российской Федерации № 136-ФЗ 01.03.2019 г.           </t>
  </si>
  <si>
    <t>31:19:1807001:59</t>
  </si>
  <si>
    <t>31:19:1807001:60</t>
  </si>
  <si>
    <t>Белгородская область, Новооскольский р-н, в районе с. Гущенка</t>
  </si>
  <si>
    <t>31:19:1807001:61</t>
  </si>
  <si>
    <t>31:19:1807001:7</t>
  </si>
  <si>
    <t>31:19:1807001:72</t>
  </si>
  <si>
    <t>31:19:1807001:76</t>
  </si>
  <si>
    <t>31:19:1807001:8</t>
  </si>
  <si>
    <t>Заявление об отказе от права собственности на земельный участок от 23.03.2020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</si>
  <si>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31:19:1807001:85</t>
  </si>
  <si>
    <t>31:19:1807001:87</t>
  </si>
  <si>
    <t>31:19:1807001:92</t>
  </si>
  <si>
    <t>31:19:1807001:96</t>
  </si>
  <si>
    <t>31:19:1807006:11</t>
  </si>
  <si>
    <t>31:19:1810003:37</t>
  </si>
  <si>
    <t>31:19:1810003:72</t>
  </si>
  <si>
    <t xml:space="preserve">Для обслуживания и эксплуатации зданий школы </t>
  </si>
  <si>
    <t>31:19:1903002:23</t>
  </si>
  <si>
    <t>Для обслуживания и эксплуатации здания магазина</t>
  </si>
  <si>
    <t>31:19:1903002:92</t>
  </si>
  <si>
    <t>31:19:1904010:1</t>
  </si>
  <si>
    <t>31:19:0904002:98</t>
  </si>
  <si>
    <t>Заявление о государственном кадастровом учете недвижимого имущества и (или) государственной регистрации прав на недвижимое имущество от 10.11.2020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</si>
  <si>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31:19:0901007:46</t>
  </si>
  <si>
    <t>Заявление о государственном кадастровом учете недвижимого имущества и (или) государственной регистрации прав на недвижимое имущество от 10.11.2020 г, п.п. 1.1. ст. 19 Земельного кодекса Российской Федерации №136-ФЗ от 25.10.2001 г.; ч. 4 ст. 56 Федерального закона "О государственной регистрации недвижимости" № 218-ФЗ от 13.07.2015 г.</t>
  </si>
  <si>
    <t>31:19:0508010:378</t>
  </si>
  <si>
    <t>Заявление о государственном кадастровом учете недвижимого имущества и (или) государственной регистрации прав на недвижимое имущество от 02.11.2020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</si>
  <si>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Белгородская область, г. Новый Оскол, ул. Кирзаводская</t>
  </si>
  <si>
    <t>31:19:1107035:131</t>
  </si>
  <si>
    <t>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от 17.04.2006 № 53-ФЗ</t>
  </si>
  <si>
    <t>31:19:1807005:8</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</si>
  <si>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решение Совета депутатов от 24 ноября 2020 года № 543 "О внесении изменений и дополнений в решение Совета депутатов Новооскольского городского округа от 18 декабря 2018 года № 98
</t>
  </si>
  <si>
    <t>Россия, Белгородская обл., Новооскольский район, х. Севальный</t>
  </si>
  <si>
    <t>31:19:0504002:30</t>
  </si>
  <si>
    <t>Белгородская область, Новооскольский район, ОАО "Золотое Руно"</t>
  </si>
  <si>
    <t>31:19:0000000:1062</t>
  </si>
  <si>
    <t>31:19:0000000:1063</t>
  </si>
  <si>
    <t>Белгородская обл., р-н Новооскольский, в границах АОЗТ "Колос"</t>
  </si>
  <si>
    <t>31:19:0000000:663</t>
  </si>
  <si>
    <t>31:19:0804003:81</t>
  </si>
  <si>
    <t>Россия, Белгородская обл., Новооскольский район, с. Шараповка, ул. Заречная, 34/1</t>
  </si>
  <si>
    <t>31:19:0904007:97</t>
  </si>
  <si>
    <t>Российская Федерация, обл. Белгородская, г. Новый Оскол</t>
  </si>
  <si>
    <t>31:19:1003001:816</t>
  </si>
  <si>
    <t xml:space="preserve">Новооскольский район, г. Новый
Оскол, ул. Володарского
</t>
  </si>
  <si>
    <t xml:space="preserve">обслуживания и эксплуатации
нежилого здания крытого рынка
</t>
  </si>
  <si>
    <t>31:19:1106015:204</t>
  </si>
  <si>
    <t>Белгородская область, г. Новый Оскол, ул. Кирзаводская, 1</t>
  </si>
  <si>
    <t>31:19:1107035:138</t>
  </si>
  <si>
    <t>Распоряжение администрации Новооскольского городского округа № 1048-р от 21.08.2019 года "Об изменении вида разрешенного использования земельного участка". С 02.09.2019 года новая кадастровая стоимость 6293486,15 руб.</t>
  </si>
  <si>
    <t>г. Новый Оскол, ул. Кирзаводская, 1</t>
  </si>
  <si>
    <t>магазины</t>
  </si>
  <si>
    <t>31:19:1107035:144</t>
  </si>
  <si>
    <t xml:space="preserve">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№53-ФЗ от 17.04.2006 г. </t>
  </si>
  <si>
    <t>31:19:1107035:151</t>
  </si>
  <si>
    <t>31:19:1107035:152</t>
  </si>
  <si>
    <t>Белгородская область, г. Новый Оскол, ул. Обыденко,109</t>
  </si>
  <si>
    <t>31:19:1108014:27</t>
  </si>
  <si>
    <t>31:19:1201001:32</t>
  </si>
  <si>
    <t xml:space="preserve">Пункт 5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05.07.2019 г.           </t>
  </si>
  <si>
    <t>для размещения полигона твердых бытовых отходов</t>
  </si>
  <si>
    <t>31:19:1206004:4</t>
  </si>
  <si>
    <t>Распоряжение администрации муниципального района "Новооскольский район" Белгородской области №958-р от 10.10.2018 г.;Решение Совета депутатов Новооскольского городского округа №16 от 18.09.2018 г.</t>
  </si>
  <si>
    <t>Белгородская область, Новооскольский район, с. Серебрянка</t>
  </si>
  <si>
    <t>под прудом и гидротехническим сооружениями</t>
  </si>
  <si>
    <t>31:19:1808003:1</t>
  </si>
  <si>
    <t>МКУ  "Административно-хозяйственный центр обеспечения деятельности культуры Новооскольского городского округа"</t>
  </si>
  <si>
    <t>Итого особо ценное МКУ  "Административно-хозяйственный центр обеспечения деятельности культуры Новооскольского городского округа"</t>
  </si>
  <si>
    <t>Итого прочее МКУ  "Административно-хозяйственный центр обеспечения деятельности культуры Новооскольского городского округа"</t>
  </si>
  <si>
    <t>Итого движимое имущество МКУ  "Административно-хозяйственный центр обеспечения деятельности культуры Новооскольского городского округа"</t>
  </si>
  <si>
    <t>Е209СТ Год выпуска 2004 г., VIN ХТН32213050396679, №ПТС 52КУ692912, 
№дв.*40630*43199709*, шасси отсутствует, №кузова 32210050157263, цвет кузова белый, 
мощностьдв.72,2кВт</t>
  </si>
  <si>
    <t>Р325ХМ  Год выпуска 2011 г., №ПТС 52НМ744379, VINХ1М3205С080006713, шасси отсутствует, цвет кузова белый,  
№дв.523400 81008865,мощность дв.124л.с.(91,2 кВт)</t>
  </si>
  <si>
    <t>Передано постановлением №27  администрации Новооскольского городского округа в оператив. управ. 28.01.2021 г.</t>
  </si>
  <si>
    <t>Передано постановлением №28  администрации Новооскольского городского округа в оператив. управ. 28.01.2021 г.</t>
  </si>
  <si>
    <t>Передано постановлением №31  администрации Новооскольского городского округа в оператив. управ. 28.01.2021 г.</t>
  </si>
  <si>
    <t>Передано постановлением №32  администрации Новооскольского городского округа в оператив. управ. 28.01.2021 г.</t>
  </si>
  <si>
    <t>Передано постановлением №29  администрации Новооскольского городского округа в оператив. управ. 28.01.2021 г.</t>
  </si>
  <si>
    <t>Передано постановлением №30  администрации Новооскольского городского округа в оператив. управ. 28.01.2021 г.</t>
  </si>
  <si>
    <t>МКУ  "Административно-хозяйственный центр обеспечения деятельности учреждений культуры Новооскольского городского округа "</t>
  </si>
  <si>
    <t>Итого  МКУ  "Административно-хозяйственный центр обеспечения деятельности учреждений культуры Новооскольского городского округа"</t>
  </si>
  <si>
    <t>Итого башни и скважины МКУ  "Административно-хозяйственный центр обеспечения деятельности учреждений культуры Новооскольского городского округа"</t>
  </si>
  <si>
    <t>Итого ГТС МКУ  "Административно-хозяйственный центр обеспечения деятельности учреждений культуры Новооскольского городского округа"</t>
  </si>
  <si>
    <t>Итого прочие МКУ  "Административно-хозяйственный центр обеспечения деятельности учреждений культуры Новооскольского городского округа"</t>
  </si>
  <si>
    <t>Итого дороги МКУ  "Административно-хозяйственный центр обеспечения деятельности учреждений культуры Новооскольского городского округа"</t>
  </si>
  <si>
    <t>Итого водопроводы МКУ  "Административно-хозяйственный центр обеспечения деятельности учреждений культуры Новооскольского городского округа"</t>
  </si>
  <si>
    <t>Итого теплосети МКУ  "Административно-хозяйственный центр обеспечения деятельности учреждений культуры Новооскольского городского округа"</t>
  </si>
  <si>
    <t xml:space="preserve"> Итого недвижимое имущество    МКУ  "Административно-хозяйственный центр обеспечения деятельности учреждений культуры Новооскольского городского округа"</t>
  </si>
  <si>
    <t>г. Новый Оскол, ул. Белгородская, д. 33, кв. 27</t>
  </si>
  <si>
    <t>31:19:1103002:233</t>
  </si>
  <si>
    <t xml:space="preserve"> Компьютер в сборе:Системный блок в сборе Процессор Intel Pentium Gold G6405 Материнская плата Gigabyte Н410М S2H Память Crucial DDR4 DIMM 2666MHz PC21300 CL19 8Gb Корпус Accord ACC-B307 </t>
  </si>
  <si>
    <t>Блок питания Exegate UN500, 500W Накопитель SSD Patriot Memory Burst Elite 120Gb Жесткий диск WD SATA-3 500Gb WD5000AZLX Blue (7200rpm) 32Mb 3.5 Кулер DeepCool Theta 21 PWM (Intel LGA1156наLGA1155 LGA1150) Монитор Philips 223V5LSB2 21,5 1920 х 1080 TN VGA Мышь Oklick 285m черный оптическая (1000dpi) usb (2but) Клавиатура Oklick 530S USB black</t>
  </si>
  <si>
    <t>Накладная 472</t>
  </si>
  <si>
    <t>Квартира  
Бакарас В.В.</t>
  </si>
  <si>
    <t>Квартира 
Сахранная А.А.</t>
  </si>
  <si>
    <t>г. Новый Оскол, ул. Белгородская, д. 37, кв. 39</t>
  </si>
  <si>
    <t>31:19:1103002:314</t>
  </si>
  <si>
    <t>Квартира 
Сычева В.Н.</t>
  </si>
  <si>
    <t>г. Новый Оскол, ул. Белгородская, д. 37, кв. 62</t>
  </si>
  <si>
    <t>31:19:1103002:337</t>
  </si>
  <si>
    <t>Квартира 
Сергеев С.А.</t>
  </si>
  <si>
    <t>г. Новый Оскол, пер. Кооперативный, д. 34, кв. 8</t>
  </si>
  <si>
    <t>Новооскольский район, с. Макешкино, ул. Гагарина, д. 45</t>
  </si>
  <si>
    <t>Постановление администрации Новооскольского городского округа № 406 от 04.08.2021 г.</t>
  </si>
  <si>
    <t>Новооскольский район, с. Большая Ивановка, д. 220</t>
  </si>
  <si>
    <t xml:space="preserve">Квартира 
Масленников В.Ю. </t>
  </si>
  <si>
    <t>г. Новый Оскол, ул. Белгородская, д. 35, кв. 39</t>
  </si>
  <si>
    <t>31:19:1110001:602</t>
  </si>
  <si>
    <t>31:19:1103002:218</t>
  </si>
  <si>
    <t>г. Новый Оскол, ул. 1 Мая, д. 39</t>
  </si>
  <si>
    <t>31:19:1108001:430</t>
  </si>
  <si>
    <t>Постановление администрации Новооскольского городского округа № 568 от 20.10.2021 г.</t>
  </si>
  <si>
    <t xml:space="preserve">Нежилое  здание </t>
  </si>
  <si>
    <t>31:19:1108001:136</t>
  </si>
  <si>
    <t>Квартира
Шугаева Т.Н.</t>
  </si>
  <si>
    <t>г. Новый Оскол, ул. Белгородская, д. 35, кв. 14</t>
  </si>
  <si>
    <t>31:19:1103002:213</t>
  </si>
  <si>
    <t>Квартира 
Ульянова М.А.</t>
  </si>
  <si>
    <t>г. Новый Оскол, 
ул. Ливенская,
 д. 128, кв. 41</t>
  </si>
  <si>
    <t>31:19:1104002:1118</t>
  </si>
  <si>
    <t>Маневренный жилищный фонд</t>
  </si>
  <si>
    <t>I.II.V</t>
  </si>
  <si>
    <t>Итого Маневренный жилищный фонд</t>
  </si>
  <si>
    <t>Квартира
(Аварийная)</t>
  </si>
  <si>
    <t>31:19:1106014:178</t>
  </si>
  <si>
    <t>г. Новый Оскол,
 ул. Славы, д. 41, кв. 1</t>
  </si>
  <si>
    <t>Решение Совета депутатов Новооскольского городского округа от 27.07.2021 № 639</t>
  </si>
  <si>
    <t>г. Новый Оскол,
 ул. Славы, д. 41, кв 2</t>
  </si>
  <si>
    <t>31:19:1106014:179</t>
  </si>
  <si>
    <t>г. Новый Оскол,
 ул. Славы, д. 41, кв 3</t>
  </si>
  <si>
    <t>31:19:1106014:180</t>
  </si>
  <si>
    <t>31:19:1106005:149</t>
  </si>
  <si>
    <t>Решение Совета депутатов Новооскольского городского округа от 31.08.2021 № 643</t>
  </si>
  <si>
    <t>г. Новый Оскол, ул. Володарского, д. 57</t>
  </si>
  <si>
    <t>31:19:1106005:184</t>
  </si>
  <si>
    <t>31:19:1106005:195</t>
  </si>
  <si>
    <t>г. Новый Оскол, пер. Кооперативный, д. 20, кв.15</t>
  </si>
  <si>
    <t>Постановление администрации Новооскольского городского округа№ 405 от 04.08.2021</t>
  </si>
  <si>
    <t>31:19:1106003:177</t>
  </si>
  <si>
    <t>Решение Совета депутатов Новооскольского городского округа от 28.09.2021 № 652</t>
  </si>
  <si>
    <t>31:19:1106003:178</t>
  </si>
  <si>
    <t>31:19:1106003:179</t>
  </si>
  <si>
    <t>31:19:1108001:269</t>
  </si>
  <si>
    <t>31:19:1108001:270</t>
  </si>
  <si>
    <t>307 903.13</t>
  </si>
  <si>
    <t>31:19:1108001:271</t>
  </si>
  <si>
    <t>31:19:1108001:272</t>
  </si>
  <si>
    <t>г. Новый Оскол,
ул. Оскольская, д. 19, кв.4</t>
  </si>
  <si>
    <t>г. Новый Оскол,
 ул. Оскольская, д. 19, кв.3</t>
  </si>
  <si>
    <t>г. Новый Оскол, 
ул. Оскольская, д. 19, кв.2</t>
  </si>
  <si>
    <t>г. Новый Оскол,
ул. Оскольская, д. 19, кв.1</t>
  </si>
  <si>
    <t>31:19:1106019:697</t>
  </si>
  <si>
    <t>г. Новый Оскол, 
пл. Центральная, д. 1, кв. 5</t>
  </si>
  <si>
    <t>Решение Совета депутатов Новооскольского городского округа от 26.10.2021 № 672</t>
  </si>
  <si>
    <t>Постановление администрации Новооскольского городского округа от 30.11.2021 №694</t>
  </si>
  <si>
    <t>Автогидроподъемник ВИПО-22-01-3309, год выпуска 2019, модель, № двигателя 534430К0090688, шасси (рама) № Х96330980К1110907, цвет кузова белый, паспорт трпнспортного средства 36 ХА 006541, выдан частное предприятие "Машиностроительная компания "Витебские подъемники" г. Витебск, ул. Двинская, 23В, 07.06.2019 года.</t>
  </si>
  <si>
    <t>Прицеп тракторный подметальный самозагружающийся ПТП</t>
  </si>
  <si>
    <t>Машина коммунальная  МК.02 на базе БЕЛАРУС-82.1</t>
  </si>
  <si>
    <t>Машина коммунальная МК.02 на базе трактора Беларус-82.1; год выпуска 2021; заводской номер машины (VIN) 269 Y4R900Z01L1112467;  двигатель № 118097,  цвет синий,  паспорт самоходной машины и др. видов техники RU CB 523946, выдан 09.02.2021. свидетельство о регистрации ВВ №888973 выдано 25.08.2005г. государственной инспекцией гостехнадзора Новооскольского района</t>
  </si>
  <si>
    <t>Накл. 135      ООО "Росавтопром" МК 01/93 от 02.08.2021</t>
  </si>
  <si>
    <t>Трактор колесный Беларус-320.4МК</t>
  </si>
  <si>
    <t>Трактор  Беларус -320.4МК; год выпуска 2021; заводской номер машины (VIN) 182 (Y4U320Z04M1203496);  двигатель MMZ-3LD, 004502; цвет красный,  паспорт самоходной машины RU CB 525469, выдан 20.12.2021г.</t>
  </si>
  <si>
    <t>Постановление администрации Новооскольского городского округа  № 775 от 30.12.2021</t>
  </si>
  <si>
    <t>Трактор  Беларус -320.4МК; год выпуска 2021; заводской номер машины (VIN) 187 (Y4U320Z04M1203485);  двигатель MMZ-3LD, 004449; цвет красный,  паспорт самоходной машины RU CB 525474, выдан 21.12.2021г.</t>
  </si>
  <si>
    <t>Трактор  Беларус -320.4МК; год выпуска 2021; заводской номер машины (VIN) 184 (Y4U320Z04M1203494);  двигатель MMZ-3LD, 004497; цвет красный,  паспорт самоходной машины RU CB 525471, выдан 20.12.2021г.</t>
  </si>
  <si>
    <t>Трактор  Беларус -320.4МК; год выпуска 2021; заводской номер машины (VIN) 183 (Y4U320Z04M1203495);  двигатель MMZ-3LD, 004511; цвет красный,  паспорт самоходной машины RU CB 525470, выдан 20.12.2021г.</t>
  </si>
  <si>
    <t>Пескоразбрасыватель полуприцепной тракторный</t>
  </si>
  <si>
    <t>Пескоразбрасыватель полуприцепной тракторный ПРР-3.0; год выпуска 2021; индификационный номер (VIN) 76;    цвет оранжевый,  паспорт самоходной машины и др. видов техники RU CB 647676, выдан 10.12.2021г.</t>
  </si>
  <si>
    <t>Постановление администрации Новооскольского городского округа  № 779 от 30.12.2021</t>
  </si>
  <si>
    <t>Пескоразбрасыватель полуприцепной тракторный ПРР-3.0; год выпуска 2021; индификационный номер (VIN) 79;    цвет оранжевый,  паспорт самоходной машины и др. видов техники RU CB 647679, выдан 16.12.2021г.</t>
  </si>
  <si>
    <t>Экскаватор-погрузчик ELAZ-BL 880</t>
  </si>
  <si>
    <t>Экскаватор-погрузчик ELAZ-BL 880, год выпуска 2021; VIN - ELAZBL880A21P654 , двигатель Перкинс 1104С-44Т, U704146G, цвет комбинированный (желтый, черный), паспорт транспортного средства RU CB 505910, выдан АО "ПО ЕлАЗ" 25.10.2021 года.</t>
  </si>
  <si>
    <t>Постановление администрации Новооскольского городского округа  № 733 от 20.12.2021</t>
  </si>
  <si>
    <t>Прицеп тракторный самосвальный 2ПТС-4,5</t>
  </si>
  <si>
    <t>Прицеп тракторный самосвальный 2-ПТС-4.5; год выпуска 2021; заводской номер машины (рамы) 4295; цвет синий, государственный регистрационный знак код 31 серия ЕХ № 2375, паспорт самоходной машины и др. видов техники ВY КС 012983, выдан 01.03.2007г., свидетельство о регистрации СМ № 296205 выдано 03.09.2021г. государственной инспекцией гостехнадзора Новооскольского района</t>
  </si>
  <si>
    <t>Накладная 154 ООО "Росавтопром"       МК 01/93 от 02.08.2021</t>
  </si>
  <si>
    <t>Прицеп специальный трактовный ОПМ-2.0 с самозакачкой ; год выпуска 2019; заводской номер машины (рамы) 459;  цвет оранжевый, государственный регистрационный знак код 31 серия ЕС № 2314, паспорт самоходной машины и др. видов техники RU CB 409327, выдан 24.01.2019г.</t>
  </si>
  <si>
    <t>ООО "Воронежкомплект"   накладная  КОБ0007642</t>
  </si>
  <si>
    <t>Погрузчик фронтальный одноковшовый  АМКОДОР 332В</t>
  </si>
  <si>
    <t>Погрузчик фронтальный одноковшовый АМКОДОР 332В; год выпуска 2021; заводской номер машины (VIN или PIN) ARU0332BNM0000699;  цвет желтый, модель, номер двигателя Д-260.2 №177436, государственный регистрационный знак код 31 серия ЕХ № 2372, паспорт самоходной машины и др. видов техники RU СВ 620590, выдан 30.04.2021г.</t>
  </si>
  <si>
    <t>УПД № БП21000612  ООО "БелАвтоБизнес плюс"  МК 01/98 от 10.08.2021</t>
  </si>
  <si>
    <t>Погрузчик малогабаритный с бортовым поворотом МКСМ-1000НМ</t>
  </si>
  <si>
    <t>Погрузчик малогабаритный с бортовым поворотом МКСМ-1000НМ; год выпуска 2021; заводской номер машины (VIN или PIN) 013125;  цвет желтый, модель, номер двигателя KNZ 3D50, 000104государственный регистрационный знак код 31 серия ЕХ № 6481, паспорт самоходной машины и др. видов техники RU 584359, выдан 24.11.2021г.</t>
  </si>
  <si>
    <t>Постановление Администрации Новооскольского городского округа № 735 от 21.12.2021</t>
  </si>
  <si>
    <t>Универсальная машина дорожная УМД-67-02-01</t>
  </si>
  <si>
    <t>Универсальная машинатдорожная УМД-67-02-01 на базе трактора Беларус 82.1; год выпуска 2021; заводской номер машины (VIN или PIN) Y4R900Z01M1110362;  цвет cbybq, модель, номер двигателя 154967, паспорт самоходной машины и др. видов техники BY KC 015665, выдан 01.11.2021г.</t>
  </si>
  <si>
    <t>Постановление Администрации Новооскольского городского округа № 777 от 30.12.2021</t>
  </si>
  <si>
    <t>МАЗ ЭД 244АТ-02</t>
  </si>
  <si>
    <t>Комбинированная дорожная машина - идентификационный номер (VIN) ХКК 504629М0000034;  номер двигателя (двигателей) 1021G500473; номер шасси (рамы): YЗМ650126М0000394; № кузова (кабины, прицепа): отсутствует; цвет кузова (кабины, прицепа): красный; год изготовления: 2021; двигатели: двигатель внутреннего сгорания (марка, тип) WEICHAI, МАЗ-Вейчай, WP7. 300Е51, четырехтактный дизель с турбонаддувом и промежуточным охлаждением воздуха; рабочий объем цилиндров (см3): 7470; максимальная мощность (кВт) (мин-1): 215 (2100); экологический класс: пятый; технически допустимая максимальная масса транспортного средства (кг): 33500; модификация: отсутствует; масса транспортного средства в снаряженном состоянии (кг): 17241; колесная формула/ведущие колеса: 6х4/2-ой оси, 3-ой оси; трансмиссия (тип): механическая, с ручным управлением; вид топлива: дизельное топливо; документ, подтверждающий соответствие обязательным требованиям безопасности ТС: RU Е- RU. МТ15.00361.Р1;  изготовитель: общество с ограниченной ответственностью «Завод комплексные дорожные машины»; номер паспорта базового ТС (шасси): 111201000289533; дата оформления паспорта базового ТС: 27 октября 2021 года; идентификационный номер базового ТС: YЗМ 650126М0000394; марка базового ТС (шасси): МАЗ</t>
  </si>
  <si>
    <t>Постановление Администрации Новооскольского городского округа № 729 от 20.12.2021</t>
  </si>
  <si>
    <t>Постановление Администрации Новооскольского городского округа № 756 от 28.12.2021</t>
  </si>
  <si>
    <t>Нежилое помещение (здание мастерской)</t>
  </si>
  <si>
    <t>Белгородская область, г. Новый Оскол, ул. Успенская (парк им. М.Горького)</t>
  </si>
  <si>
    <t>Итого нежилой фонд Муниципального бюджетногог учреждения «Новооскольское благоустройство»</t>
  </si>
  <si>
    <t>Прицеп специальный тракторный ОПМ-2.0 с самозакачкой</t>
  </si>
  <si>
    <t>Договор дарения
        № 10 от 02.10.2020</t>
  </si>
  <si>
    <t>Сцена+амфитеатр со скамейками</t>
  </si>
  <si>
    <t>Постановление администрации Новооскольского городского округа № 586 от 30.12.2020
Постановление администрации Новооскольского городского округа № 317 от 23.06.2021</t>
  </si>
  <si>
    <t xml:space="preserve">Итого особо ценное движимое имущество </t>
  </si>
  <si>
    <t>Распоряжение администрации Новооскольского городского округа № 1563-р от 30.12.2020 г.</t>
  </si>
  <si>
    <t>Снегоуборщик Мобил К C65LC170FS</t>
  </si>
  <si>
    <t>Постановление Администрации Новооскольского городского округа № 731 от 20.12.2021</t>
  </si>
  <si>
    <t>Виброплита CHAMPION 975 FT</t>
  </si>
  <si>
    <t>Распоряжение администрации Новооскольского городского округа   № 1045-р от 31.08.2021</t>
  </si>
  <si>
    <t>Воздуходувка Hysgvarna 580 BTs</t>
  </si>
  <si>
    <t>Накл № 000059 ИП Бидненко А.С.</t>
  </si>
  <si>
    <t>Мотоблок с дополнительным оборудованием (лопата-отвал, снегоуборочная приставка)</t>
  </si>
  <si>
    <t>Постановление администрации Новооскольского городского округа      № 781 от 30.12.2021</t>
  </si>
  <si>
    <t>Автомобиль ГАЗ-41 (демилитаризированное шасси БРДМ-2 № Б02ЛТ2780)</t>
  </si>
  <si>
    <t>г. Новый Оскол, ул. Авиационная, "Парк Воинской Славы"</t>
  </si>
  <si>
    <t>Договор дарения от 01.01.2021г.</t>
  </si>
  <si>
    <t>Косилка ротационная навесная КРН-2.1</t>
  </si>
  <si>
    <t>2021г. Выпуска</t>
  </si>
  <si>
    <t>УПД № 79 ООО "ТД "Завод Автотехнологий" МК 01/95 от 05.08.2021</t>
  </si>
  <si>
    <t>Косилка роторная</t>
  </si>
  <si>
    <t>УПД № 16 ООО "СнабКомплект"    МК 01/120 от 07.09.2021</t>
  </si>
  <si>
    <t>Бульдозерный отвал</t>
  </si>
  <si>
    <t>2021 г. выпуска</t>
  </si>
  <si>
    <t>УПД21000796                ООО "БелАвтоБизнес плюс"   МК 01/139 от 08.10.2021</t>
  </si>
  <si>
    <t>Комплекс парковых качелей на цепях двухместные</t>
  </si>
  <si>
    <t>г. Новыц Оскол, ул. Мичурина</t>
  </si>
  <si>
    <t>Распоряжение администрации Новооскольского городского округа   № 1628 от 30.12.2021</t>
  </si>
  <si>
    <t xml:space="preserve">Комплекс парковых качелей </t>
  </si>
  <si>
    <t>г. Новыц Оскол, ул. Челюскина</t>
  </si>
  <si>
    <t>Качели</t>
  </si>
  <si>
    <t>г. Новый Оскол, парк "Семья", "Прак им. М. Горького"</t>
  </si>
  <si>
    <t>Накл № 026 ИП Сахранова Л.А.</t>
  </si>
  <si>
    <t>г. Новый Оскол, пикник-парк "Сосновый", район СОШ №3, район ЦКР "Оскол"</t>
  </si>
  <si>
    <t>Лодочный мотор HDX R-series T 5.8 BMS</t>
  </si>
  <si>
    <t>Распоряжение администрации Новооскольского городского округа № 1045-р от 31.08.2021</t>
  </si>
  <si>
    <t>Скейтплощадка</t>
  </si>
  <si>
    <t>г. Новый Оскол, ул. Успенская, "Парк им. М. Горького"</t>
  </si>
  <si>
    <t>Распоряжение администрации Новооскольского городского округа    № 679-р от 11.06.2021</t>
  </si>
  <si>
    <t>Ограждение газонное (15 секций 22 столбика)</t>
  </si>
  <si>
    <t>г. Новый Оскол, ул. Успенская, 36</t>
  </si>
  <si>
    <t>Накл № 22032188  ИП Сахранова Л.А.</t>
  </si>
  <si>
    <t>г. Новый Оскол, ул. Авиационная, парк "Семья"</t>
  </si>
  <si>
    <t>Договор дарения        № б/нпот 01.01.2021</t>
  </si>
  <si>
    <t>Резиновое покрытие бесшовное травмобезопасное</t>
  </si>
  <si>
    <t>Автобусный павильон</t>
  </si>
  <si>
    <t>г. Новый оскол, ул. ГРП, ул. Чернянская</t>
  </si>
  <si>
    <t>Распоряжение администрации Новооскольского городского округа   № 1631-р от 30.12.2021</t>
  </si>
  <si>
    <t>Освещение "Парка Воинской Славы"</t>
  </si>
  <si>
    <t>г.Новый Оскол, ул. Авиационная    (22-вдухрожковых фонаря, 49- однороджковых фонаря)</t>
  </si>
  <si>
    <t>Распоряжениеадминистрации Новооскольского городского округа   № 678-р от 11.06.2021</t>
  </si>
  <si>
    <t>Тротуар из асфальтобетона</t>
  </si>
  <si>
    <t>г. Новый Оскол, ул. Авиационная, "Парк Воинской Славы"   2814,14 кв.м</t>
  </si>
  <si>
    <t>г. Новый Оскол, ул. Авиационная, "Парк Воинской Славы"   114 кв.м</t>
  </si>
  <si>
    <t>г. Новый Оскол, ул. Авиационная, "Парк Воинской Славы"   805,9 кв.м</t>
  </si>
  <si>
    <t>г. Новый Оскол, парк "Семья" (со соторны улицы Лапина)</t>
  </si>
  <si>
    <t>Доска почета "Семейный олимп"</t>
  </si>
  <si>
    <t>Белгородская обл., г. Новый Оскол, ул. Авиационная</t>
  </si>
  <si>
    <t>Распоряжение администрации Новооскольского городского округа   № 677-р от 11.06.2021</t>
  </si>
  <si>
    <t>МАФ "Мост деревянный"</t>
  </si>
  <si>
    <t>г. Новый Оскол, ул. Челюскина</t>
  </si>
  <si>
    <t>Накл. № 21 ИП Сизых В.Н.</t>
  </si>
  <si>
    <t>г. Новый Оскол, ул. 1 Мая, пикник-парк "Остров"</t>
  </si>
  <si>
    <t>Карусель</t>
  </si>
  <si>
    <t xml:space="preserve">Накл № 77  ИП Рудницкая Л.А. </t>
  </si>
  <si>
    <t>Горка</t>
  </si>
  <si>
    <t>Песочница "Бабочка"</t>
  </si>
  <si>
    <t>г. Новый 0скол</t>
  </si>
  <si>
    <t>Накл № 454 ООО "ИПА"</t>
  </si>
  <si>
    <t>Песочница с крышкой</t>
  </si>
  <si>
    <t>Тренажор двойной "Вело-Степпер"</t>
  </si>
  <si>
    <t>г. Новый Оскол, ул. Авиационная парк "Семья"</t>
  </si>
  <si>
    <t>Акт пердачи № б/н от 01.01.2021 ФОНД "ПОКОЛЕНИЕ"</t>
  </si>
  <si>
    <t>Тренажор двойной "Лыжи"</t>
  </si>
  <si>
    <t>г. Новый Оскол, ул. Центральная 41</t>
  </si>
  <si>
    <t>ООО "ОЛИМП ПРО" накл. № 22</t>
  </si>
  <si>
    <t>Договор пожертвования б/н от 01.01.2021</t>
  </si>
  <si>
    <t>Сплит-система Denko</t>
  </si>
  <si>
    <t>г.Новый Оскол</t>
  </si>
  <si>
    <t>Накл № 22032135 ИП Дубенцова</t>
  </si>
  <si>
    <t>Линия наружнего освещения парк "Семья"</t>
  </si>
  <si>
    <t>г. Новый Оскол, ул, Авиационная</t>
  </si>
  <si>
    <t>Договор пожертвования б/н от 23.12.2019</t>
  </si>
  <si>
    <t>Игровой комплекс "Корабль"</t>
  </si>
  <si>
    <t>Постановление администрации Новооскольского городского округа   № 825 от 09.12.2019</t>
  </si>
  <si>
    <t>Доска почета</t>
  </si>
  <si>
    <t>Новооскольский район п. Прибрежный (375 п.м.)</t>
  </si>
  <si>
    <t>1023101036936</t>
  </si>
  <si>
    <t>1193123014523</t>
  </si>
  <si>
    <t>Автомобильные дороги в микрорайоне индивидуального жилищного строительства "Пост ГАИ"</t>
  </si>
  <si>
    <t>Решение Совета депутатов Новооскольского городского округа
 № 623 от 29.06.2021 г.</t>
  </si>
  <si>
    <t>г. Новый Оскол, 
ул. Гражданская,
 д. 13, кв. 2</t>
  </si>
  <si>
    <t>г. Новый Оскол, 
ул. Гражданская,
 д. 13, кв. 3</t>
  </si>
  <si>
    <t>г. Новый Оскол, 
ул. Гражданская,
 д. 13, кв. 1</t>
  </si>
  <si>
    <t>15000033</t>
  </si>
  <si>
    <t>Компьютерное оборудование (комплект)</t>
  </si>
  <si>
    <t>Тележка-хранилище с системой подзарядки и маршрутизатором (тип 1 НТПК NT TH 16)</t>
  </si>
  <si>
    <t>Постановление администрации Новооскольского городского округа от 08.10.2021 № 599</t>
  </si>
  <si>
    <t>Тележка-хранилище с системой подзарядки и маршрутизатором (тип 2  НТПК ТП 16)</t>
  </si>
  <si>
    <t>Шкаф для ожежды</t>
  </si>
  <si>
    <t>Ноутбук HP 15s-fg 2031 ur 2Z7J0EA с предустановленной операционной системой Astra Linux (тип 1)</t>
  </si>
  <si>
    <t>Проектор Epson EF100</t>
  </si>
  <si>
    <t>Постановление администрации Нловооскольского городского округа от 16.06.2021  № 298</t>
  </si>
  <si>
    <t>Постановление администрации Новооскольского городского округа от 08.10.2021 № 610</t>
  </si>
  <si>
    <t>Ноутбук Lenovo ThinkBook 14 G2 ARE/ диагональ экрана 14,0/1920х1080/ Ryzen 5-4500 U/ ОЗУ 4Gb DDR4/ ssd 256Gb SSD M2/HDD 1 Tb HDD/Без ОС</t>
  </si>
  <si>
    <t>0,00</t>
  </si>
  <si>
    <t>Автобус ПАЗ-320570-02 для перевозки детей</t>
  </si>
  <si>
    <t>Постановление администрации муниципального района "Новооскольский район" Белгородской области от 13.07.2021 № 385</t>
  </si>
  <si>
    <t>Проектор Epson EF-100</t>
  </si>
  <si>
    <t>Постановление администрации Новооскольского городского округа от 16.06.2021 № 292</t>
  </si>
  <si>
    <t>Тележка-хранилище с системой подзарядки и маршрутизатором НТПК NT TH 16.</t>
  </si>
  <si>
    <t>СЧФК  № 423 от 01.12.2021 г.</t>
  </si>
  <si>
    <t>Постановление администрации Новооскольского городского округа от 08.10.2021 № 601</t>
  </si>
  <si>
    <t>437408,00</t>
  </si>
  <si>
    <t>63020,00</t>
  </si>
  <si>
    <t>62904,00</t>
  </si>
  <si>
    <t>1 062 273,21</t>
  </si>
  <si>
    <t>Постановление администрации Новооскольского городского округа от 01.09.2021 № 516</t>
  </si>
  <si>
    <t>Постановление администрации Новооскольского городского округа от 10.09.2021 № 520</t>
  </si>
  <si>
    <t>Ноутбук  HP 255 G8 45M81ES с предустановленной операционной системой ASTRA LINUX COMMON EDITION</t>
  </si>
  <si>
    <t>294,0</t>
  </si>
  <si>
    <t>100000029</t>
  </si>
  <si>
    <t>Постановление администрации Новооскольского городского округа от 08.10.2021 № 600</t>
  </si>
  <si>
    <t>Цыфровая лаборатория для школьников</t>
  </si>
  <si>
    <t>Постановление администрации Новооскольского городского округа от 08.10.2021 № 629</t>
  </si>
  <si>
    <t>Образовательный набор по механике, мехатронике и роботехнике ( Конструктор программируемых моделей инженерных систем)</t>
  </si>
  <si>
    <t>Постановление администрации Новооскольского городского округа от 08.10.2021 № 630</t>
  </si>
  <si>
    <t>Образовательный конструктор с комплектом датчиков (Образовательный конструктор для практики блочного программирования с комплектом датчиков на базе VEX IQ (стартовый))</t>
  </si>
  <si>
    <t>Цыфровая лаборатория для школьников (Цифровая лаборатория по биологии Releon)</t>
  </si>
  <si>
    <t>Постановление администрации Новооскольского городского округа от 08.10.2021 № 588</t>
  </si>
  <si>
    <t>Цыфровая лаборатория для школьников (Цифровая лаборатория по химии Releon)</t>
  </si>
  <si>
    <t>Цыфровая лаборатория для школьников (Цифровая лаборатория по физике Releon)</t>
  </si>
  <si>
    <t>Ноутбук. Машина портативная персональная электронно- вычислительная Aguarius CMP NS685U R11 (Порядковый номер реестровой записи РЭ-2229/20)</t>
  </si>
  <si>
    <t>Постановление администрации Новооскольского городского округа от 08.10.2021 № 581</t>
  </si>
  <si>
    <t>Образовательный конструктор для практики блочного программирования с комплектом датчиков на базе VEX IQ (стартовый)</t>
  </si>
  <si>
    <t>Постановление администрации Новооскольского городского округа от 08.10.2021 № 592</t>
  </si>
  <si>
    <t>Цыфровая лаборатория для школьников по экологии</t>
  </si>
  <si>
    <t>Постановление администрации Новооскольского городского округа от 08.10.2021 № 714</t>
  </si>
  <si>
    <t>Цыфровая лабораторию для школьников (химия)</t>
  </si>
  <si>
    <t>Постановление администрации Новооскольского городского округа от 17.10.2021 № 662</t>
  </si>
  <si>
    <t>Постановление Новооскольского городского округа от 01.07.2021 № 331</t>
  </si>
  <si>
    <t>Постановление Новооскольского городского округа от 01.07.2021 № 602</t>
  </si>
  <si>
    <t xml:space="preserve"> Ноутбук. Машина портативная персональная электронно-вычислительная Aguarius CMP NS685U R11 (порядковый номер реестровой записи PЭ-2229/20)</t>
  </si>
  <si>
    <t>Постановление Новооскольского городского округа от 01.07.2021 № 672</t>
  </si>
  <si>
    <t>Постановление администрации Новооскольского городского округа от 01.09.2021 № 512</t>
  </si>
  <si>
    <t>Постановление администрации Новооскольского городского округа от 08.10.2021 № 602</t>
  </si>
  <si>
    <t>Постановление администрации Новооскольского городского округа от 23.04.2020 №154</t>
  </si>
  <si>
    <t>Постановление администрации Новооскольского городского округа от 08.10.2021 № 612</t>
  </si>
  <si>
    <t>счет-фактура №804 от 30.03.2020</t>
  </si>
  <si>
    <t>Постановление администрации Новооскольского городского округа от 08.10.2021 № 613</t>
  </si>
  <si>
    <t>СЧФК № 422</t>
  </si>
  <si>
    <t>Постановление Новооскольского городского округа от 08.10.2021 № 613</t>
  </si>
  <si>
    <t>Постановление администрации Новооскольского городского округа от 08.10.2021 № 605</t>
  </si>
  <si>
    <t>СЧФК № 424</t>
  </si>
  <si>
    <t>СЧФК № 425</t>
  </si>
  <si>
    <t>СЧФК № 426</t>
  </si>
  <si>
    <t>Постановление администрации муниципального района "Новооскольский райн" Белгородской области от 15.09.2017 №350</t>
  </si>
  <si>
    <t>Постановление Новооскольского городского округа от 16.06.2021 №294</t>
  </si>
  <si>
    <t>Постановление Новооскольского городского округа от 08.10.2021 № 604</t>
  </si>
  <si>
    <t xml:space="preserve"> Топиари павлин веерный-газон Eco 200х60х120 см</t>
  </si>
  <si>
    <t>Накладная № 5</t>
  </si>
  <si>
    <t>Постановление администрации Новооскольского городского округа от 08.10.2021 № 604</t>
  </si>
  <si>
    <t xml:space="preserve"> Ноутбук Lenovo ThinkBook 14 G2 ARE/ диагональ экрана 14,0/1920х1080/ Ryzen 5-4500 U/ ОЗУ 4Gb DDR4/ ssd 256Gb SSD M2/HDD 1 Tb HDD/Без ОС</t>
  </si>
  <si>
    <t>Постановление администрации Новооскольского городского округа от 08.10.2021 № 617</t>
  </si>
  <si>
    <t>ДИО5.031 горка с металлическими периллами Н-900 Производитель Артикс. Цветовая схема-15.</t>
  </si>
  <si>
    <t>Накладная № 54</t>
  </si>
  <si>
    <t>1010202003</t>
  </si>
  <si>
    <t>Постановление администрации Новооскольского городского округа от 08.10.2021 № 614</t>
  </si>
  <si>
    <t xml:space="preserve"> Портативная проекционная система EPSON X27;Устройство монохромной печати Pantum P2207;Настенно-потолочный экран Digis DSOC-1103;Потолочное универсальное крепление ScreenMedia PRB-2L;Мобильное рабочее место Aquarius Cmp NS735 SPEC</t>
  </si>
  <si>
    <t>Постановление администрации Новооскольского городского округа от 08.10.2021 № 615</t>
  </si>
  <si>
    <t>Постановление администрации Новооскольского городского округа от 30.12.2021 № 797</t>
  </si>
  <si>
    <t xml:space="preserve">Проектор </t>
  </si>
  <si>
    <t>Epson EF100</t>
  </si>
  <si>
    <t>Тележка-хранилище с системой подзарядки и маршрутизатором</t>
  </si>
  <si>
    <t>(тип 1 НТПК NT TH 16)</t>
  </si>
  <si>
    <t>(тип 2  НТПК ТП 16)</t>
  </si>
  <si>
    <t>Aguarius CMP NS685U R</t>
  </si>
  <si>
    <t>Lenovo ThinkBook 14 G2 ARE</t>
  </si>
  <si>
    <t>HP 15s-fg 2031 ur 2Z7J0EA</t>
  </si>
  <si>
    <t>Насос циркуляционный</t>
  </si>
  <si>
    <t xml:space="preserve"> Гос № Т 861 РУ 31 RUS, ПТС 164301032594633;                   VIN:Х1М3205ХХМ0002006,          модель 524500 № двиг. М1003097, бензиновый, разр. мах мощность 98,7 (3200), масса транспортного средства (кг) 5510, 2021 год, цвет желтый.</t>
  </si>
  <si>
    <t>Постановление  №690</t>
  </si>
  <si>
    <t xml:space="preserve"> тип 2  НТПК ТП 16</t>
  </si>
  <si>
    <t>тип 1 НТПК NT TH 16</t>
  </si>
  <si>
    <t>Aguarius CMP NS685U</t>
  </si>
  <si>
    <t xml:space="preserve">Цифровая лаборатория для школьников </t>
  </si>
  <si>
    <t>Комплект шахматных фигур напольные</t>
  </si>
  <si>
    <t>Постановление администрации муниципального района "Новооскольский район" Белгородской области от 03.10.2018 № 341</t>
  </si>
  <si>
    <t>Автобус ПАЗ-320570-02</t>
  </si>
  <si>
    <t>тип 2  НТПК ТП 16</t>
  </si>
  <si>
    <t>Цифровая лаборатория для школьников</t>
  </si>
  <si>
    <t>Пунк для охраны</t>
  </si>
  <si>
    <t>Шахматы парковые комплект</t>
  </si>
  <si>
    <t>Образовательный конструктор с комплектом датчиков</t>
  </si>
  <si>
    <t>Сковорода</t>
  </si>
  <si>
    <t>ЭСК-80-0,2</t>
  </si>
  <si>
    <t>столик с навесом</t>
  </si>
  <si>
    <t>ГОРКА</t>
  </si>
  <si>
    <t>H-900</t>
  </si>
  <si>
    <t>карусель со сплошным сидением</t>
  </si>
  <si>
    <t>CASIO Celviano</t>
  </si>
  <si>
    <t>Колясочная</t>
  </si>
  <si>
    <t>Вывеска световая АБВГД-ейка</t>
  </si>
  <si>
    <t>Информационный с-д.</t>
  </si>
  <si>
    <t>Световые буквы</t>
  </si>
  <si>
    <t>Интерактивный сухой бассейн</t>
  </si>
  <si>
    <t>Плита электрическая  шестикомфорочная без жарочного шкафа</t>
  </si>
  <si>
    <t>ЭП-6П</t>
  </si>
  <si>
    <t>Беседка деревянная шестигранная</t>
  </si>
  <si>
    <t xml:space="preserve"> Lenovo ThinkBook </t>
  </si>
  <si>
    <t>Сушильная машина</t>
  </si>
  <si>
    <t>Candy GVS H10A2TCE-07</t>
  </si>
  <si>
    <t xml:space="preserve"> HP 15s-fg 2031 ur 2Z7J0EA</t>
  </si>
  <si>
    <t>Цифровая лабораторию для школьников</t>
  </si>
  <si>
    <t>песочница</t>
  </si>
  <si>
    <t>ASER Х1327</t>
  </si>
  <si>
    <t>Ворота с калиткой из сетки 3Д</t>
  </si>
  <si>
    <t xml:space="preserve">Ворота с калиткой в створке ворот из сетки 3Д </t>
  </si>
  <si>
    <t>VIN:Х1М3205ХХМ0000964,        № двиг. 524500М1001096, номер кузова Х1М3205ХХМ0000964, 2021 г.в.</t>
  </si>
  <si>
    <t>Постановление администрации муниципального района Новооскольского городского округа от 13.07.2021 № 383</t>
  </si>
  <si>
    <t>Автобус ПАЗ 32053-70 автобус для перевозки детей</t>
  </si>
  <si>
    <t>Накладная О.С. № 793</t>
  </si>
  <si>
    <t>Лазерный станок TOR</t>
  </si>
  <si>
    <t>Ноутбук  ASUS TUF FX506LH-NH002 15.6 (1920x1080 IPS) Inter Core i5 10300H/8Gb/SSD 512Gb/n Vidia GeForce GTX1650 4Gb</t>
  </si>
  <si>
    <t>Постановление № 622</t>
  </si>
  <si>
    <t>3D принтер Wanhao Duplicator 6 Plus (с корпусом)</t>
  </si>
  <si>
    <t>Постановление № 586</t>
  </si>
  <si>
    <t>Шкаф холодильный С M105</t>
  </si>
  <si>
    <t>Накладная № 868</t>
  </si>
  <si>
    <t>12272722,00</t>
  </si>
  <si>
    <t>Цифровое фортепиано</t>
  </si>
  <si>
    <t>Накладная № 437</t>
  </si>
  <si>
    <t>Комплект оборудованя для организации коррекционно-развивающей работы с детьми</t>
  </si>
  <si>
    <t>Благоустройство дворовой территории</t>
  </si>
  <si>
    <t>ул. Гагарина д.22</t>
  </si>
  <si>
    <t>АКТ</t>
  </si>
  <si>
    <t>пл. Революции д.12 ул. Славы д.19</t>
  </si>
  <si>
    <t>ул.Островского д.67</t>
  </si>
  <si>
    <t>ул.Кирзаводская д.17</t>
  </si>
  <si>
    <t>ул.Красноармейская д.7</t>
  </si>
  <si>
    <t>пер.Кооперативный д.36</t>
  </si>
  <si>
    <t>Ограждение СОШ №2</t>
  </si>
  <si>
    <t>ул.Оскольская</t>
  </si>
  <si>
    <t>Ограждение СОШ №4</t>
  </si>
  <si>
    <t>ул.Авиационная</t>
  </si>
  <si>
    <t>Качели двойные</t>
  </si>
  <si>
    <t>ул.Славы 19</t>
  </si>
  <si>
    <t>Накл.</t>
  </si>
  <si>
    <t>Песочница "Боровичек"</t>
  </si>
  <si>
    <t>Спортивно-игровое оборудование</t>
  </si>
  <si>
    <t>ул.Успенская</t>
  </si>
  <si>
    <t>Ограждение детской площадки</t>
  </si>
  <si>
    <t>ул.Б-Хмельницкого</t>
  </si>
  <si>
    <t>ул.Леонова</t>
  </si>
  <si>
    <t>пл.Свободы</t>
  </si>
  <si>
    <t>Игровой комплекс до 12 лет</t>
  </si>
  <si>
    <t>Игровой комплекс до 6 лет</t>
  </si>
  <si>
    <t>Основание с резиновым покрытием</t>
  </si>
  <si>
    <t>Тенисный стол</t>
  </si>
  <si>
    <t>с.Макешкино</t>
  </si>
  <si>
    <t>Влопешеходная дорожка</t>
  </si>
  <si>
    <t>Наружное освещение из 252 парковых светильников</t>
  </si>
  <si>
    <t>Шкаф наружного освещения</t>
  </si>
  <si>
    <t>Бесшовное резиновое покрытие 96м2</t>
  </si>
  <si>
    <t>Тренажер эллиптический</t>
  </si>
  <si>
    <t>Постановление администрации Новооскольского городского округа от 08.11.2021 № 598</t>
  </si>
  <si>
    <t>Постановление администрации Новооскольского городского округа от 08.11.2021 № 583</t>
  </si>
  <si>
    <t>Постановление администрации Новооскольского городского округа от 08.11.2021 № 591</t>
  </si>
  <si>
    <t>Постановление администрации Новооскольского городского округа от 08.11.2021 № 595</t>
  </si>
  <si>
    <t>Накладная № 138 от 08.09.2021 г</t>
  </si>
  <si>
    <t>СЧФК № 26 от 02.09.2021 г.</t>
  </si>
  <si>
    <t>Накладная № 26 от 27.08.2021 г</t>
  </si>
  <si>
    <t>Постановление администрации Новооскольского городского округа от 16.06.2021 № 297</t>
  </si>
  <si>
    <t>Постановление администрации Новооскольского городского округа от 08.11.2021 № 632</t>
  </si>
  <si>
    <t>Постановление администрации Новооскольского городского округа от 08.11.2021 № 627</t>
  </si>
  <si>
    <t>Накладная № 1909 от 22.04.2021 г.</t>
  </si>
  <si>
    <t>Накладная № 104 от 06.09.2021 г.</t>
  </si>
  <si>
    <t>цифровое фортепиано</t>
  </si>
  <si>
    <t>Накладная № 1847 от 14.09.2021 г.</t>
  </si>
  <si>
    <t>Накладная № 412 от 10.12.2021 г.</t>
  </si>
  <si>
    <t>Накладная № 818 от 07.12.2021 г.</t>
  </si>
  <si>
    <t>Накладная № 820 от 07.12.2021 г.</t>
  </si>
  <si>
    <t>Накладная № 1100 от 07.12.2021 г.</t>
  </si>
  <si>
    <t>Накладная № 12909 от 10.12.2021 г.</t>
  </si>
  <si>
    <t>Вывеска световая объемная "СПОРТИВНАЯ ШКОЛА ОСКОЛ"</t>
  </si>
  <si>
    <t>Накладная № 818 от 10.12.2021 г.</t>
  </si>
  <si>
    <t>Постановление администрации Новооскольского городского округа от 07.12.2021 № 716</t>
  </si>
  <si>
    <t>Накладная № 11687 от 10.12.2021 г.</t>
  </si>
  <si>
    <t>Накладная № 8611 от 28.07.2021 г.</t>
  </si>
  <si>
    <t>Накладная № 35 от 10.12.2021 г.</t>
  </si>
  <si>
    <t>Накладная № 26 от 06.09.2021 г.</t>
  </si>
  <si>
    <t>Постановление администрации Новооскольского городского округа от 01.09.2021 № 513</t>
  </si>
  <si>
    <t>Накладная № 223023 от 10.08.2021 г.</t>
  </si>
  <si>
    <t>Постановление администрации Новооскольского городского округа от 17.11.2021 № 665</t>
  </si>
  <si>
    <t>Накладная № 226712 от 14.09.2021 г.</t>
  </si>
  <si>
    <t>Накладная № 256 от 08.09.2021 г.</t>
  </si>
  <si>
    <t xml:space="preserve">Нежилое здание школы </t>
  </si>
  <si>
    <t>Новооскольский район, с. Киселевка, ул. Школьная, д.8</t>
  </si>
  <si>
    <t>21.12.2021г.</t>
  </si>
  <si>
    <t>Постановление № 740 от 21.12.2021г.</t>
  </si>
  <si>
    <t>Новооскольский район, с. Солонец Поляна, ул. Садовая , д.28</t>
  </si>
  <si>
    <t>Нежилое здание (хозпостройка)</t>
  </si>
  <si>
    <t>Нежилое здание (мастерская)</t>
  </si>
  <si>
    <t>Нежилое здание (подвал)</t>
  </si>
  <si>
    <t>Постановление №293 от 16.06.2021г.</t>
  </si>
  <si>
    <t>Аппарат пароварочно-конвективный электрический  Abat</t>
  </si>
  <si>
    <t>Акт приема-передачи (по результатам инвентаризации)</t>
  </si>
  <si>
    <t>Постановление №603 от 08.11.2021г.</t>
  </si>
  <si>
    <t>Постановление № 674 от 17.11.2021г.</t>
  </si>
  <si>
    <t>АРМ (проекционная система EpsonX27,принтер Pantum P2207, экран Digis DSOC1103, потол крепление ScreenMedia PRB2L, ноутбук Aquarius Cmp NS735 SPEC)</t>
  </si>
  <si>
    <t>3D принтер  "Альфа"</t>
  </si>
  <si>
    <t>LEGO Mindstorms 45544 образовательный набор EV3 с зарядным устройством, К 13</t>
  </si>
  <si>
    <t>нак. № 156649 от 01.07.2021г.</t>
  </si>
  <si>
    <t>Постановление № 511 от 01.09.2021г.</t>
  </si>
  <si>
    <t>Плита электрическая ITERMA ПКЭ-4ПР</t>
  </si>
  <si>
    <t>Протирочно - резальная машинка МПР- 250-м 01 ОАО " Тогр маш" Баранович.</t>
  </si>
  <si>
    <t>Учебно-бытовой принтер 3D</t>
  </si>
  <si>
    <t>Постановление администрации Новооскольского городскогоокруга от 08.11.2021 № 609</t>
  </si>
  <si>
    <t>Постановление № 75 , Акт приема-передачи</t>
  </si>
  <si>
    <t xml:space="preserve"> VIN:Х1М3205ХХM0000953, модель 520570-02, № двиг. 524500M1001159, номер кузоваХ1М3205ХХM0000953, 2021 г.,  цвет желтый.</t>
  </si>
  <si>
    <t xml:space="preserve">Постановление №384 от 13.07.2021г. </t>
  </si>
  <si>
    <t>Постановление 670 от 17.11.2021г.</t>
  </si>
  <si>
    <t>Постановление 582 от 08.11.2021г.</t>
  </si>
  <si>
    <t>Постановление 607 от 08.11.2021г.</t>
  </si>
  <si>
    <t>Постановление 333 от 01.07.2021г.</t>
  </si>
  <si>
    <t>Постановление 589 от 08.11.2021г.</t>
  </si>
  <si>
    <t>Постановление 717 от 13.12.2021г.</t>
  </si>
  <si>
    <t>Постановление 593 от 08.11.2021г.</t>
  </si>
  <si>
    <t>Постановление 631 от 08.11.2021г.</t>
  </si>
  <si>
    <t>Постановление администрации Новооскольского городского округа от 08.11.2021 № 608</t>
  </si>
  <si>
    <t>Постановление администрации Новооскольского городского округа от 01.07.2021 № 334</t>
  </si>
  <si>
    <t>Оборудование детской игровой площадки</t>
  </si>
  <si>
    <t>накл. 9439 от 25.06.2021г.</t>
  </si>
  <si>
    <t>Постановление администрации Новооскольского городского округа от 01.09.2021 № 508</t>
  </si>
  <si>
    <t>Постановление 509 от 01.09.2021г.</t>
  </si>
  <si>
    <t>Постановление 663 от 17.11.2021г.</t>
  </si>
  <si>
    <t>Постановление администрации Новооскольского городского округа от 17.11.2021 № 671</t>
  </si>
  <si>
    <t>Постановление администрации Новооскольского городского округа от 08.11.2021 № 606</t>
  </si>
  <si>
    <t>Тележка-хранилище с системой подзарядки и маршрутизатором (тип 1  НТПК NT ТП 16)</t>
  </si>
  <si>
    <t>Постановление администрации Новооскольского городского округа от 01.07.2021 № 332</t>
  </si>
  <si>
    <t>Постановление администрации Новооскольского городского округа от 01.09.2021 № 510</t>
  </si>
  <si>
    <t>г. Новый Оскол, ул. Ливенская, 
д. 94</t>
  </si>
  <si>
    <t>Постановление №597 от 08.11.2021 г.</t>
  </si>
  <si>
    <t>Постановление №584 от 08.11.2021 г.</t>
  </si>
  <si>
    <t>Постановление №715от 13.12.2021 г.</t>
  </si>
  <si>
    <t>Постановление № 590 от 08.11.2021 г.</t>
  </si>
  <si>
    <t>Постановление № 594 от 08.11.2021 г.</t>
  </si>
  <si>
    <t>Постановление № 296 от 16.06.2021 г.</t>
  </si>
  <si>
    <t>Постановление № 628 от 08.11.2021 г.</t>
  </si>
  <si>
    <t>Постановление № 633 от 08.11.2021 г.</t>
  </si>
  <si>
    <t xml:space="preserve">Постановление № 514 от 01.09.2021 </t>
  </si>
  <si>
    <t xml:space="preserve">Постановление № 597 от 08.11.2021 </t>
  </si>
  <si>
    <t xml:space="preserve">Постановление № 664 от 17.11.2021 </t>
  </si>
  <si>
    <t>Накладная № 8 от 24.02.2021 г</t>
  </si>
  <si>
    <t xml:space="preserve">Нежилое здание котельной </t>
  </si>
  <si>
    <t>Новооскольский район, с.Старая Безгинка</t>
  </si>
  <si>
    <t>Постановление администрации  № 786</t>
  </si>
  <si>
    <t>г.Новый Оскол, ул.Ивана Дмитриевича Путилина</t>
  </si>
  <si>
    <t>31:19:1110002:855</t>
  </si>
  <si>
    <t>Постановление администрации  № 316</t>
  </si>
  <si>
    <t xml:space="preserve">Братская могила, объект культурного наследия </t>
  </si>
  <si>
    <t>Новооскольский район, с. Ольховатка</t>
  </si>
  <si>
    <t>31:19:1301003:69</t>
  </si>
  <si>
    <t>13,01,2021</t>
  </si>
  <si>
    <t>Оперативное управление № 31:19:1301003:69-31/075/2021-2 от 13.01.2021</t>
  </si>
  <si>
    <t>Оперативное управление № 31:19:1304011:121-31/070/2021-2 от 11.01.2021</t>
  </si>
  <si>
    <t>Оперативное управление № 31:19:1301002:144-31/076/2021-2 от 11.01.2021</t>
  </si>
  <si>
    <t>Оперативное управление № 31:19:1305002:79-31/071/2021-2 от 12.01.2021</t>
  </si>
  <si>
    <t xml:space="preserve">Место отдыха "Уютный причал у Слоновского колодчика" </t>
  </si>
  <si>
    <t xml:space="preserve">скамейки-4 шт, беседка-1 шт, мангал-1 шт, мусорный бак-1 шт, мостик для рыбалки-1 шт, ограждение территории для ночлега 11 погонных метров, раздевалка -1 шт. Новооскольский район, с.Слоновка </t>
  </si>
  <si>
    <t>постановление администрации Новооскольского городского округа №584 от 30.12.2020 г. " О передаче в оперативное управление муниципального имущества"</t>
  </si>
  <si>
    <t xml:space="preserve">Тренажер предназначен для возрастной группы от 14-и лет, 1090х756х1632 Новооскольский район, с.Ольховатка ул.Молодежная д.26 </t>
  </si>
  <si>
    <t>постановление администрации Новооскольского городского округа №582 от 30.12.2021 г. " О передаче в оперативное управление муниципального имущества"</t>
  </si>
  <si>
    <t>Тренажер шаговый</t>
  </si>
  <si>
    <t>Тренажер предназначен для возрастной группы от 14-и лет. Новооскольский район, с.Ольховатка ул.Молодежная д.26</t>
  </si>
  <si>
    <t>Нежилое помещение 
(администрация)</t>
  </si>
  <si>
    <t>Детский игровой комплекс до 12 л</t>
  </si>
  <si>
    <t>раположен: Новооскольский район с.Богородское, на территории парка "Вдохновение"</t>
  </si>
  <si>
    <t>Распоряжение администрации Новооскольского городского округа №1628/р от 30.12.2021 г.</t>
  </si>
  <si>
    <t>Песочница "Боровичок"</t>
  </si>
  <si>
    <t>Теннисный стол</t>
  </si>
  <si>
    <t>Детский игровой комплекс до 6 л</t>
  </si>
  <si>
    <t>Основание с резиновым покрытием, площадью 255 м2</t>
  </si>
  <si>
    <t xml:space="preserve"> Новооскольский район, х.Мосьпанов  (Металл)  342,0 погон. м.</t>
  </si>
  <si>
    <t>Акт приема-передачи от 30.12.2021 г.</t>
  </si>
  <si>
    <t>Парк отдыха им. Бондарева А.Л. Белгородская область, Новооскольский район, с. Боровки, ул. Николаевская, 
д. 54</t>
  </si>
  <si>
    <t>с.Гринево</t>
  </si>
  <si>
    <t>с.Боровки</t>
  </si>
  <si>
    <t>с.Немцево</t>
  </si>
  <si>
    <t>Беседка деревянная 5х6 со скамейками</t>
  </si>
  <si>
    <t>х. Мазепин</t>
  </si>
  <si>
    <t>Разбрасыватель песка навесной Л-116-01</t>
  </si>
  <si>
    <t>Договор поставки №23/12/2021-4Р</t>
  </si>
  <si>
    <t>постановление администрации Новооскольского городского округа №790</t>
  </si>
  <si>
    <t>164 п.м.</t>
  </si>
  <si>
    <t>Металлическое ограждение кладбища Васильдол 36м</t>
  </si>
  <si>
    <t xml:space="preserve">Муниципальный контракт №726/05 от 06.12.2021г </t>
  </si>
  <si>
    <t>Разбрасыватель песка навесной Л-16-01</t>
  </si>
  <si>
    <t>Договор поставки № 23/12/2021-1Р</t>
  </si>
  <si>
    <t>Спортивный комплекс с лавкой для пресса,двумя рукоходами, лестницей двумя турниками и двойными брусьями "тропа здоровья"</t>
  </si>
  <si>
    <t>Новооскольский район, c.Великомихайловка ул. Ворошилова</t>
  </si>
  <si>
    <t>постановление №641 от 08.11.2021г</t>
  </si>
  <si>
    <t>Беседка "Бурунок"</t>
  </si>
  <si>
    <t>Дорожка асфальтированная 400м "Тропа здоровья"</t>
  </si>
  <si>
    <t>Безшовное травмобезопасное резиновое покрытие толщиной 10мм "Тропа здоровья"</t>
  </si>
  <si>
    <t>Песочная площадка для волейбольногополя "Тропа здоровья"</t>
  </si>
  <si>
    <t>Площадка под воркаут"Тропа здоровья"</t>
  </si>
  <si>
    <t>Волейбольная площадка  "Бурунок"</t>
  </si>
  <si>
    <t>1741 м.кв.</t>
  </si>
  <si>
    <t>постановление №795 от 30.12.2021г</t>
  </si>
  <si>
    <t>Зона отдыха  на территории пруда х.Березки</t>
  </si>
  <si>
    <t>Пост.админ.Н-го гор.округа 642 от 08.11.2021г.</t>
  </si>
  <si>
    <t>Обустройство Дерябин парка с.Глинное</t>
  </si>
  <si>
    <t>Пост.админ.Н-го гор.округа от 30.12.2021г.</t>
  </si>
  <si>
    <t>Туалет уличный</t>
  </si>
  <si>
    <t>31:19:1802001:18</t>
  </si>
  <si>
    <t>29,12.2018</t>
  </si>
  <si>
    <t>Постановление администрации Новооскольского городского округа № 61</t>
  </si>
  <si>
    <t>Постановление администрации Новооскольского городского округа № 63</t>
  </si>
  <si>
    <t xml:space="preserve">Новооскольский район, п.Прибрежный </t>
  </si>
  <si>
    <t>Ограждение из профильного листа с. Ниновка, ул. Победы, д. 24а, протяженность 45 пог.м (детская игровая площадка)</t>
  </si>
  <si>
    <t>с. Ниновка, ул. Победы, д. 24а,</t>
  </si>
  <si>
    <t>Товарная накладная № 126</t>
  </si>
  <si>
    <t>Бесшовного трамобезопасного покрытия на основе резиновой крошки толщиной 10мм( цвет красный/зеленый) -238м2</t>
  </si>
  <si>
    <t>с.Ниновка, ул.Победы д. 24а (Поколение) около СДК</t>
  </si>
  <si>
    <t xml:space="preserve">Акт приема-передачи оборудования </t>
  </si>
  <si>
    <t>Спортивный комплекс с двумя лавками для преса, канатом, кольцами, тремя турниками и лестницей</t>
  </si>
  <si>
    <t xml:space="preserve"> Полоса препятствий 7700х2300х1800</t>
  </si>
  <si>
    <t>Карусель "Большая" со спинкой 1650х1650х650</t>
  </si>
  <si>
    <t>Лучик спорт 4600х3300х2600</t>
  </si>
  <si>
    <t>ТР-2.02 Тренажер двойной "Лыжи" 1403х545х1590</t>
  </si>
  <si>
    <t>х. Подольхи ул. Центральная д. 67 около СК</t>
  </si>
  <si>
    <t>УПД, 15/07/Р7</t>
  </si>
  <si>
    <t>Тренажер "Баттерфляй" 1050х885х1920</t>
  </si>
  <si>
    <t xml:space="preserve">с. Ниновка, ул. Пушкина </t>
  </si>
  <si>
    <t>УПД, 15/07/Р6</t>
  </si>
  <si>
    <t>Тренажер "Баттерфляй" 1050х885х1921</t>
  </si>
  <si>
    <t>Ограждение детской площадки в с. Косицыно размером 47000мм.х 750мм. (47п/м)</t>
  </si>
  <si>
    <t>с. Косицыно</t>
  </si>
  <si>
    <t>Периметральное ограждение (60 метров) 30м2</t>
  </si>
  <si>
    <t>постановление администрации Новооскольского городского округа №63</t>
  </si>
  <si>
    <t>Домик беседка</t>
  </si>
  <si>
    <t>постановление администрации Новооскольского городского округа №64</t>
  </si>
  <si>
    <t>Спортивно-игровой комплекс "Воркаут"</t>
  </si>
  <si>
    <t>постановление администрации Новооскольского городского округа №65</t>
  </si>
  <si>
    <t>Генератор бензиновый HUTER 6500.5 кВт</t>
  </si>
  <si>
    <t xml:space="preserve">Лучшая территория Новооскольского г/о 3 место </t>
  </si>
  <si>
    <t>постановление администрации Новооскольского городского округа №764</t>
  </si>
  <si>
    <t>Мотоблок HUNTER</t>
  </si>
  <si>
    <t xml:space="preserve">постановление администрации Новооскольского городского округа №764 </t>
  </si>
  <si>
    <t>Часть нежилого здания (АТС)</t>
  </si>
  <si>
    <t xml:space="preserve"> Новооскольский район, с. Новая Безгинка, 
ул. Молодежная, д. 11/2</t>
  </si>
  <si>
    <t>металлическое ограждение тротуаров школы с.Голубино</t>
  </si>
  <si>
    <t>постановление главы администрации Новооскольского городского округа от 30.12.2021</t>
  </si>
  <si>
    <t xml:space="preserve"> Нежилое помещение администрации (в помещении дома культуры)</t>
  </si>
  <si>
    <t>Новооскольский район, с.Старая Безгинка, ул.Покровская, д. 12</t>
  </si>
  <si>
    <t>Договор поставки №23/12/2021-2Р</t>
  </si>
  <si>
    <t>Итого нежилой фонд Контрольно-счетная   комиссии Новооскольского городского округа</t>
  </si>
  <si>
    <t>Итого жилой фонд Контрольно-счетной    комиссии  Новооскольского городского округа</t>
  </si>
  <si>
    <t>Итого сооружения Контрольно-счетная   комиссия  Новооскольского городского округа</t>
  </si>
  <si>
    <t>Итого сети Контрольно-счетной комиссия  Новооскольского городского округа</t>
  </si>
  <si>
    <t>Итого памятники Контрольно-счетной комиссия  Новооскольского городского округа</t>
  </si>
  <si>
    <t>Итого недвижимое имущество Контрольно-счетной  комиссия  Новооскольского городского округа</t>
  </si>
  <si>
    <t>г.Новый Оскол,
пл.Центральная, д. 6</t>
  </si>
  <si>
    <t>Муниципальный контракт №01/19 от 21.03.2021 г.</t>
  </si>
  <si>
    <t>Муниципальный контракт №01/41 от 19.04.2021 г.</t>
  </si>
  <si>
    <t>Муниципальный контракт №01/40 от 19.04.2021 г.</t>
  </si>
  <si>
    <t>Муниципальный контракт №01/33 от 12.04.2021 г.</t>
  </si>
  <si>
    <t>Муниципальный контракт №01/115 от 31.08.2021 г.</t>
  </si>
  <si>
    <t>Муниципальный контракт №01/145 от 19.10.2021 г.</t>
  </si>
  <si>
    <t>Муниципальный контракт №01/168 от 22.11.2021</t>
  </si>
  <si>
    <t>27115,1</t>
  </si>
  <si>
    <t>148604595,54</t>
  </si>
  <si>
    <t xml:space="preserve">Монитор Asus 21.5"VP229HE-1 шт на сумму 10800руб. Системный блок в сборе:Корпус Exegate CP-603+кард-ридер GINZZU GR-136UB Блок питания </t>
  </si>
  <si>
    <t xml:space="preserve">Корпус Exegate CP-603+кард-ридер GINZZU GR-136UB Блок питания </t>
  </si>
  <si>
    <t>Накладная №166 от 13.08.2021 г.</t>
  </si>
  <si>
    <t>Котел Лемакс Classic сталь 40кВт Eurosit 820</t>
  </si>
  <si>
    <t>сталь 40кВт Eurosit 820</t>
  </si>
  <si>
    <t>Накладная №15 от 01.09.2021 г.</t>
  </si>
  <si>
    <t>Кондиционер Centek CT-66A60 напольно-потолочный</t>
  </si>
  <si>
    <t>напольно-потолочный</t>
  </si>
  <si>
    <t>Накладная №63 от 25.08.2021 г.</t>
  </si>
  <si>
    <t>Цифровой микшерный пульт, YAMAHA TF3 ,25 фейдеров, 40 моно+2 ст.+2 возврат, AUX 20 (8 моно + 6 ст.)</t>
  </si>
  <si>
    <t>Цифровой микшерный пульт,</t>
  </si>
  <si>
    <t>Распоряжение № 1049-р от 31.08.2021 г.</t>
  </si>
  <si>
    <t>Комплект звукоусиления</t>
  </si>
  <si>
    <t xml:space="preserve">PANASONIC PT-VW540E Портативный проектор 3LCD 5500ANSI Lm, WXGA (1280x800), 16000:1 Throw Ratio 1.08 1.76:1 HDMI x2 VGA IN D-Sub 15pin x2 </t>
  </si>
  <si>
    <t xml:space="preserve">Портативный проектор 3LCD 5500ANSI Lm, WXGA (1280x800), 16000:1 Throw Ratio 1.08 1.76:1 HDMI x2 VGA IN D-Sub 15pin x2 </t>
  </si>
  <si>
    <t>EVALIGHT MH250SBZ Светодиодная вращающаяся голова 250W Spot Beam Wash с моторизированным фокусом и 8 ми фацетной призмой и функцией Zoom</t>
  </si>
  <si>
    <t>Светодиодная вращающаяся голова 250W Spot Beam Wash с моторизированным фокусом и 8 ми фацетной призмой и функцией Zoom</t>
  </si>
  <si>
    <t xml:space="preserve"> Светодиодная вращающаяся голова 250W Spot Beam Wash с моторизированным фокусом и 8 ми фацетной призмой и функцией Zoom</t>
  </si>
  <si>
    <t>CLASSIC SOLUTION Classic Lyra (16:9) 520x485 (E 500x281/9 MW-M4/W ED). Настенный/потолочный моторизованный экран, с черной окантовкой полотна экрана.Серия Classic М. Полотно матовое белое, легко моющееся. Тихий мотор. Корпус белого цвета. Пульт ДУ в комплекте. Рабочая область 500x281 см, формат 16:9, ExtraDrop.</t>
  </si>
  <si>
    <t>Настенный/потолочный моторизованный экран, с черной окантовкой полотна экрана.Серия Classic М. Полотно матовое белое, легко моющееся. Тихий мотор. Корпус белого цвета. Пульт ДУ в комплекте. Рабочая область 500x281 см, формат 16:9, ExtraDrop.</t>
  </si>
  <si>
    <t>Система-сплит GC/GU S30HRN1</t>
  </si>
  <si>
    <t>Чёрная</t>
  </si>
  <si>
    <t>Сплит-система Aeronik ASIHS/ASO-30HS</t>
  </si>
  <si>
    <t>Коммутационный комплект для звукового оборудования VOICE SET CAB PR в составе: Кабель силовой ВВГ. .</t>
  </si>
  <si>
    <t>Коммутационный комплект для светового оборудования ЦКР п. Прибрежное в составе: Кабель медный силов</t>
  </si>
  <si>
    <t>Кабель медный силовой</t>
  </si>
  <si>
    <t xml:space="preserve">Антрактно-раздвижной занавес.в комплекте: дорога - полотно для главных и поплановых занавесов, </t>
  </si>
  <si>
    <t>Ткань</t>
  </si>
  <si>
    <t>Лыжи 1403х545х1590</t>
  </si>
  <si>
    <t>Накладная №17/09/Р1 от 17.09.2021 г.</t>
  </si>
  <si>
    <t>Занавес 5,2 м х4,3м в сил 1:2</t>
  </si>
  <si>
    <t>Печь муфельная</t>
  </si>
  <si>
    <t>Белая</t>
  </si>
  <si>
    <t>Вокальная радиосистема. Ручной микрофон - передатчик и одноканальный приемник радиосигнала. Радиочастотный диапазон 662- 686 МГц SHURE</t>
  </si>
  <si>
    <t>Ручной микрофон - передатчик и одноканальный приемник радиосигнала. Радиочастотный диапазон 662- 686 МГц SHURE</t>
  </si>
  <si>
    <t>Постановление №900 от 30.12.2019 г.</t>
  </si>
  <si>
    <t xml:space="preserve"> Ручной микрофон - передатчик и одноканальный приемник радиосигнала. Радиочастотный диапазон 662- 686 МГц SHURE</t>
  </si>
  <si>
    <t>Радиосистема с ручным передатчиком SM58. SHURE BLX24RE/SM58 М17 662-686 MHz. Кронштейны для крепления в рэк в комплекте</t>
  </si>
  <si>
    <t>SM58. SHURE BLX24RE/SM58 М17 662-686 MHz.</t>
  </si>
  <si>
    <t>Распоряжение №1049 от 31.08.2021 г.</t>
  </si>
  <si>
    <t xml:space="preserve">SM58. SHURE BLX24RE/SM58 М17 662-686 MHz. </t>
  </si>
  <si>
    <t>31.08.2021 г.</t>
  </si>
  <si>
    <t>SM58. SHURE BLX24RE/SM58 М17 662-686 MHz</t>
  </si>
  <si>
    <t>Ноутбук HP 15s (Intel Pentium Gold 7505/8192Мb/512Gb SSD/lntel UHD Graphics/Wi-Fi/15.6/1920х108O/DOS)</t>
  </si>
  <si>
    <t>Intel Pentium Gold 7505/8192Мb/512Gb SSD/lntel UHD Graphics/Wi-Fi/15.6/1920х108O/DOS)</t>
  </si>
  <si>
    <t>(Intel Pentium Gold 7505/8192Мb/512Gb SSD/lntel UHD Graphics/Wi-Fi/15.6/1920х108O/DOS</t>
  </si>
  <si>
    <t>Intel Pentium Gold 7505/8192Мb/512Gb SSD/lntel UHD Graphics/Wi-Fi/15.6/1920х108O/DOS</t>
  </si>
  <si>
    <t>Задник 9,5м х 4,7м 1:2</t>
  </si>
  <si>
    <t>Сборно-разборные деревянные навесы</t>
  </si>
  <si>
    <t>дерево</t>
  </si>
  <si>
    <t>безвозмездное поступление 01.03.2019</t>
  </si>
  <si>
    <t>Туалет модульный</t>
  </si>
  <si>
    <t>металл</t>
  </si>
  <si>
    <t>Накладная 279 от 21.10.2021 ИП Землякова Ю.А.</t>
  </si>
  <si>
    <t>Калитка-ворота.</t>
  </si>
  <si>
    <t>Ограды (заборы) металлические</t>
  </si>
  <si>
    <t>Балалайка-контробас</t>
  </si>
  <si>
    <t xml:space="preserve">Приборы, аппаратура и модели, предназначенные для демонстрационных целей. </t>
  </si>
  <si>
    <t>Бас-гитара FENDER STANDARO JAZZ BASS BROWW</t>
  </si>
  <si>
    <t>Сборно-разборная сцена.</t>
  </si>
  <si>
    <t>Объекты и сооружения для отдыха</t>
  </si>
  <si>
    <t xml:space="preserve">Муниципальное казённое  учреждение культуры "Новооскольская клубная система" </t>
  </si>
  <si>
    <t>Ноутбук15.6" ASUS. П,  Ноутбук15.6" ASUS. Процессор Intel Core i3. Оперативная память 8ГБ, Объем SSD - 256ГБ. Intel UHD Graphics. Windows 10</t>
  </si>
  <si>
    <t>Счет №252 от 29.12.2021 Накладная №122 от 29.12.2021</t>
  </si>
  <si>
    <t>Ноутбук HP, 15.6", A,  Ноутбук HP, 15.6", AMD Athlon Gold 3150U 2.4ГГц, 8ГБ, 256ГБ SSD, AMD Radeon, Windows 10</t>
  </si>
  <si>
    <t>Счет №250 от 29.12.2021 Накладная №121 от 29.12.2021</t>
  </si>
  <si>
    <t>WHARFEDALE PRO DVP-A,  WHARFEDALE PRO DVP-AX15 Профессиональная активная акустическая система. Мощность (RM.S) 400 Вт, max SPL 130 dB. Комплектация 15" + 1", усилители D-class, Bi Amp DSP 6 пресетов. Цвет - чёрный.</t>
  </si>
  <si>
    <t>SENNHEISER XSW 1-835,  SENNHEISER XSW 1-835 DUALA 548-572 MHz 2-х канальная радиосистема с 2-мя ручными передатчиками</t>
  </si>
  <si>
    <t>Новооскольский район, г. Новый Оскол,      ул. ДРП, д. 4, кв. 13</t>
  </si>
  <si>
    <t>Новооскольский район, г. Новый Оскол,        
ул. Володарского, д. 20, кв. 19,</t>
  </si>
  <si>
    <t>Новооскольский район, г. Новый Оскол, 
ул. Ливенская, д. 136,   кв. 65</t>
  </si>
  <si>
    <t>Новооскольский район, г. Новый Оскол,  ул. Белгородская,  д. 35,  кв. 2</t>
  </si>
  <si>
    <t>Муниципальный контракт  №01/175 от 09.12.2019</t>
  </si>
  <si>
    <t xml:space="preserve">Муниципальный контракт  №01/170 от 03.12.2019 </t>
  </si>
  <si>
    <t>Муниципальный контракт 
Выписка из ЕГРП   Постановление администрации №</t>
  </si>
  <si>
    <t>Сарай,  Сарай</t>
  </si>
  <si>
    <t>Белгородская обл. г. Новый Оскол пл. Центральная д. 6</t>
  </si>
  <si>
    <t>Постановление №92 от 20.02.2021</t>
  </si>
  <si>
    <t>Гараж,  Гараж</t>
  </si>
  <si>
    <t>Постановление №34 от 28.01.2021</t>
  </si>
  <si>
    <t xml:space="preserve">Гараж нежилое здание,  </t>
  </si>
  <si>
    <t>Новооскольский район, 
с. Великомихайловка, ул. Каховка, д. 1</t>
  </si>
  <si>
    <t>Новооскольский район, с. Великомихайловка, 
ул. Красноармейская, д. 18</t>
  </si>
  <si>
    <t xml:space="preserve">Квартира
</t>
  </si>
  <si>
    <t>Итого памятники  АНО ""Редакция газеты "Вперед"</t>
  </si>
  <si>
    <t>Итого памятники МКУ  "Центр сопровождения образования"</t>
  </si>
  <si>
    <t xml:space="preserve">Итого нежилой фонд МБУ Спортивная школа "ОСКОЛ" </t>
  </si>
  <si>
    <t>Итого жилой фонд МБУ Спортивная школа "ОСКОЛ"</t>
  </si>
  <si>
    <t>Итого прочие МБУ Спортивная школа "ОСКОЛ"</t>
  </si>
  <si>
    <t>Итого памятники МБУ Спортивная школа "ОСКОЛ"</t>
  </si>
  <si>
    <t>Нежилое здание МОУ "Голубинская средняя общеобразовательная школа" Сарай кирпичный</t>
  </si>
  <si>
    <t>Новооскольский район, с. Голубино, ул. Набережная, д.37</t>
  </si>
  <si>
    <t>Постановление администрации Новооскольского городского округа от 16.06.2021г  № 295</t>
  </si>
  <si>
    <t>Постановление администрации Новооскольского городского округа от 08.11.2021г  № 596</t>
  </si>
  <si>
    <t>Постановление администрации Новооскольского городского округа от 17.11.2021г  № 673</t>
  </si>
  <si>
    <t>Постановление администрации Новооскольского городского округа от 01.09.2021г  № 515</t>
  </si>
  <si>
    <t>Постановление администрации Новооскольского городского округа от 08.10.2021г  №596</t>
  </si>
  <si>
    <t>Накладная № 42 от 09.12.2021 г.</t>
  </si>
  <si>
    <r>
      <rPr>
        <sz val="16"/>
        <color indexed="8"/>
        <rFont val="Times New Roman"/>
        <family val="1"/>
        <charset val="204"/>
      </rPr>
      <t xml:space="preserve"> Гос.номер Т 833 РО 31 RUS, ПТС 1643 01027892089</t>
    </r>
    <r>
      <rPr>
        <sz val="16"/>
        <rFont val="Times New Roman"/>
        <family val="1"/>
        <charset val="204"/>
      </rPr>
      <t>, 2021 года выпуска, идентификационный номер (VIN) Х1М3205ХХМ0000952, номер двигателя 524500М1001324, номер шасси (рамы) отсутствует, номер кузова Х1М3205ХХМ0000952, цвет кузова- желтый</t>
    </r>
  </si>
  <si>
    <t>HIGER KLQ69280</t>
  </si>
  <si>
    <t>VIN - LKLR1DSEOLA755142, год изготовления 2020, цвет - белый</t>
  </si>
  <si>
    <t>Постановление №766 от 28.12.2021</t>
  </si>
  <si>
    <t>Паз 4234-04</t>
  </si>
  <si>
    <t>VIN-Х1М4234N0M0000011, год изготовления 2021, цвет белый,мощность двигателя - 124,2 кВт</t>
  </si>
  <si>
    <t>Договор пожертвования №50 от 17.03.2021</t>
  </si>
  <si>
    <t>ЗИЛ 131 пожарный 50814020113</t>
  </si>
  <si>
    <t>VIN-ХTZ131НА028755, год изготовления 1992</t>
  </si>
  <si>
    <t>Постановление №754 от 28.12.2021</t>
  </si>
  <si>
    <t>ЗИЛ 131 пожарный 5081824028</t>
  </si>
  <si>
    <t>VIN-отсутствует, год изготовления 1983</t>
  </si>
  <si>
    <t>ЗИЛ пожарный 741855</t>
  </si>
  <si>
    <t>VIN-отсутствует, год изготовления 1982</t>
  </si>
  <si>
    <t>ЗИЛ 131 пожарный 5081753613</t>
  </si>
  <si>
    <t>VIN-отсутствует, год изготовления 1986</t>
  </si>
  <si>
    <t>ЗИЛ 131 пожарный 5081 952755</t>
  </si>
  <si>
    <t>Автомобиль пожарный АМУР-456.10-70081928</t>
  </si>
  <si>
    <t>VIN-X8959633070CX7007, год изготовления 2007</t>
  </si>
  <si>
    <t>25.12.2020г.</t>
  </si>
  <si>
    <t>339 616,28</t>
  </si>
  <si>
    <t>Итого движимое имущество управления сельского хозяйства и природопользования администрации Новооскольского городского округа</t>
  </si>
  <si>
    <t>АТС IP Yeastar S100, 100 SIP, 16 FXO/FXS, 8 GSM/UMTS, 16 BRI, 2 E1/T1</t>
  </si>
  <si>
    <t>Диван 3-местный Берлин 180х78х85, Bahama Hazel</t>
  </si>
  <si>
    <t>Моноблок 21,5" ASUS V222FBK-WA011M (90PT02H2-M01880)</t>
  </si>
  <si>
    <t>Моноблок IRU Office Р2315 23.8" Full HD i5 10400 (2.9)/8Gb/SSD240Gb/UHDG630/Windows 10 Home Single</t>
  </si>
  <si>
    <t>Ноутбук 15" MSl GF63 Thin 9S7-16R512-634 Core i7-10750H 2.6 16GB 512GB SSD 1920x1080 GTX1650 4GB 3USB3.0/USB-C LAN WiFi BT HDMl камера SD 1.86кг.DOS черный</t>
  </si>
  <si>
    <t>Узел учета погодного регулирования</t>
  </si>
  <si>
    <t xml:space="preserve"> Трактор БЕЛАРУС 82.1</t>
  </si>
  <si>
    <t>год изготовления ТС 2021; № машины (рамы) Y4R900Z01M1101536; номер двигателя125992; коробка передач № отсутствует;  цвет кабины синий; государственный регистрационный знак 31 ЕХ 2355</t>
  </si>
  <si>
    <t>BY КС 000072</t>
  </si>
  <si>
    <t>цвет - синий; вид движителя колесный;                        масса-6200 кг; габаритные размеры  5645*2385*1920; год изготовления 2021; паспорт СВ 629823 выдан 10 сентября 2021 года АО "МордовАгроМаш"; государственный регистрационный знак 31 ЕХ 2389</t>
  </si>
  <si>
    <t>RU СВ 629823</t>
  </si>
  <si>
    <t>год выпуска 2021, вид движителя колесный; заводской номер машины (рамы) 2782; двигатель № отсутствует; коробка передач                   № отсутствует; основной ведущий мост (мосты) № отсутствует;  габаритные размеры 3700х2250х2000; цвет оранжевый; мощность двигателя кВт (л.с.)  отсутствует; государственный регистрационный знак  31 ЕХ 2397</t>
  </si>
  <si>
    <t>21.10.2021 г</t>
  </si>
  <si>
    <t>RU СВ 647489</t>
  </si>
  <si>
    <t>год изготовления ТС 2021; № машины (рамы) Y4R900Z01M1101564; номер двигателя124799; коробка передач № отсутствует;  цвет кабины синий; государственный регистрационный знак 31 ЕХ 2354</t>
  </si>
  <si>
    <t>BY КИ 009312</t>
  </si>
  <si>
    <t>цвет - синий; вид движителя колесный;                        масса-6200 кг; габаритные размеры  5645*2385*1920; год изготовления 2021; паспорт СВ 629822 выдан 10 сентября 2021 года АО "МордовАгроМаш"; государственный регистрационный знак 31 ЕХ 2390</t>
  </si>
  <si>
    <t>RU СВ 629822</t>
  </si>
  <si>
    <t>Государственный регистрационный знак -Н820СО; № ПТС- 63 НО 423320; идентификационный номер (VIN) - XTA210740CY037760;  год изготовления - 2012, модель, № двигателя  - 21067,9888350,  кузов - XTA210740CY037760; цвет - серебристо-красный ; мощность двигателя,л.с. - 72,7</t>
  </si>
  <si>
    <t>27.08.2021</t>
  </si>
  <si>
    <t>Постановление администрации №431</t>
  </si>
  <si>
    <t xml:space="preserve">Разбрасыватель песка, Разбрасыватель песка навесной А-116-01, </t>
  </si>
  <si>
    <t>19.02.2021, счфк, BLG/2021/140</t>
  </si>
  <si>
    <t>Контракт 01/09, от 19.02.2021</t>
  </si>
  <si>
    <t>02.03.2021, счфк, BLG/2021/182</t>
  </si>
  <si>
    <t>Разбрасыватель песка, Разбрасыватель песка навесной А-116-01, механическая заслонка</t>
  </si>
  <si>
    <t>Косилка КРН-2,1 Б</t>
  </si>
  <si>
    <t>27.07.2021</t>
  </si>
  <si>
    <t>Договор 01/91 27.07.2021</t>
  </si>
  <si>
    <t xml:space="preserve">Бульдозерный отвал </t>
  </si>
  <si>
    <t>27.09.2021</t>
  </si>
  <si>
    <t>Договор 01/130 от 27.09.2021</t>
  </si>
  <si>
    <t xml:space="preserve">Косилка КРН-2,1 </t>
  </si>
  <si>
    <t>11.05.2021</t>
  </si>
  <si>
    <t>Договор 01/44 от 11.05.2021</t>
  </si>
  <si>
    <t>Договор 01/91 от 27.07.2021</t>
  </si>
  <si>
    <t>Аппарат высокого давления без нагрева KARCHER HD 5/15</t>
  </si>
  <si>
    <t>02.03.2021, счфк, 108</t>
  </si>
  <si>
    <t>Контракт 01/15 от 02.03.2021</t>
  </si>
  <si>
    <t>17.09.2019</t>
  </si>
  <si>
    <t>Постановление 628 от 17.09.2019</t>
  </si>
  <si>
    <t>26.11.2019</t>
  </si>
  <si>
    <t>Договор 01/166, от 26.11.2019</t>
  </si>
  <si>
    <t xml:space="preserve">23.11.2020 </t>
  </si>
  <si>
    <t>Контракт 01/140 от 23.11.2020</t>
  </si>
  <si>
    <t>06.05.2020</t>
  </si>
  <si>
    <t>Договор, 01/64 от 06.05.2020</t>
  </si>
  <si>
    <t xml:space="preserve">25.09.2020 </t>
  </si>
  <si>
    <t>Договор 01/126 от 25.09.2020</t>
  </si>
  <si>
    <t>19.10.2020</t>
  </si>
  <si>
    <t>Контракт 01/136 от 19.10.2020</t>
  </si>
  <si>
    <t>Контракт 01/137 от 19.10.2020</t>
  </si>
  <si>
    <t>23.11.2020</t>
  </si>
  <si>
    <t>Контракт 182/01 от 19.10.2020</t>
  </si>
  <si>
    <t>15.06.2020</t>
  </si>
  <si>
    <t>Контракт 01/91 от 15.06.2020</t>
  </si>
  <si>
    <t>05.11.2019</t>
  </si>
  <si>
    <t xml:space="preserve">Контракт  01/160 от 05.11.2019 </t>
  </si>
  <si>
    <t>Для наблюдения</t>
  </si>
  <si>
    <t>КС-2 от 21.07.2020</t>
  </si>
  <si>
    <t>Садовый трактор Stih</t>
  </si>
  <si>
    <t>Накладная № 000170</t>
  </si>
  <si>
    <t>с.Покрово-Михайловка, 
ул. Школьная, д. 18, кв. 2</t>
  </si>
  <si>
    <t>31:19:1502001:596</t>
  </si>
  <si>
    <t>г. Новый Оскол, пер. Кооперативный, д. 30, кв. 22</t>
  </si>
  <si>
    <t>31:19:1110001:696</t>
  </si>
  <si>
    <t>Муниципальный контракт №01/173 от 02.06.2021</t>
  </si>
  <si>
    <t>г.Новый Оскол, ул. Ливенская, д.136, кв. 57</t>
  </si>
  <si>
    <t>40.7</t>
  </si>
  <si>
    <t>31:19:1104002:1458</t>
  </si>
  <si>
    <t>г.Новый Оскол, ул. Ливенская, д.138, кв. 99</t>
  </si>
  <si>
    <t>34.0</t>
  </si>
  <si>
    <t>31:19:1104002:1054</t>
  </si>
  <si>
    <t>1206341.90</t>
  </si>
  <si>
    <t>Муниципальный контракт №01/62 от 15.06.2021</t>
  </si>
  <si>
    <t>Муниципальный контракт №01/74  от 05.07.2021</t>
  </si>
  <si>
    <t>Бульдозер ДЗ-110ВМ на базе тракторв Т-170</t>
  </si>
  <si>
    <t>2010г. Рама 021210, желтый гос № ЕХ 64-22</t>
  </si>
  <si>
    <t>01.11.2021г.</t>
  </si>
  <si>
    <t>Договор №2021.165211 от 30.10.2021г.</t>
  </si>
  <si>
    <t>Перфоратор Makita HR,  Перфоратор Makita HR4501 C</t>
  </si>
  <si>
    <t>Накладная РТ-291</t>
  </si>
  <si>
    <t>Комплект газобаллонн,  Комплект газобаллонного оборудования</t>
  </si>
  <si>
    <t>Распоряжение №192-р от 25.02.2021</t>
  </si>
  <si>
    <t>Деревянный мост, соединяющий улицы Зеленая и Заречная</t>
  </si>
  <si>
    <t>Новооскольский район,с.Шараповка</t>
  </si>
  <si>
    <t xml:space="preserve">Компьютер в сборе( Процессор Intel Pentium Gold G6405 Soc-1200  Материнская плата Видеокарта   Оперативная память Samsung4 ГБ/Накопитель1 ТБ Жесткий диск WD Blue    Монитор AOC M2470SWDA2/Mышь Oklick 225M </t>
  </si>
  <si>
    <t>Процессор Intel Pentium Gold G6405 Soc-1200 (4.1 GHz Intel UHD Graphics 610) Материнская плата Gigabyte H410M S2H V3 Soc-1200 Intel H510 2xDDR4 mATX AC97 8ch(7.1) GbLAN+VGA+DVI Kopnyc ATX Aerocool Streak-A-BK-v1, Midi-Tower, без БП, черный (accm-pv19012.11) Видеокарта MSI GeForce GT 710 954Mhz PCI-E 2.0 2048Mb 1600Mhz 64 bit DVI HDMI HDCP GT 710 2GD3H LP Оперативная память Samsung (M378A5244CB0-CWE) 4 ГБ/Накопитель SSD Patriot Memory Burst Elite 120Gb PBE120GS25SSDR/1 ТБ Жесткий диск WD Blue (WD10EZEX) Блок питания Aerocool VX PLUS 550W (VX-550 PLUS) Монитор AOC M2470SWDA2/Mышь Oklick 225M черный/красный оптическая (1200dpi) USB (2but) Клавиатура Oklick 530S USB black)</t>
  </si>
  <si>
    <t>Накладная № 412</t>
  </si>
  <si>
    <t>Баян.</t>
  </si>
  <si>
    <t>цвет:черный</t>
  </si>
  <si>
    <t>Акт о априеме передаче объектов нефинансовых активов</t>
  </si>
  <si>
    <t>Радиосистема</t>
  </si>
  <si>
    <t>Микшерный пульт</t>
  </si>
  <si>
    <t>Баян тип 16</t>
  </si>
  <si>
    <t>цвет:красный</t>
  </si>
  <si>
    <t>Балалайка</t>
  </si>
  <si>
    <t>цвет:дерево</t>
  </si>
  <si>
    <t>Гитара</t>
  </si>
  <si>
    <t>Домра</t>
  </si>
  <si>
    <t>Виолончель 4/4</t>
  </si>
  <si>
    <t>Флейта</t>
  </si>
  <si>
    <t>цвет: металлический сплав</t>
  </si>
  <si>
    <t>Саксофон</t>
  </si>
  <si>
    <t>Кларнет</t>
  </si>
  <si>
    <t xml:space="preserve">Труба </t>
  </si>
  <si>
    <t>Труба</t>
  </si>
  <si>
    <t>ЦПУ 7</t>
  </si>
  <si>
    <t>Многофункциональное устройство (МФУ)</t>
  </si>
  <si>
    <t>цвет:серый</t>
  </si>
  <si>
    <t>Витрина выставочная 2100х1800х400мм</t>
  </si>
  <si>
    <t>материал: стекло</t>
  </si>
  <si>
    <t>Распоряжение 1050-р</t>
  </si>
  <si>
    <t xml:space="preserve">материал:металл </t>
  </si>
  <si>
    <t>01.10.2021г</t>
  </si>
  <si>
    <t>ИП Недопекин П</t>
  </si>
  <si>
    <t>Ограждение металлическое с.Великомихайловка,ул.Советская, д77 МУЗЕЙ 1-й конной армии.</t>
  </si>
  <si>
    <t>Накладная №350от 18.12.2020 ИП Артемчук Д.А.</t>
  </si>
  <si>
    <t>Павильн №1 (О ремёслах и промыслах слободы)</t>
  </si>
  <si>
    <t>Накладная №75 от 02.12.2020 ИП Сушков А. А.</t>
  </si>
  <si>
    <t xml:space="preserve">Деревянный павильон </t>
  </si>
  <si>
    <t>Накладная №34 от 17.06.2021 ИП Сушков А. А.</t>
  </si>
  <si>
    <t xml:space="preserve">Тротуарная дорожка прямоугольная 112,77кв.м. </t>
  </si>
  <si>
    <t>материал:бетон</t>
  </si>
  <si>
    <t>Распоряжение 1627-р</t>
  </si>
  <si>
    <t>пос. Борисовка,ул. Республиканская,д. 119</t>
  </si>
  <si>
    <t>Корочанский район,
 с. Анновка, ул.Центральная,64</t>
  </si>
  <si>
    <t>Квартира (Мамедов Ф.)</t>
  </si>
  <si>
    <t>Квартира
 (Бартошевицкая А.Н.)</t>
  </si>
  <si>
    <t>Квартира (Ситько С.А.)</t>
  </si>
  <si>
    <t>Ограждение (в плитах 662 шт.)</t>
  </si>
  <si>
    <t>1053102007551 от 11.10.2005г</t>
  </si>
  <si>
    <t xml:space="preserve">570 268,13     
</t>
  </si>
  <si>
    <t xml:space="preserve">11 401 548,62     
</t>
  </si>
  <si>
    <t xml:space="preserve">8(47233)
4-63-72   </t>
  </si>
  <si>
    <t>положение, утвержденного решением Совета депутатов Новооскольского городского округа от 20.12.2018 года № 121 «Об утверждении положения управления административно-технического контроля» и №116 «О создании управления административно-технического контроля администрации Новооскольского городского округа».</t>
  </si>
  <si>
    <t xml:space="preserve">ОТДЕЛЕНИЕ БЕЛГОРОД БАНКА РОССИИ//УФК по Белгородской области  г.Белгород Расчетный счет 03231643147350002600
Кор.счет : 40102810745370000018
БИК 011403102 
</t>
  </si>
  <si>
    <t xml:space="preserve">ОГРН 1183123036293 от 25.12.2018г.  </t>
  </si>
  <si>
    <t xml:space="preserve">84.11.32 </t>
  </si>
  <si>
    <t>Отделение Белгород Банка России//УФК по Белгородской обл.,г.Белгород,БИК 011403102,р/с 03231643147350002600,л/с 02263205260</t>
  </si>
  <si>
    <t>8(47233)4-48-06    ahckultura@yandex.ru</t>
  </si>
  <si>
    <t>309640, Белгородская область, г.Новый Оскол,ул.Гражданская,д.44</t>
  </si>
  <si>
    <t>47-233-4-18-73 факс 47-233-4-18-73    nosschool3@yandex.ru</t>
  </si>
  <si>
    <t>Отделение Белгород г.Белгород БИК 041403001 р/сч 40701810245251001037 л/сч 20266018750</t>
  </si>
  <si>
    <t xml:space="preserve">8 (47233) 5-52-87, ya.belschool@yandex.ru </t>
  </si>
  <si>
    <t>8(47233)5-60-00, gol.school@yandex.ru</t>
  </si>
  <si>
    <t xml:space="preserve">8(47233)5-73-31, novobezginskajasoch@yandex.ru </t>
  </si>
  <si>
    <t>Муниципальное автономное  учреждение дополнительного образования "Новооскольский дом детского творчества"</t>
  </si>
  <si>
    <t>Устав муниципального автономного учреждение дополнительного образования "Новооскольский дом детского творчества" действующий на основании постановления администрации Новооскольского городского округа № 469 от 13.08.2019 г.</t>
  </si>
  <si>
    <t>8(47233) 4-55-32 sport@edunoskol.ru</t>
  </si>
  <si>
    <t>8(47233)4-74-65   modelkano@yandex.ru</t>
  </si>
  <si>
    <t>8(47233)4-50-96  detskiysad2umka@mail.ru</t>
  </si>
  <si>
    <t xml:space="preserve">8(47233)4-86-79, dou3@edunoskol.ru </t>
  </si>
  <si>
    <t xml:space="preserve"> Муниципальное бюджетное дошкольное образовательное учреждение «Детский сад №6 «Пчёлка» г. Нового Оскола Белгородской области»</t>
  </si>
  <si>
    <t>Устав муниципального бюджетного дошкольного образовательного учреждения «Детский сад №6 «Пчёлка» г. Нового Оскола Белгородской области», действующий на основании постановления администрации муниципального района «Новооскольский район» № 478 от  22.08.2019 г.</t>
  </si>
  <si>
    <t>8(47233)4-81-13, mbdou.ds8@bk.ru</t>
  </si>
  <si>
    <t>Муниципальное бюджетное дошкольное образовательное учреждение «Детский сад № 10 " Мозаика" г. Нового Оскола Белгородской области»</t>
  </si>
  <si>
    <t>Устав муниципального бюджетного дошкольного образовательного учреждения «Детский сад №10 комбинированного вида г. Нового Оскола Белгородской области»,  действующий на основании постановления администрации Новооскольского городского округа № 487 от  09.11.2020 г.</t>
  </si>
  <si>
    <t xml:space="preserve">
Устав муниципального бюджетного дошкольного образовательного учреждения «Детский сад х. Мосьпанов Новооскольского района Белгородской области», действующий на основании постановления администрации муниципального района «Новооскольский район» № 229  от 16.05.2016 г.
</t>
  </si>
  <si>
    <t>Отделение Белгорода г. Белгород, БИК 041403001, р/сч 40701810245251001037, л/с 20266025490</t>
  </si>
  <si>
    <t>8(47233)3-36-54 jakdousad@mail.ru</t>
  </si>
  <si>
    <t>Муниципальное Унитарное Предприятие "Жилищно-коммуальное хозяйство" Новооскольского городского округа</t>
  </si>
  <si>
    <t>309641, Белгородская область, г. Новый Оскол, ул. Кооперативная, дом 12</t>
  </si>
  <si>
    <t>8(47233)48717</t>
  </si>
  <si>
    <t>Постановление №394 от 03.06.2008 г.</t>
  </si>
  <si>
    <t xml:space="preserve">Филиал в г. Белгороде ПАО "МинБ" р/с 40602810703380000013, БИК  044525600, к/с 30101810300000000600 </t>
  </si>
  <si>
    <t>1083114000551 от 26.06.2008 г.</t>
  </si>
  <si>
    <t>38.21</t>
  </si>
  <si>
    <t>Муниципальное казенное учреждение "Административно-хозяйственный центр обеспечения деятельности органов местного самоуправления Нооскольского городского округа"</t>
  </si>
  <si>
    <t>(47233) 4-43-50 verstovava@no.belregion.ru</t>
  </si>
  <si>
    <t>ОТДЕЛЕНИЕ БЕЛГОРОД БАНКА РОССИИ//УФК по Белгородской области г Белгород, БИК  011403102, р/с 03231643147350002600, к/с 40102810745370000018  л/с  03850142150</t>
  </si>
  <si>
    <t>Управления сельского хозяйства и природопользования администрации Новооскольского городского округа</t>
  </si>
  <si>
    <t xml:space="preserve">8(47233)
4-50-82   </t>
  </si>
  <si>
    <t>Положения, принято Решением Совета депутатов Новооскольского городского округа от 20.12.2018 года № 121 «Об утверждении положения управления сельского хозяйства и природопользования администрации Новооскольского городского округа»</t>
  </si>
  <si>
    <t>ОГРН 1023101035870 от 11.11.2002 г</t>
  </si>
  <si>
    <t xml:space="preserve">8(47233)
4-55-73     </t>
  </si>
  <si>
    <t>Устав Новооскольского городского округа государственный регистр № RU313070002018001 от 16.11.2018г.</t>
  </si>
  <si>
    <t>ОГРН 1183123034500 от 21.12.2018 г.</t>
  </si>
  <si>
    <t xml:space="preserve">8(47233)
4-59-29   </t>
  </si>
  <si>
    <t>уставом Новооскольского городского округа,  решение Совета депутатов Новооскольского городского округа от 02.11.2018 года №40 «Об уставе Новооскольского городского округа»</t>
  </si>
  <si>
    <t>ОГРН 1183123034181 от 18.12.2018г</t>
  </si>
  <si>
    <t>МКУ "ЕДДС-112 Новооскольского городского округа"</t>
  </si>
  <si>
    <t xml:space="preserve">8(47233)
4-55-95   </t>
  </si>
  <si>
    <t>Постановление администрации Новооскольского городского округа от 24.12.2018 года № 38 «О переименовании, смене учредителя МКУ «Единая дежурно-диспетчерская служба-112 Новооскольского городского округа»  и утверждении Устава в новой редакции»</t>
  </si>
  <si>
    <t>ОГРН 1133114000227</t>
  </si>
  <si>
    <t xml:space="preserve">84.25  </t>
  </si>
  <si>
    <t xml:space="preserve">8(47233)
4-53-97   </t>
  </si>
  <si>
    <t xml:space="preserve">положением  Новооскольского городского округа, утвержденного решением Совета депутатов Новооскольского городского округа от 27.11.2018 года № 63 «Об утверждении положения Избирательной комиссии Новооскольского городского округа» </t>
  </si>
  <si>
    <t xml:space="preserve">ОГРН 1193123004271 от 07.02.2019 г. </t>
  </si>
  <si>
    <t>309641. Белгородская область, г.Новый Оскол, ул.Ивана Дмитриевича Путилина, д.26</t>
  </si>
  <si>
    <t>УФК по Белгородской области л/сч 14 (УФБП администрации муниципального района "Новооскольский район" л/с 02263007930, МКУ "Центр патиотического воспитания молодежи Новооскольского района" л/с 03874142338) 03100643000000012600 в Отделении Белгород, г.Белгород, Бик 011403102</t>
  </si>
  <si>
    <t>Муниципальное казенное учреждение социального обслуживания системы социальной защиты населения "Комплексный центр социального обслуживания населения Новооскольского городского округа",муниципальное казённое учреждение</t>
  </si>
  <si>
    <t>Беломестненская территориальная администрация администрации Новооскольского городского округа</t>
  </si>
  <si>
    <t>309609, Белгородская область, Новооскольский район, с.Беломестное ул.Молодежная д.2</t>
  </si>
  <si>
    <t xml:space="preserve">      8(47233)5-53-15</t>
  </si>
  <si>
    <t>решение Совета депутатов Новооскольского городского округа №99 от 20.12.2018 г.</t>
  </si>
  <si>
    <t>1183123036546 26.12.2018</t>
  </si>
  <si>
    <t>Положение утверждено решением Совета депутатов Новооскольского городского округа от 20.12.2018г. № 102</t>
  </si>
  <si>
    <t>ОТДЕЛЕНИЕ БЕЛГОРОД БАНКА РОССИИ//УФК по Белгородской области г Белгород БИК 011403102 р/с 03231643147350002600</t>
  </si>
  <si>
    <t>6931135,48</t>
  </si>
  <si>
    <t>282198,08</t>
  </si>
  <si>
    <t xml:space="preserve"> Васильдольская территориальная администрация администрации Новооскольского городского округа</t>
  </si>
  <si>
    <t>309620, Белгородская область, Новооскольский район, с. Васильдол, ул. Морозовка, д 14</t>
  </si>
  <si>
    <t>Отделение Белгород,Банка России//УФК по Белгородской области г. Белгород БИК 011403102  р/сч. 03231643147350002600</t>
  </si>
  <si>
    <t>8(47 233)
5-77-30   nastoyaschiy@no.belregion.ru</t>
  </si>
  <si>
    <t>БИК 041403001 №л/с 03909143131р/сч  032316431473500026009 Отделение Белгород г.Белгород</t>
  </si>
  <si>
    <t>2876091,14</t>
  </si>
  <si>
    <t xml:space="preserve">Николаевская территориальная администрации администрации Новооскольского городского округа </t>
  </si>
  <si>
    <t>309603, Белгородская область, Новооскольский район, с.Николаевка, ул.Василия Мартыненко, д.8</t>
  </si>
  <si>
    <t>(47233)3-21-91</t>
  </si>
  <si>
    <t>Положение утверждено решением Совета депутатов Новооскольского городского округа от 20.12.2018г. № 106</t>
  </si>
  <si>
    <t>ОТДЕЛЕНИЕ БЕЛГОРОД БАНКА РОССИИ//УФК по Белгородской области г Белгород  БИК 011403102 р/с 03231643147350002600</t>
  </si>
  <si>
    <t xml:space="preserve">Ниновская территориальная администрации администрации Новооскольского городского округа </t>
  </si>
  <si>
    <t>309606, Белгородская область, Новооскольский район, с.Ниновка, ул.Советская, д.18</t>
  </si>
  <si>
    <t>(47233)4-84-26</t>
  </si>
  <si>
    <t>Положение утверждено решением Совета депутатов Новооскольского городского округа от 20.12.2018г. № 107</t>
  </si>
  <si>
    <t>0</t>
  </si>
  <si>
    <t>7536446,21</t>
  </si>
  <si>
    <t>1191190,31</t>
  </si>
  <si>
    <t>309621, Белгородская область, Новооскольский район, с.Оскольское, ул.Центральная, д.4/2</t>
  </si>
  <si>
    <t>(47233)3-64-21,    terehovaen@no.belregion.ru</t>
  </si>
  <si>
    <t>решение Совета депутатов Новооскольского городского округа № 109 от 20.12.2018г.</t>
  </si>
  <si>
    <t>ОТДЕЛЕНИЕ БЕЛГОРОД БАНКА РОССИИ / УФК по Белгородской области г.Белгород   Бик 011403102 р/с 03231643147350002600</t>
  </si>
  <si>
    <t>1183123036117</t>
  </si>
  <si>
    <t>3114011410</t>
  </si>
  <si>
    <t>35141180</t>
  </si>
  <si>
    <t>5034488,85</t>
  </si>
  <si>
    <t>340439,52</t>
  </si>
  <si>
    <t>309610, Белгородская область, Новооскольский район, с.Шараповка ул.Дорожная д.2</t>
  </si>
  <si>
    <t xml:space="preserve">      8(47233)3-31-68</t>
  </si>
  <si>
    <t>решение Совета депутатов Новооскольского городского округа №113 от 20.12.2018 г.</t>
  </si>
  <si>
    <t>1183123036194 25.12.2018</t>
  </si>
  <si>
    <t>Отделение Белгород Банка России//УФК по Белгородской области г.Белгород 03231643147350002600 БИК 011403102</t>
  </si>
  <si>
    <t>тел.5-81-37 факс   5-81-31 эл.почта dolgopolova@no.belregion.ru</t>
  </si>
  <si>
    <t>Управление городского хозяйства администрации  Нооскольского городского округа</t>
  </si>
  <si>
    <t>309640,
Белгородская область, 
г.Новый Оскол,
ул. 1 Мая, д.4</t>
  </si>
  <si>
    <t>(47233) 4-56-59 yurchenko@no.belregion.ru</t>
  </si>
  <si>
    <t>Решение Совета депутатов  Новооскольского городского округа №86 от 18.12.2018 года</t>
  </si>
  <si>
    <t>Отделение Белгород г.Белгород,БИК  011403102, р/с 03231643147350002600,  л/с  04263206440</t>
  </si>
  <si>
    <t>Муниципальное казенное учреждение "Центр молоежных инициатив Новооскольского городского округа"</t>
  </si>
  <si>
    <t>МКУ "ЦМИ Новооскольского городского округа"  л/с 03058143495 р/с 03100643000000012600 в Отделении Белгород, г.Белгород, Бик 011403102</t>
  </si>
  <si>
    <t xml:space="preserve">1023101037288
</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</si>
  <si>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решение Совета депутатов Новооскольского городского округа от 18.09.2018 года  № 16
</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</si>
  <si>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решение Совета депутатов Новооскольского городского округа от 18.09.2018 года № 16
</t>
  </si>
  <si>
    <t>Россия, Белгородская обл., Новооскольский район, АОЗТ "Приосколье"</t>
  </si>
  <si>
    <t>Решение Совета депутатов Новооскольского городского округа от 21.03.2019 года № 210 "Об утверждении перечня земельных участков, находящегося в собственности сельских поселений, администраций поселений, принимаемого в порядке правопреемства Новооскольским городским округом", решение Совета депутатов Новооскольского городского округа от 18.09.2018 года № 16</t>
  </si>
  <si>
    <t xml:space="preserve">Пункт 4 статьи 56 Федерального закона от 13.07.2015 г. № 218-ФЗ "О государственной регистрации недвижимости",заявление о государственной регистрации прав на недвижимое имущество от 15.04.2019 г. , п. 1.1. статья 19 Земельного кодекса РФ  № 136-ФЗ          </t>
  </si>
  <si>
    <t>Решение Совета депутатов Новооскольского городского округа от 21.03.2019 года № 210 "Об утверждении перечня земельных участков, находящегося в собственности сельских поселений, администраций поселений, принимаемого в порядке правопреемства Новооскольским городским округом", проект межевания от 22.04.2020 г.</t>
  </si>
  <si>
    <t>Письмо Управления Росреестра по Белгородской области от от 05.08.2020 г. № 02-13/9218-ЮЯ</t>
  </si>
  <si>
    <t>31:19:0000000:1064</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</si>
  <si>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решение Совета депутатов Новооскольского городского округа от 29.06.2021г № 630 "О внесении изменений и дополнений в решение Совета депутатов Новооскольского городского округа от 18.12.2018 года № 98 </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</si>
  <si>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аренда
</t>
  </si>
  <si>
    <t>Россия, Белгородская обл., Новооскольский район, с. Шараповка</t>
  </si>
  <si>
    <t>31:19:0102001:45</t>
  </si>
  <si>
    <t>Заявление о государственном кадастровом учете недвижимого имущества и (или) государственной регистрации прав на недвижимое имущество от 11.05.2021 г, п.п. 1.1. ст. 19 Земельного кодекса Российской Федерации №136-ФЗ от 25.10.2001 г.; ч. 4 ст. 56 Федерального закона "О государственной регистрации недвижимости" № 218-ФЗ от 13.07.2015 г.</t>
  </si>
  <si>
    <t>31:19:0102001:46</t>
  </si>
  <si>
    <t>Россия, Белгородская обл., Новооскольский район, с. Васильдол</t>
  </si>
  <si>
    <t>Россия, Белгородская обл., Новооскольский район, с. Малое Городище</t>
  </si>
  <si>
    <t>Россия, Белгородская обл., Новооскольский район, с. Киселёвка</t>
  </si>
  <si>
    <t>Белгородская обл., р-н Новооскольский, с. Киселевка</t>
  </si>
  <si>
    <t>Россия, Белгородская обл., Новооскольский район, с. Солонец-Поляна</t>
  </si>
  <si>
    <t>Новооскольский район, с. Солонец-Поляна</t>
  </si>
  <si>
    <t>Россия, Белгородская обл., Новооскольский район, с. Леоновка</t>
  </si>
  <si>
    <t>Россия, Белгородская обл., Новооскольский район, с. Оскольское, ул. Центральная, 4/2</t>
  </si>
  <si>
    <t>Россия, Белгородская обл., Новооскольский район, с. Оскольское</t>
  </si>
  <si>
    <t>с.Оскольское</t>
  </si>
  <si>
    <t>Бнлгородская область, Новооскольский район, с. Оскольское, ул. Школьная</t>
  </si>
  <si>
    <t>Россия, Белгородская обл., Новооскольский район, с. Голубино</t>
  </si>
  <si>
    <t>Бнлгородская область, Новооскольский район, с. Голубино</t>
  </si>
  <si>
    <t>Белгородская область, Новооскольский район, х. Мирошники</t>
  </si>
  <si>
    <t>31:19:0408008:26</t>
  </si>
  <si>
    <t>Заявление о государственной регистрации права на недвижимое имущество, сделки с ним, ограничения (обременения), перехода, прекращения права на недвижимое имущество , выдан 25.03.2021   часть 4 статьи 56 Федерального закона от 13 июля 2015 г. N 218-ФЗ "О государственной регистрации недвижимости" , выдан 13.07.2015   п. 1.1 статьи 19 Земельного кодекса Российской Федерации от 25 октября 2001 г. N 136-ФЗ , выдан 25.10.2001</t>
  </si>
  <si>
    <t>Россия, Белгородская обл., Новооскольский район, с. Глинное</t>
  </si>
  <si>
    <t>с. Глинное, ул. Центральная, 29</t>
  </si>
  <si>
    <t>Россия, Белгородская обл., Новооскольский район, с. Ивановка</t>
  </si>
  <si>
    <t>Россия, Белгородская обл., Новооскольский район, х. Тереховка</t>
  </si>
  <si>
    <t>Россия, Белгородская обл., Новооскольский район, х. Симоновка</t>
  </si>
  <si>
    <t>Белгородская область, Новооскольский район, х. Сабельный</t>
  </si>
  <si>
    <t>Новооскольский район, с. Ивановка</t>
  </si>
  <si>
    <t>Новооскольский район, х. Шуваевка</t>
  </si>
  <si>
    <t>Россия, Белгородская обл., Новооскольский район, х. Соколовка</t>
  </si>
  <si>
    <t>Новооскольский район, х. Березки</t>
  </si>
  <si>
    <t>Новооскольский район, х. Большая Яруга</t>
  </si>
  <si>
    <t>Россия, Белгородская обл., Новооскольский район, в районе с. Большая Яруга - 6</t>
  </si>
  <si>
    <t>31:19:0508010:125</t>
  </si>
  <si>
    <t>Заявление о государственном кадастровом учете недвижимого имущества и (или) государственной регистрации прав на недвижимое имущество от 11.05.2021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</si>
  <si>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Россия, Белгородская обл., Новооскольский район, с. Большая Яруга - 6</t>
  </si>
  <si>
    <t>Белгородская область, Новооскольский район, в районе с.Большая Яруга - 1</t>
  </si>
  <si>
    <t>31:19:0508012:1</t>
  </si>
  <si>
    <t>Заявление об отказе от права собственности на земельный участок от 28.01.2021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</si>
  <si>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Россия, Белгородская обл., Новооскольский район, в районе с. Большая Яруга - 1</t>
  </si>
  <si>
    <t>31:19:0508012:164</t>
  </si>
  <si>
    <t>Заявление об отказе от права собственности на земельный участок от 23.03.2021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</si>
  <si>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Белгородская область, Новооскольский район, в районе с.Большая Яруга - 2</t>
  </si>
  <si>
    <t>31:19:0508012:286</t>
  </si>
  <si>
    <t>Заявление об отказе от права собственности на земельный участок от  01.04.2021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</si>
  <si>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Россия, Белгородская обл., Новооскольский район, в районе с. Большая Яруга - 2</t>
  </si>
  <si>
    <t>Россия, Белгородская обл., Новооскольский район, в районе с. Большая Яруга-2</t>
  </si>
  <si>
    <t>31:19:0508012:429</t>
  </si>
  <si>
    <t>Заявление об отказе от права собственности на земельный участок от 30.03.2021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</si>
  <si>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31:19:0508012:73</t>
  </si>
  <si>
    <t>Заявление об отказе от права собственности на земельный участок от 16.02.2021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</si>
  <si>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Россия, Белгородская обл., Новооскольский район, х. Костин</t>
  </si>
  <si>
    <t>Россия, Белгородская обл., Новооскольский район, х. Прудки</t>
  </si>
  <si>
    <t>Новооскольский район, с. Новая Безгинка, ул. Центральная,108</t>
  </si>
  <si>
    <t xml:space="preserve"> Новооскольский район, с. Новая Безгинка</t>
  </si>
  <si>
    <t>Россия, Белгородская обл., Новооскольский район, х. Сабельный</t>
  </si>
  <si>
    <t>для размещения кладбищ (земли промышленности)</t>
  </si>
  <si>
    <t>Россия, Белгородская обл., Новооскольский район, с. Семеновка</t>
  </si>
  <si>
    <t>Россия, Белгородская обл., Новооскольский район, с. Большая Ивановка</t>
  </si>
  <si>
    <t>Новооскольский район, х. Мосьпанов, ул. Заречная, 5</t>
  </si>
  <si>
    <t>Россия, Белгородская обл., Новооскольский район, с. Боровое</t>
  </si>
  <si>
    <t>Россия, Белгородская обл., Новооскольский район, с. Малая Ивановка</t>
  </si>
  <si>
    <t>Россия, Белгородская обл., Новооскольский район, с. Старая Безгинка, ул. Садовая, 16</t>
  </si>
  <si>
    <t>Россия, Белгородская обл., Новооскольский район, с. Старая Безгинка</t>
  </si>
  <si>
    <t xml:space="preserve">Новооскольский район, с. Старая
Безгинка
</t>
  </si>
  <si>
    <t>Белгородская область, Новооскольский район, в районе урочища Березки</t>
  </si>
  <si>
    <t>31:19:0901010:3</t>
  </si>
  <si>
    <t xml:space="preserve">Распоряжение администрации Новооскольского городского округа от 19.03.2021 г. № 265-р, Федеральный закон "О внесении изменений в Земельный кодекс Российской Федерации", Федеральный закон "О введении в действие Земельного кодекса РФ", ФЗ "О государственной регисмтрации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 </t>
  </si>
  <si>
    <t>Россия, Белгородская обл., Новооскольский район, с. Мозолевка</t>
  </si>
  <si>
    <t>Россия, Белгородская обл., Новооскольский район, с. Мозолевка, ул. Лесная, 13</t>
  </si>
  <si>
    <t>31:19:1002003:206</t>
  </si>
  <si>
    <t>Заявление об отказе от права собственности на земельный участок от 25.03.2021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</si>
  <si>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Новооскольский район, в районе х. Большая Яруга-4</t>
  </si>
  <si>
    <t>Россия, Белгородская обл., Новооскольский район, в районе с. Большая Яруга-4</t>
  </si>
  <si>
    <t>Новооскольский район, в районе Орлов сад</t>
  </si>
  <si>
    <t>Россия, Белгородская обл., Новооскольский район, в районе Орлов сад</t>
  </si>
  <si>
    <t xml:space="preserve">Новооскольский район, в районе Орлов
сад
</t>
  </si>
  <si>
    <t>Россия, Белгородская обл., Новооскольский район "Орлов сад"</t>
  </si>
  <si>
    <t>Россия, Белгородская обл., Новооскольский район, г. Новый Оскол, в районе Орлов сад</t>
  </si>
  <si>
    <t>Земли населенных пунктов - для коллективного садоводства</t>
  </si>
  <si>
    <t>1 231 453,98</t>
  </si>
  <si>
    <t>Россия, Белгородская обл., Новооскольский район, п. Нечаевка</t>
  </si>
  <si>
    <t>Новооскольский район, с. Грачевка</t>
  </si>
  <si>
    <t>31:19:1003004:169</t>
  </si>
  <si>
    <t>Заявление об отказе от права собственности на земельный участок от 17.03.2021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</si>
  <si>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Новооскольский район, в районе с. Грачевка</t>
  </si>
  <si>
    <t>Россия, Белгородская обл., Новооскольский район, с. Грачевка</t>
  </si>
  <si>
    <t>Белгородская область, Новооскольский район, в районе с.Грачевка</t>
  </si>
  <si>
    <t>31:19:1003004:405</t>
  </si>
  <si>
    <t>Заявление об отказе от права собственности на земельный участок от 29.03.2021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</si>
  <si>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31:19:1003004:411</t>
  </si>
  <si>
    <t>Заявление об отказе от права собственности на земельный участок от 12.04.2021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</si>
  <si>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31:19:1003004:64</t>
  </si>
  <si>
    <t>Заявление об отказе от права собственности на земельный участок от 08.04.2021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</si>
  <si>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31:19:1003004:7</t>
  </si>
  <si>
    <t>Заявление об отказе от права собственности на земельный участок от 07.04.2021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</si>
  <si>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31:19:1003004:8</t>
  </si>
  <si>
    <t>Заявление о государственном кадастровом учете недвижимого имущества и (или) государственной регистрации прав на недвижимое имущество от 30.03.2021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</si>
  <si>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52 164,2</t>
  </si>
  <si>
    <t>37 588,8</t>
  </si>
  <si>
    <t>98 842,5</t>
  </si>
  <si>
    <t>95 003,4 </t>
  </si>
  <si>
    <t>96 206,7</t>
  </si>
  <si>
    <t>55 294,5</t>
  </si>
  <si>
    <t>872 083,94</t>
  </si>
  <si>
    <t>92 654,1</t>
  </si>
  <si>
    <t>204 446,4</t>
  </si>
  <si>
    <t>Россия, Белгородская обл., Новооскольский район, с. Яковлевка</t>
  </si>
  <si>
    <t>96 665,1</t>
  </si>
  <si>
    <t>57 300</t>
  </si>
  <si>
    <t>Новооскольский район, с. Яковлевка, ул. Центральная, 43</t>
  </si>
  <si>
    <t>2 911 436,85</t>
  </si>
  <si>
    <t>2 446 690,4</t>
  </si>
  <si>
    <t>383 910</t>
  </si>
  <si>
    <t>Новооскольский район, с. Яковлевка, ул. Центральная,46</t>
  </si>
  <si>
    <t>1 668 079,31</t>
  </si>
  <si>
    <t>54 435</t>
  </si>
  <si>
    <t>Новооскольский район, с. Яковлевка, ул. Центральная</t>
  </si>
  <si>
    <t>34 369,97</t>
  </si>
  <si>
    <t>56 211,3</t>
  </si>
  <si>
    <t>Белгородская обл.,  Новооскольский р-н, с. Яковлевка</t>
  </si>
  <si>
    <t>126 060</t>
  </si>
  <si>
    <t>85 950</t>
  </si>
  <si>
    <t xml:space="preserve">Новооскольский район, в районе с.
Яковлевка
</t>
  </si>
  <si>
    <t>27 173,25</t>
  </si>
  <si>
    <t>1 035 788,74</t>
  </si>
  <si>
    <t xml:space="preserve">г. Новый
Оскол, ул. Сосновая, 8
</t>
  </si>
  <si>
    <t>155 172</t>
  </si>
  <si>
    <t>3 302 028</t>
  </si>
  <si>
    <t>309640 Белгородская обл., Новооскольский район, г. Новый Оскол, ул. Ливенская</t>
  </si>
  <si>
    <t>34 375,31</t>
  </si>
  <si>
    <t>236 376,63</t>
  </si>
  <si>
    <t>5 937 379,2</t>
  </si>
  <si>
    <t>164 918,52</t>
  </si>
  <si>
    <t>г. Новый Оскол, ул. Рождественская</t>
  </si>
  <si>
    <t>210 723,84</t>
  </si>
  <si>
    <t>36 971,36</t>
  </si>
  <si>
    <t>137 351,4</t>
  </si>
  <si>
    <t>Белгородская область, г. Новый Оскол, ул. Ливенская</t>
  </si>
  <si>
    <t>26 562,96</t>
  </si>
  <si>
    <t>г. Новый Оскол ул. Ливенская 140 "а"</t>
  </si>
  <si>
    <t>дошкольное начальное и среднее образование</t>
  </si>
  <si>
    <t>31:19:1104002:1867</t>
  </si>
  <si>
    <t>8 729 918,88</t>
  </si>
  <si>
    <r>
      <rPr>
        <b/>
        <sz val="16"/>
        <rFont val="Times New Roman"/>
        <family val="1"/>
        <charset val="204"/>
      </rPr>
      <t>данные отсутствуют</t>
    </r>
    <r>
      <rPr>
        <sz val="16"/>
        <rFont val="Times New Roman"/>
        <family val="1"/>
        <charset val="204"/>
      </rPr>
      <t xml:space="preserve"> (для размещения оздоровительных объектов
МДОУ "Детский сад №10
комбинированного вида) 
</t>
    </r>
  </si>
  <si>
    <t>3 203 316,98</t>
  </si>
  <si>
    <t xml:space="preserve">г. Новый
Оскол, ул. Ливенская, 130 "а"
</t>
  </si>
  <si>
    <t>21 541 083,35</t>
  </si>
  <si>
    <t xml:space="preserve">г. Новый
Оскол, ул. Ливенская
</t>
  </si>
  <si>
    <t>14 597 640,43</t>
  </si>
  <si>
    <t>г.Новый Оскол, пер.Павлова</t>
  </si>
  <si>
    <t>439 810,54</t>
  </si>
  <si>
    <t>г. Новый Оскол, ул. Ливенская, 94</t>
  </si>
  <si>
    <t>34 726,16</t>
  </si>
  <si>
    <t>3 899 700</t>
  </si>
  <si>
    <t>315 590,76</t>
  </si>
  <si>
    <t>10 539 184,8</t>
  </si>
  <si>
    <t>г. Новый Оскол, ул. Васильченко</t>
  </si>
  <si>
    <t>33 701 911,2</t>
  </si>
  <si>
    <t>г. Новый Оскол, пос. Рудный</t>
  </si>
  <si>
    <t>756 207,36</t>
  </si>
  <si>
    <t>г. Новый Оскол, ул. Васильченко, 64/3</t>
  </si>
  <si>
    <t>236 262,15</t>
  </si>
  <si>
    <t>309640 Белгородская обл., Новооскольский район, г. Новый Оскол, ул. Васильченко, 45</t>
  </si>
  <si>
    <t>173 372,8</t>
  </si>
  <si>
    <t>г.Новый Оскол, ул.Мира, 168</t>
  </si>
  <si>
    <t>88 131,36</t>
  </si>
  <si>
    <t>г. Новый Оскол, ул. Мира, 226</t>
  </si>
  <si>
    <t>194 613,86</t>
  </si>
  <si>
    <t>Новый Оскол, ул. Красноармейская</t>
  </si>
  <si>
    <t>398 404,2 </t>
  </si>
  <si>
    <t>37 429,6</t>
  </si>
  <si>
    <t>Россия, Белгородская обл., Новооскольский район, г. Новый Оскол, ул. Гражданская, 44</t>
  </si>
  <si>
    <t>53 248,92</t>
  </si>
  <si>
    <t xml:space="preserve">г. Новый Оскол, ул. Гражданская, 44
</t>
  </si>
  <si>
    <t>40 477,36</t>
  </si>
  <si>
    <t>г. Новый Оскол, ул. Гражданская, 44</t>
  </si>
  <si>
    <t>117 104,13</t>
  </si>
  <si>
    <t>114 330,4 </t>
  </si>
  <si>
    <t>Россия, Белгородская обл., г. Новый Оскол, ул. Гражданская</t>
  </si>
  <si>
    <t>35 483,5</t>
  </si>
  <si>
    <t>60 557,7 </t>
  </si>
  <si>
    <t>г. Новый Оскол, ул. Успенская, "Центральный парк им. М. Горького"</t>
  </si>
  <si>
    <t>35 387,28</t>
  </si>
  <si>
    <t xml:space="preserve">г. Новый
Оскол, ул. Володарского, 38
</t>
  </si>
  <si>
    <t>68 072,54</t>
  </si>
  <si>
    <t xml:space="preserve">г. Новый
Оскол, ул. Славы, 32
</t>
  </si>
  <si>
    <t>2 137 096,1</t>
  </si>
  <si>
    <t xml:space="preserve">г. Новый
Оскол, ул Гражданская, 31
</t>
  </si>
  <si>
    <t>1 725 883,08</t>
  </si>
  <si>
    <t>71 469,93</t>
  </si>
  <si>
    <t>г. Новый Оскол.пл. Ленина</t>
  </si>
  <si>
    <t>2 545 029</t>
  </si>
  <si>
    <t>2 123 311,47 </t>
  </si>
  <si>
    <t>1 555 503,55</t>
  </si>
  <si>
    <t>30 705,36</t>
  </si>
  <si>
    <t>210 568,32</t>
  </si>
  <si>
    <t>213 162,18</t>
  </si>
  <si>
    <t>г. Новый Оскол, ул. 1 Мая, 2</t>
  </si>
  <si>
    <t>5 191 827,13 </t>
  </si>
  <si>
    <t>Россия, Белгородская обл., Новооскольский район, г. Новый Оскол, ул. 1 Мая, 2</t>
  </si>
  <si>
    <t>1 557 450,16</t>
  </si>
  <si>
    <t>34 368,66</t>
  </si>
  <si>
    <t>Россия, Белгородская обл., Новооскольский район, г. Новый Оскол, ул. Славы, 61</t>
  </si>
  <si>
    <t>6 930 793,78</t>
  </si>
  <si>
    <t>г. Новый Оскол, ул. Славы, 61</t>
  </si>
  <si>
    <t>461 985,3</t>
  </si>
  <si>
    <t>Россия, Белгородская обл., Новооскольский район, г. Новый Оскол, ул. Ленина, 52</t>
  </si>
  <si>
    <t>3 549 313</t>
  </si>
  <si>
    <t>Россия, Белгородская обл., г. Новый Оскол, ул. 1-го Мая, 8</t>
  </si>
  <si>
    <t>1 152 463,12 </t>
  </si>
  <si>
    <t>Россия, Белгородская обл., Новооскольский район, г. Новый Оскол, ул. Володарского</t>
  </si>
  <si>
    <t>60 369,63</t>
  </si>
  <si>
    <t>г. Новый Оскол, ул. Славы, 43</t>
  </si>
  <si>
    <t>1 639 947,52</t>
  </si>
  <si>
    <t>309640 Белгородская обл., Новооскольский район, г. Новый Оскол, ул. 1 Мая, д. 4</t>
  </si>
  <si>
    <t>677 478,32 </t>
  </si>
  <si>
    <t>Россия, Белгородская обл., Новооскольский район, г. Новый Оскол, ул. Володарского, 47а</t>
  </si>
  <si>
    <t>1 046 634,4</t>
  </si>
  <si>
    <t>Россия, Белгородская обл., Новооскольский район, г. Новый Оскол, ул. Ленина</t>
  </si>
  <si>
    <t>174 994,4</t>
  </si>
  <si>
    <t>г. Новый Оскол ул. Ленина</t>
  </si>
  <si>
    <t>34 477,81</t>
  </si>
  <si>
    <t>2 384 556,95</t>
  </si>
  <si>
    <t>419 986,56</t>
  </si>
  <si>
    <t>1 986 153,28</t>
  </si>
  <si>
    <t>73 291,45</t>
  </si>
  <si>
    <t>33 674,45</t>
  </si>
  <si>
    <t>19 808,5</t>
  </si>
  <si>
    <t>309640 Белгородская обл., Новооскольский район, г. Новый Оскол, ул. Володарского, 17</t>
  </si>
  <si>
    <t>305 050,9</t>
  </si>
  <si>
    <t>34 460,27</t>
  </si>
  <si>
    <t>в связи с окончанием срока договора субаренды по договору аренды.</t>
  </si>
  <si>
    <t>309640 Белгородская обл., Новооскольский район, г. Новый Оскол, ул. Славы</t>
  </si>
  <si>
    <t>120 831,85</t>
  </si>
  <si>
    <t>Белгородская область, г. Новый Оскол, ул. Ленина, 57/1</t>
  </si>
  <si>
    <t>хранение автотранспорта</t>
  </si>
  <si>
    <t>31:19:1106016:323</t>
  </si>
  <si>
    <t>163 332,06</t>
  </si>
  <si>
    <t xml:space="preserve">Распоряжение администрации Новооскольского городского округа от 25.02.2021 г. № 193-р, Федеральный закон "О внесении изменений в Земельный кодекс Российской Федерации", Федеральный закон "О введении в действие Земельного кодекса РФ", ФЗ "О государственной регисмтрации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 </t>
  </si>
  <si>
    <r>
      <rPr>
        <b/>
        <sz val="16"/>
        <rFont val="Times New Roman"/>
        <family val="1"/>
        <charset val="204"/>
      </rPr>
      <t>(данные отсутствуют)</t>
    </r>
    <r>
      <rPr>
        <sz val="16"/>
        <rFont val="Times New Roman"/>
        <family val="1"/>
        <charset val="204"/>
      </rPr>
      <t xml:space="preserve"> для размещения газонов и клумб МОУ "СОШ №1 с углубленным изучением отдельных предметов г. Нового Оскола Белгородской области"</t>
    </r>
  </si>
  <si>
    <t>5 318 644,89 </t>
  </si>
  <si>
    <r>
      <rPr>
        <b/>
        <sz val="16"/>
        <rFont val="Times New Roman"/>
        <family val="1"/>
        <charset val="204"/>
      </rPr>
      <t xml:space="preserve">(данные отсутствуют) </t>
    </r>
    <r>
      <rPr>
        <sz val="16"/>
        <rFont val="Times New Roman"/>
        <family val="1"/>
        <charset val="204"/>
      </rPr>
      <t xml:space="preserve"> для обслуживания и эксплуатации зданий МОУ "СОШ №1"</t>
    </r>
  </si>
  <si>
    <t>3 846 405,27</t>
  </si>
  <si>
    <r>
      <rPr>
        <b/>
        <sz val="16"/>
        <rFont val="Times New Roman"/>
        <family val="1"/>
        <charset val="204"/>
      </rPr>
      <t xml:space="preserve"> (данные отсутствуют) </t>
    </r>
    <r>
      <rPr>
        <sz val="16"/>
        <rFont val="Times New Roman"/>
        <family val="1"/>
        <charset val="204"/>
      </rPr>
      <t>для размещения и обслуживания гаражей МОУ "СОШ №1 с углубленным изучением отдельных предметов г. Нового Оскола Белгородской области</t>
    </r>
  </si>
  <si>
    <t>260 223,96</t>
  </si>
  <si>
    <r>
      <rPr>
        <b/>
        <sz val="16"/>
        <rFont val="Times New Roman"/>
        <family val="1"/>
        <charset val="204"/>
      </rPr>
      <t xml:space="preserve"> (данные отсутствуют)</t>
    </r>
    <r>
      <rPr>
        <sz val="16"/>
        <rFont val="Times New Roman"/>
        <family val="1"/>
        <charset val="204"/>
      </rPr>
      <t xml:space="preserve"> для размещения и обслуживания оздоровительных объектов"СОШ №1 с углубленным
изучением отдельных предметов</t>
    </r>
  </si>
  <si>
    <t>2 487 889,03</t>
  </si>
  <si>
    <t xml:space="preserve">г. Новый
Оскол, ул. Воровского, 36
</t>
  </si>
  <si>
    <t>26 825,34</t>
  </si>
  <si>
    <t xml:space="preserve">г. Новый
Оскол, ул. Успенская, 32/1
</t>
  </si>
  <si>
    <t>3 372 292,89</t>
  </si>
  <si>
    <t>Россия, Белгородская обл., Новооскольский район, г. Новый Оскол, ул. Воровского, 32</t>
  </si>
  <si>
    <t>1 605 898,72</t>
  </si>
  <si>
    <t>34 397,33 </t>
  </si>
  <si>
    <t>2 804 728,68</t>
  </si>
  <si>
    <t>г. Новый Оскол ул. Воровского, 16</t>
  </si>
  <si>
    <t>157 845,08</t>
  </si>
  <si>
    <t>г. Новый Оскол ул. Ленина, 53</t>
  </si>
  <si>
    <t>5 711 060,6</t>
  </si>
  <si>
    <t>1 597 149,18</t>
  </si>
  <si>
    <t xml:space="preserve">для размещения оздоровительных объектов
МДОУ "Центр развития
ребенка-детский сад №6 
</t>
  </si>
  <si>
    <t>857 972,7</t>
  </si>
  <si>
    <t>Россия, Белгородская обл., Новооскольский район, г. Новый Оскол, пл. Революции, 31</t>
  </si>
  <si>
    <t>267 414,75</t>
  </si>
  <si>
    <t>309640 Белгородская обл., Новооскольский район, г. Новый Оскол, пл. Революции</t>
  </si>
  <si>
    <t>34 474</t>
  </si>
  <si>
    <t>31 525 102,88</t>
  </si>
  <si>
    <t>12 954 300</t>
  </si>
  <si>
    <t>Россия, Белгородская обл., Новооскольский район, г. Новый Оскол, ул. Воровского, 55</t>
  </si>
  <si>
    <t>770 124,68</t>
  </si>
  <si>
    <t>Белгородская область, г. Новый Оскол, ул. Воровского, 27 (в решении ул. Успенская)</t>
  </si>
  <si>
    <t>2 199 506,4</t>
  </si>
  <si>
    <t>г. Новый Оскол ул. Оскольская</t>
  </si>
  <si>
    <t>34 397,07</t>
  </si>
  <si>
    <t xml:space="preserve">г. Новый
Оскол, ул. Оскольская
</t>
  </si>
  <si>
    <t>2 259 186,16</t>
  </si>
  <si>
    <t>г. Новый Оскол, ул. Обыденко, 52</t>
  </si>
  <si>
    <t>3 784 618,95</t>
  </si>
  <si>
    <t>г.Новый Оскол, ул. Чернышевского</t>
  </si>
  <si>
    <t>6 136,5</t>
  </si>
  <si>
    <t>275 858 </t>
  </si>
  <si>
    <t>Россия, Белгородская обл., г. Новый Оскол, ул. Драгунская, 20</t>
  </si>
  <si>
    <t>148 426,14 </t>
  </si>
  <si>
    <t>309640 Белгородская обл., Новооскольский район, г. Новый Оскол, ул. Солдатская, 3</t>
  </si>
  <si>
    <t>55 715,6</t>
  </si>
  <si>
    <t>181 159,12</t>
  </si>
  <si>
    <t>309640 Белгородская обл., Новооскольский район, г. Новый Оскол, ул. Солдатская, 66</t>
  </si>
  <si>
    <t>Россия, Белгородская обл., Новооскольский район, г. Новый Оскол, ул. Сушкова, 28/а</t>
  </si>
  <si>
    <t>7 690 448,5</t>
  </si>
  <si>
    <t>23 383 857,6</t>
  </si>
  <si>
    <t>645 659,32</t>
  </si>
  <si>
    <t>10 578 890,77</t>
  </si>
  <si>
    <t>81 179 155,4</t>
  </si>
  <si>
    <t>2 341 450,72</t>
  </si>
  <si>
    <t>1 514 789,25</t>
  </si>
  <si>
    <t>3 560 805,72</t>
  </si>
  <si>
    <t>г. Новый Оскол ул. Авиационная,1</t>
  </si>
  <si>
    <t>6 649 791,2</t>
  </si>
  <si>
    <t>609 034,8</t>
  </si>
  <si>
    <t>25 345 961,48</t>
  </si>
  <si>
    <t>80 700</t>
  </si>
  <si>
    <t>34 385,2</t>
  </si>
  <si>
    <t>г. Новый Оскол, ул. Авиационная, "Парк Семья"</t>
  </si>
  <si>
    <t>35 621,74</t>
  </si>
  <si>
    <t>39 299,57</t>
  </si>
  <si>
    <t>34 098,44 </t>
  </si>
  <si>
    <t>г. Новый Оскол, ул. Авиационная, 3</t>
  </si>
  <si>
    <t>2 338 307,29</t>
  </si>
  <si>
    <t>г. Новый Оскол ул. Авиационная, 1</t>
  </si>
  <si>
    <t>34 660,37</t>
  </si>
  <si>
    <t>97 668,6</t>
  </si>
  <si>
    <t>382 470</t>
  </si>
  <si>
    <t>272 519</t>
  </si>
  <si>
    <t>3 188 699,88</t>
  </si>
  <si>
    <t>Россия, Белгородская обл., Новооскольский район, г. Новый Оскол, пер. Кооперативный, 2</t>
  </si>
  <si>
    <t>г. Новый Оскол, пер. Кооперативный, 26</t>
  </si>
  <si>
    <t>г. Новый Оскол ул. ДРП</t>
  </si>
  <si>
    <t xml:space="preserve">Распоряжение администрации Новооскольского городского округа от 07.10.2019 года № 1273-р "О внесении изменений в распоряжение администрации муниципального района "Новооскольский район" Белгородской области от 10 октября 2018 года № 958-р, Распоряжение администрации Новооскольского городского округа от 14.12.2020 г. № 1433-р, межевой план от 21.12.2020 г., </t>
  </si>
  <si>
    <t>г.Новый Оскол, ул. Тургенева, 6</t>
  </si>
  <si>
    <t>г. Новый Оскол ул. Ивана Дмитриевича Путилина</t>
  </si>
  <si>
    <t>образование и просвещение</t>
  </si>
  <si>
    <t>31:19:1110002:850</t>
  </si>
  <si>
    <t>Распоряжение администрации Новооскольского городского округа от 26.01.2021 "Об утверждении схемы расположения ЗУ на КПТ", межевой план от 12.02.2021г. (объединение 31:19:1110002:116 и 31:19:1110002:849. Они сняты)</t>
  </si>
  <si>
    <t>Россия, Белгородская обл., Новооскольский район, г. Новый Оскол, пер. Кооперативный</t>
  </si>
  <si>
    <t>Белгородская область, г. Новый Оскол, ул. ДРП</t>
  </si>
  <si>
    <t>Новооскольский район, с. Ниновка, ул. Победы, 24 "а"</t>
  </si>
  <si>
    <t>Россия, Белгородская обл., Новооскольский район, с. Ниновка</t>
  </si>
  <si>
    <t>Российская Федерация, обл. Белгородская, р-н Новооскольский , пос. Прибрежный, ул. Центральная, уч-к 5</t>
  </si>
  <si>
    <t>Россия, Белгородская обл., Новооскольский район, п. Прибрежный, ул. Набережная, 18</t>
  </si>
  <si>
    <t>Новооскольский район, п. Прибрежный, ул. Лесная, дом 3</t>
  </si>
  <si>
    <t>Новооскольский район, с. Ниновка, ул. Подгорная</t>
  </si>
  <si>
    <t>Белгородская область, Новооскольский район, с. Ниновка, ул. Подгорная</t>
  </si>
  <si>
    <t>31:19:1204001:67</t>
  </si>
  <si>
    <t>Заявление об отказе от права собственности на земельный участок от 08.02.2021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</si>
  <si>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Новооскольский район, с. Ниновка, ул. Советская,18</t>
  </si>
  <si>
    <t>Россия, Белгородская обл., Новооскольский район, с. Ниновка, ул. Победы, 80</t>
  </si>
  <si>
    <t>Россия, Белгородская обл., Новооскольский район, х. Подольхи</t>
  </si>
  <si>
    <t>Новооскольский район, х. Подольхи, 28</t>
  </si>
  <si>
    <t>Россия, Белгородская обл., Новооскольский район, с. Песчанка</t>
  </si>
  <si>
    <t>Новоскольский район, с Песчанка</t>
  </si>
  <si>
    <t>Новооскольский район, с. Песчанка, ул. Центральная,20</t>
  </si>
  <si>
    <t xml:space="preserve">Новооскольский район, с. Песчанка </t>
  </si>
  <si>
    <t>31:19:1207003:68</t>
  </si>
  <si>
    <t>Заявление о государственном кадастровом учете недвижимого имущества и (или) государственной регистрации прав на недвижимое имущество от 14.05.2021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</si>
  <si>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Новооскольский район, с. Косицино</t>
  </si>
  <si>
    <t xml:space="preserve">Новооскольский район, с. Косицыно </t>
  </si>
  <si>
    <t>Новооскольский район, с. Косицыно, ул. Озерная, 19</t>
  </si>
  <si>
    <t>Новооскольский район, с. Косицыно</t>
  </si>
  <si>
    <t>Россия, Белгородская обл., Новооскольский район, с. Ольховатка</t>
  </si>
  <si>
    <t xml:space="preserve"> м.р-н "Новооскольский район", с.п. Беломестненское, с. Ольховатка, ул. Центральная</t>
  </si>
  <si>
    <t>Новооскольский район, с. Беломестное</t>
  </si>
  <si>
    <t>Новооскольский район, с. Беломестное, ул. Новая,16/1</t>
  </si>
  <si>
    <t>Россия, Белгородская обл., Новооскольский район, с. Беломестное</t>
  </si>
  <si>
    <t xml:space="preserve"> Новооскольский район, с. Беломестное</t>
  </si>
  <si>
    <t>Новооскольский район, с. Беломестное, ул. Восточная, 14</t>
  </si>
  <si>
    <t>Россия, Белгородская обл., Новооскольский район, с. Слоновка</t>
  </si>
  <si>
    <t>Белгородская область, Новооскольский район, в районе с.Слоновка</t>
  </si>
  <si>
    <t>ритуальная деятельность</t>
  </si>
  <si>
    <t>31:19:1306010:1</t>
  </si>
  <si>
    <t xml:space="preserve">Распоряжение администрации Новооскольского городского округа от 19.03.2021 г. № 266-р, Федеральный закон "О внесении изменений в Земельный кодекс Российской Федерации", Федеральный закон "О введении в действие Земельного кодекса РФ", ФЗ "О государственной регисмтрации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 </t>
  </si>
  <si>
    <t>Новооскольский район, х. Жилин</t>
  </si>
  <si>
    <t>Россия, Белгородская обл., Новооскольский район, х. Жилин</t>
  </si>
  <si>
    <t>земельный участок (1/2 доли)</t>
  </si>
  <si>
    <t>Новооскольский район, с Богородское</t>
  </si>
  <si>
    <t>Белгородская область, р-н Новооскольский, с.Богородское</t>
  </si>
  <si>
    <t xml:space="preserve"> с. Великомихайловка, ул. Ворошилова, 21</t>
  </si>
  <si>
    <t>Новооскольский район, с. Великомихайловка, ул. Буденного</t>
  </si>
  <si>
    <t>Белгородская область, Новооскольский район, с. Великомихайловка, ул. Ворошилова</t>
  </si>
  <si>
    <t>парки культуры и отдыха</t>
  </si>
  <si>
    <t>31:19:1502003:316</t>
  </si>
  <si>
    <t>Распоряжение администрации Новооскольского городского округа от 13.04.2021 г. № 397, Федеральный закон "О внесении изменений в Земельный кодекс Российской Федерации", Федеральный закон "О введении в действие Земельного кодекса Российской Федерации", Федеральный закон "О государственной регистрации прав на недвижимое имущес тво и сделок с ним" от 17.04.2006 г. № 53-ФЗ</t>
  </si>
  <si>
    <t xml:space="preserve">Новооскольский район, с.
Покрово-Михайловка, ул. Нижняя
</t>
  </si>
  <si>
    <t>Россия, Белгородская обл., Новооскольский район, с. Великомихайловка, пл. 1 Конной Армии, 7</t>
  </si>
  <si>
    <t>Новооскольский район, с. Великомихайловка, пл. 1 Конной Армии</t>
  </si>
  <si>
    <t>с. Великомихайловка, пл. 1 Конной Армии, 7</t>
  </si>
  <si>
    <t>Новооскольский район, с. Великомихайловка, ул. Красноармейская,16</t>
  </si>
  <si>
    <t>Новооскольский район, с. Великомихайловка, ул. Красноармейская, 50</t>
  </si>
  <si>
    <t>Россия, Белгородская обл., Новооскольский район, с. Великомихайловка, ул. Красноармейская, 50</t>
  </si>
  <si>
    <t>Новооскольский район, с. Великомихайловка, ул. Красноармейская</t>
  </si>
  <si>
    <t>Россия, Белгородская обл., Новооскольский район, с. Великомихайловка, ул. Советская, 77</t>
  </si>
  <si>
    <t>31:19:1502012:25</t>
  </si>
  <si>
    <t>Новооскольский район, с. Великомихайловка, ул. Каховка</t>
  </si>
  <si>
    <t>Россия, Белгородская обл., Новооскольский район, с. Великомихайловка, ул. Каховка, 76</t>
  </si>
  <si>
    <t>Россия, Белгородская обл., Новооскольский район, с. Великомихайловка, ул. Советская</t>
  </si>
  <si>
    <t xml:space="preserve">Новооскольский район, с.
Великомихайловка, ул. Советская
</t>
  </si>
  <si>
    <t>Новооскольский район, с. Великомихайловка, ул. Садовая</t>
  </si>
  <si>
    <t>Россия, Белгородская обл., Новооскольский район, с. Великомихайловка, ул. Садовая</t>
  </si>
  <si>
    <t xml:space="preserve">Новооскольский район, с.
Покрово-Михайловка, ул. Нижняя, 107
</t>
  </si>
  <si>
    <t>Новооскольский район, с. Покрово-Михайловка, ул. Нижняя, 86</t>
  </si>
  <si>
    <t xml:space="preserve">Новооскольский район, с.
Покрово-Михайловка, ул. Школьная, 2
</t>
  </si>
  <si>
    <t>Новооскольский район, с. Покрово-Михайловка, ул. Нижняя, 154</t>
  </si>
  <si>
    <t>Новооскольский район, с. Покрово-Михайловка</t>
  </si>
  <si>
    <t>Новооскольский район, с. Покрово-Михайловка, ул. Нижняя, 108</t>
  </si>
  <si>
    <t>Новооскольский район, с. Покрово-Михайловка, ул. Покровская</t>
  </si>
  <si>
    <t xml:space="preserve">Новооскольский район, п. Полевой, ул.
Центральная, 35
</t>
  </si>
  <si>
    <t>Россия, Белгородская обл., Новооскольский район, с. Барсук</t>
  </si>
  <si>
    <t>Россия, Белгородская обл., Новооскольский район, с. Остаповка</t>
  </si>
  <si>
    <t>Россия, Белгородская обл., Новооскольский район, с. Богдановка, ул. Почтовая, 66</t>
  </si>
  <si>
    <t xml:space="preserve"> Новооскольский район, с. Богдановка</t>
  </si>
  <si>
    <t>Новооскольский район, с. Гринево,ул. Молодежная, 24</t>
  </si>
  <si>
    <t>Россия, Белгородская обл., Новооскольский район, с. Гринево</t>
  </si>
  <si>
    <t>Россия, Белгородская обл., Новооскольский район, с. Боровое, ул. Климовых, 2/2</t>
  </si>
  <si>
    <t>Россия, Белгородская обл., Новооскольский район, с. Немцево, ул. Верхняя, 2</t>
  </si>
  <si>
    <t>Россия, Белгородская обл., Новооскольский район, х. Скрынников</t>
  </si>
  <si>
    <t>Россия, Белгородская обл., Новооскольский район, с. Таволжанка</t>
  </si>
  <si>
    <t>Новооскольский район, с. Таволжанка</t>
  </si>
  <si>
    <t>Новооскольский район, с. Макешкино</t>
  </si>
  <si>
    <t>Россия, Белгородская обл., Новооскольский район, с. Макешкино</t>
  </si>
  <si>
    <t>Новооскольский район, с. Мекешкино</t>
  </si>
  <si>
    <t>Россия, Белгородская обл., Новооскольский район, х. Богатый, ул. Лесная, 43</t>
  </si>
  <si>
    <t>Новооскольский район, с. Гущенка</t>
  </si>
  <si>
    <t>31:19:1807001:120</t>
  </si>
  <si>
    <t>Заявление о государственном кадастровом учете недвижимого имущества и (или) государственной регистрации прав на недвижимое имущество от 12.05.2021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</si>
  <si>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31:19:1807001:145</t>
  </si>
  <si>
    <t>Заявление об отказе от права собственности на земельный участок от  23.03.2021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</si>
  <si>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31:19:1807001:146</t>
  </si>
  <si>
    <t>п.п. 1.1. ст. 19 Земельного кодекса Российской Федерации , № 136-ФЗ , выдан 25.10.2001   ч. 4 ст. 56 Федерального закона "О государственной регистрации недвижимости" , № 218-ФЗ , выдан 13.07.2015</t>
  </si>
  <si>
    <t>31:19:1807001:148</t>
  </si>
  <si>
    <t>Заявление об отказе от права собственности на земельный участок от 18.02.2021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</si>
  <si>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31:19:1807001:149</t>
  </si>
  <si>
    <t>31:19:1807001:160</t>
  </si>
  <si>
    <t>Заявление об отказе от права собственности на земельный участок от 05.04.2021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</si>
  <si>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31:19:1807001:162</t>
  </si>
  <si>
    <t>Заявление об отказе от права собственности на земельный участок от 31.03.2021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</si>
  <si>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31:19:1807001:165</t>
  </si>
  <si>
    <t>Заявление об отказе от права собственности на земельный участок от 25.02..2021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</si>
  <si>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31:19:1807001:166</t>
  </si>
  <si>
    <t>31:19:1807001:169</t>
  </si>
  <si>
    <t>31:19:1807001:171</t>
  </si>
  <si>
    <t>Заявление о государственном кадастровом учете недвижимого имущества и (или) государственной регистрации прав на недвижимое имущество от 24.03.2021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</si>
  <si>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31:19:1807001:179</t>
  </si>
  <si>
    <t>Заявление об отказе от права собственности на земельный участок от 04.03.2021 г, п.п. 1.1. ст. 19 Земельного кодекса Российской Федерации №136-ФЗ от 25.10.2001 г.;
ч. 4 ст. 56 Федерального закона "О государственной регистрации недвижимости" №218-ФЗ от 13.07.2015 г.</t>
  </si>
  <si>
    <t>31:19:1807001:18</t>
  </si>
  <si>
    <t>31:19:1807001:180</t>
  </si>
  <si>
    <t>31:19:1807001:184</t>
  </si>
  <si>
    <t>Россия, Белгородская обл., Новооскольский район, в районе с. Гущенка</t>
  </si>
  <si>
    <t>Белгородская область, Новооскольский район,х. Муренцев</t>
  </si>
  <si>
    <t>Новооскольский район, х. Муренцев</t>
  </si>
  <si>
    <t>Новооскольский район, с. Николаевка</t>
  </si>
  <si>
    <t>Россия, Белгородская обл., Новооскольский район, с. Николаевка</t>
  </si>
  <si>
    <t>Новооскольский район, с. Львовка, ул. Черемушки, участок № 1/а</t>
  </si>
  <si>
    <t>Россия, Белгородская обл., Новооскольский район, с. Львовка</t>
  </si>
  <si>
    <t>Новооскольский район, с. Львовка</t>
  </si>
  <si>
    <t>Новооскольский район, с. Крюк, ул. Центральная</t>
  </si>
  <si>
    <t>Россия, Белгородская обл., Новооскольский район, с. Крюк</t>
  </si>
  <si>
    <t>Новооскольский район, с. Крюк, ул. Центральная,6</t>
  </si>
  <si>
    <t>Россия, Белгородская обл., Новооскольский район, с. Крюк, ул. Центральная, 10</t>
  </si>
  <si>
    <t>Новооскольский район, х. Махотынка</t>
  </si>
  <si>
    <t>Белгородская область, г. Новый Оскол, ул. 1 Мая, 39</t>
  </si>
  <si>
    <t>31:19:1108001:645</t>
  </si>
  <si>
    <t>Распоряжение администрации Новооскольского городского округа от 19 мая 2021 г. № 534-р "О предоставлении в постоянное (бессрочное) пользование земельного участка муниципальному бюджетному учреждению "Новооскольское благоустройство",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</si>
  <si>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Белгородская область, г. Новый Оскол</t>
  </si>
  <si>
    <t>31:19:1106006:112</t>
  </si>
  <si>
    <t>Распоряжение администрации Новооскольского городского округа от 27.05.2021 г. № 572 -р "О предоставлении в постоянное (бессрочное) пользование земельного участка муниципальному бюджетному учреждению "Новооскольское благоустройство",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</si>
  <si>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31:19:1807001:182</t>
  </si>
  <si>
    <t>Заявление о государственном кадастровом учете недвижимого имущества и (или) государственной регистрации прав на недвижимое имущество , № MFC-0464/2021-35395-1 , выдан 14.05.2021   Свидетельство о праве собственности на землю , № 488 , выдан 08.10.1992   Федеральный закон "О государственной регистрации недвижимости" , № №218-ФЗ , выдан 13.07.2015   Земельный Кодекс РФ , № 136-ФЗ , выдан 25.10.2001</t>
  </si>
  <si>
    <t>Белгородская область, Новооскольский район, в районе Орлов Сад</t>
  </si>
  <si>
    <t>31:19:1003001:5</t>
  </si>
  <si>
    <t>Заявление о государственном кадастровом учете недвижимого имущества и (или) государственной регистрации прав на недвижимое имущество , № MFC-0464/2021-37963-1 , выдан 21.05.2021   часть 4 статьи 56 Федерального закона от 13 июля 2015 г. N 218-ФЗ "О государственной регистрации недвижимости" , выдан 13.07.2015   п. 1.1 статьи 19 Земельного кодекса Российской Федерации от 25 октября 2001 г. N 136-ФЗ , выдан 25.10.2001</t>
  </si>
  <si>
    <t>Белгородская область, Новооскольский район, в районе  с. Большая Яруга-6</t>
  </si>
  <si>
    <t>31:19:0508010:233</t>
  </si>
  <si>
    <t>Заявление о государственном кадастровом учете недвижимого имущества и (или) государственной регистрации прав на недвижимое имущество , № MFC-0464/2021-37963-1 , выдан 25.05.2021   часть 4 статьи 56 Федерального закона от 13 июля 2015 г. N 218-ФЗ "О государственной регистрации недвижимости" , выдан 13.07.2015   п. 1.1 статьи 19 Земельного кодекса Российской Федерации от 25 октября 2001 г. N 136-ФЗ , выдан 25.10.2001</t>
  </si>
  <si>
    <t>31:19:0508010:252</t>
  </si>
  <si>
    <t>Заявление о государственном кадастровом учете недвижимого имущества и (или) государственной регистрации прав на недвижимое имущество , № MFC-0464/2021-44770-1 , выдан 09.06.2021   ст. 19 Земельного кодекса Российской Федерации , № 136 , выдан 25.10.2001   ст. 56 Федеральный закон "О государственной регистрации недвижимости", № 218, выдан 13.07.2015</t>
  </si>
  <si>
    <t>Белгородская область, Новооскольский район, в районе  с. Большая Яруга-1</t>
  </si>
  <si>
    <t>31:19:0508012:194</t>
  </si>
  <si>
    <t>Заявление о государственном кадастровом учете недвижимого имущества и (или) государственной регистрации прав на недвижимое имущество, № MFC-0464/2021-44129-1 , выдан 07.06.2021   ст. 19 Земельного кодекса Российской Федерации , № 136 , выдан 25.10.2001   ст. 56 Федеральный закон "О государственной регистрации недвижимости" , № 218 , выдан 13.07.2015</t>
  </si>
  <si>
    <t>31:19:0404003:4</t>
  </si>
  <si>
    <t>Земельный кодекс Российской Федерации, ст. 19 , № 136-ФЗ , выдан 25.10.2001   Федеральный закон "О государственной регистрации недвижимости", ст. 56 , № 218-ФЗ , выдан 13.07.2015   Заявление о государственном кадастровом учете недвижимого имущества и (или) государственной регистрации прав на недвижимое имущество, № MFC-0464/2021-44177-1 , выдан 07.06.2021  </t>
  </si>
  <si>
    <t>Белгородская область, Новооскольский район,  с. Богородское</t>
  </si>
  <si>
    <t>для ведения подсобного хозяйства</t>
  </si>
  <si>
    <t>31:19:1403004:2</t>
  </si>
  <si>
    <t>Решение Совета депутатов Новооскольского городского округа от 29 июня 2021 г. № 630 "О внесении изменений в решение Совета депутатов Новооскольского городского округа от 18 декабря 2018 года", решение Совета депутатов Новооскольского городского округа от 18 сентября 2018 года № 16 "О правопреемстве органов местного самоуправления Новооскольского городского округа"</t>
  </si>
  <si>
    <t>Белгородская область, Новооскольский район,  с. Новая Безгинка</t>
  </si>
  <si>
    <t>31:19:0601005:8</t>
  </si>
  <si>
    <t>31:19:0000000:909</t>
  </si>
  <si>
    <t>31:19:0902003:101</t>
  </si>
  <si>
    <t>31:19:0903008:11</t>
  </si>
  <si>
    <t>31:19:0903008:15</t>
  </si>
  <si>
    <t>31:19:0904002:123</t>
  </si>
  <si>
    <t>31:19:0904004:124</t>
  </si>
  <si>
    <t>31:19:0903008:12</t>
  </si>
  <si>
    <t>31:19:0905003:15</t>
  </si>
  <si>
    <t>31:19:0101001:500</t>
  </si>
  <si>
    <t>31:19:0904004:13</t>
  </si>
  <si>
    <t>31:19:0000000:585</t>
  </si>
  <si>
    <t>31:19:0904004:14</t>
  </si>
  <si>
    <t>31:19:0905003:16</t>
  </si>
  <si>
    <t>31:19:1109010:43</t>
  </si>
  <si>
    <t>31:19:0905003:10</t>
  </si>
  <si>
    <t>31:19:0902003:22</t>
  </si>
  <si>
    <t>31:19:0904007:3</t>
  </si>
  <si>
    <t>31:19:0902003:53</t>
  </si>
  <si>
    <t>Белгородская область, Новооскольский район, х. Криничный</t>
  </si>
  <si>
    <t>31:19:0901007:23</t>
  </si>
  <si>
    <t>31:19:0904001:9</t>
  </si>
  <si>
    <t>31:19:0904001:57</t>
  </si>
  <si>
    <t>31:19:0905002:97</t>
  </si>
  <si>
    <t>Белгородская область, Новооскольский район,  в районе с. Большая Яруга - 1</t>
  </si>
  <si>
    <t>31:19:0508012:171</t>
  </si>
  <si>
    <t>31:19:0508012:189</t>
  </si>
  <si>
    <t>Белгородская область, Новооскольский район,  в районе с. Большая Яруга - 2</t>
  </si>
  <si>
    <t>31:19:0508012:445</t>
  </si>
  <si>
    <t>Белгородская область, Новооскольский район,  в районе с. Большая Яруга - 4</t>
  </si>
  <si>
    <t>31:19:1002003:220</t>
  </si>
  <si>
    <t>31:19:1002003:124</t>
  </si>
  <si>
    <t>Белгородская область, Новооскольский район, с. Ярское</t>
  </si>
  <si>
    <t>31:19:1603006:1</t>
  </si>
  <si>
    <t>31:19:1606006:1</t>
  </si>
  <si>
    <t>31:19:1003004:105</t>
  </si>
  <si>
    <t>Земельный кодекс Российской Федерации, ст. 19, № 136-ФЗ, выдан 25.10.2001 г.,  Федеральный закон "О государственной регистрации недвижимости", ст. 56, № 218-ФЗ , выдан 13.07.2015 г.,   Заявление о государственном кадастровом учете недвижимого имущества и (или) государственной регистрации прав на недвижимое имущество, № MFC-0464/2021-44177-1 , выдан 18.06.2021 г. </t>
  </si>
  <si>
    <t>31:19:0508012:347</t>
  </si>
  <si>
    <t>21 738,6</t>
  </si>
  <si>
    <t>Земельный кодекс Российской Федерации, ст. 19, № 136-ФЗ, выдан 25.10.2001 г.,  Федеральный закон "О государственной регистрации недвижимости", ст. 56, № 218-ФЗ , выдан 13.07.2015 г.,   Заявление о государственном кадастровом учете недвижимого имущества и (или) государственной регистрации прав на недвижимое имущество, № MFC-0464/2021-44177-1, выдан 25.06.2021  </t>
  </si>
  <si>
    <t xml:space="preserve">Белгородская область, г. Новый Оскол, ул. Старобезгинская, 4 </t>
  </si>
  <si>
    <t>31:19:1105013:29</t>
  </si>
  <si>
    <t>Земельный кодекс Российской Федерации, ст. 19, № 136-ФЗ , выдан 25.10.2001   Федеральный закон "О государственной регистрации недвижимости", ст. 56 , № 218-ФЗ , выдан 13.07.2015   Заявление о государственном кадастровом учете недвижимого имущества и (или) государственной регистрации прав на недвижимое имущество, № MFC-0464/2021-44177-1 , выдан 18.06.2021  </t>
  </si>
  <si>
    <t>Белгородская область,  Новооскольский р-н, в районе с. Большая Яруга - 1</t>
  </si>
  <si>
    <t>31:19:0508012:56</t>
  </si>
  <si>
    <t>Заявление о государственном кадастровом учете недвижимого имущества и (или) государственной регистрации прав на недвижимое имущество, № MFC-0464/2021-54425-1, выдан 13.07.2021  г.,  ст. 56 Федерального закона "О государственной регистрации недвижимости" , № №218-ФЗ , выдан 13.07.2015   ст. 19 Земельного кодекса Российской Федерации, № 136-ФЗ , выдан 25.10.2001 г.</t>
  </si>
  <si>
    <t>Белгородская область, г. Новый Оскол, ул. Кооперативная, 14</t>
  </si>
  <si>
    <t>спорт</t>
  </si>
  <si>
    <t>31:19:1110001:1294</t>
  </si>
  <si>
    <t>Распоряжение администрации Новооскольского городского округа от 23 декабря 2019 года № 1656-р "О предоставлении в постоянное (бессрочное) пользование земельного участка Муниципальному казенному учреждению "Центр патриотического воспитания молодежи Новооскольского городского округа", решение совета депутатов Новооскольского городского округа от 18.09.2018 г. № 16 "О правопреемстве органов местного самоуправления Новооскольского городского округа"</t>
  </si>
  <si>
    <t>31:19:0301003:1</t>
  </si>
  <si>
    <t>Решение Совета депутатов Новооскольского городского округа от 29 июня 2021 г. № 630 "О внесении изменений в решение Совета депутатов Новооскольского городского округа от                   18 декабря 2018 года", решение Совета депутатов Новооскольского городского округа от 18 сентября 2018 года             № 16 "О правопреемстве органов местного самоуправления Новооскольского городского округа"</t>
  </si>
  <si>
    <t>Белгородская область,              г. Новый Оскол, в районе мкр. "Радужный"</t>
  </si>
  <si>
    <t>31:19:0000000:1590</t>
  </si>
  <si>
    <t xml:space="preserve">Распоряжение администрации Новооскольского городского округа от 03 августа 2021 года № 915-р  "О предоставлении в постоянное (бессрочное) пользование земельных участков Муниципальному бюджетному учреждению "Новооскольское благоустройство", Федеральный закон "О внесении изменений в Земельный кодекс Российской Федерации", Федеральный закон "О введении в действие Земельного кодекса РФ", ФЗ "О государственной регисмтрации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 </t>
  </si>
  <si>
    <t>Белгородская область,                г. Новый Оскол, ул. Рождественская</t>
  </si>
  <si>
    <t>31:19:1103004:285</t>
  </si>
  <si>
    <t>Белгородская область, Новооскольский район, с. Малое Городище</t>
  </si>
  <si>
    <t>31:19:0103002:45</t>
  </si>
  <si>
    <t>Решение Совета депутатов Новооскольского городского округа от 18.09.2018 года № 16 "О правопреемстве органов местного самоуправления Новооскольского городского округа"</t>
  </si>
  <si>
    <t>31:19:0508010:324</t>
  </si>
  <si>
    <t xml:space="preserve">Заявление о государственном кадастровом учете недвижимого имущества и (или) о государственной регистрации прав от 12.08.2021 г. </t>
  </si>
  <si>
    <t>31:19:1002003:75</t>
  </si>
  <si>
    <t>Заявление о государственном кадастровом учете недвижимого имущества и (или) о государственной регистрации прав от 28.07.2021 г.</t>
  </si>
  <si>
    <t>Белгородская область, Новооскольский район, в районе Грачевка</t>
  </si>
  <si>
    <t>31:19:1003004:422</t>
  </si>
  <si>
    <t>Заявление о государственном кадастровом учете недвижимого имущества и (или) о государственной регистрации прав от 04.08.2021 г.</t>
  </si>
  <si>
    <t>31:19:0508010:105</t>
  </si>
  <si>
    <t xml:space="preserve">Заявление о государственном кадастровом учете недвижимого имущества и (или) о государственной регистрации прав от 24.08.2021 г. </t>
  </si>
  <si>
    <t>31:19:0508010:340</t>
  </si>
  <si>
    <t xml:space="preserve">Заявление о государственном кадастровом учете недвижимого имущества и (или) о государственной регистрации прав от 10.09.2021 г. </t>
  </si>
  <si>
    <t>31:19:0905002:95</t>
  </si>
  <si>
    <t>Заявление о государственном кадастровом учете недвижимого имущества и (или) о государственной регистрации прав от 22.01.2011 г.</t>
  </si>
  <si>
    <t>31:19:1003004:84</t>
  </si>
  <si>
    <t xml:space="preserve">Заявление о государственном кадастровом учете недвижимого имущества и (или) о государственной регистрации прав от 14.09.2021 г. </t>
  </si>
  <si>
    <t>31:19:0904001:45</t>
  </si>
  <si>
    <t>Заявление о государственном кадастровом учете недвижимого имущества и (или) о государственной регистрации прав от 09.03.2011 г.</t>
  </si>
  <si>
    <t>31:19:0901007:16</t>
  </si>
  <si>
    <t>31:19:1205005:7</t>
  </si>
  <si>
    <t>Заявление о государственном кадастровом учете недвижимого имущества и (или) о государственной регистрации прав от 05.10.2021</t>
  </si>
  <si>
    <t>культурное развитие</t>
  </si>
  <si>
    <t>31:19:1205006:359</t>
  </si>
  <si>
    <t>Распоряжение администрации Новооскольского городского от 18.10.2021 г. № 1269-р "О предоставлении в постоянное (бессрочное) пользование земельного участка муниципальному казенному учреждению культуры "Новооскольская клубная система",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</si>
  <si>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Белгородская область, Новооскольский район, с. Великомихайловка, ул. Советская, 77</t>
  </si>
  <si>
    <t>объкты культурно-досуговой деятельности</t>
  </si>
  <si>
    <t>31:19:1502007:248</t>
  </si>
  <si>
    <t>Распоряжение администрации Новооскольского городского от 11.10.2021 г. № 1248-р "О предоставлении в постоянное (бессрочное) пользование земельного участка муниципальному казенному учреждению культуры "Великомихайловский музей имени Первой Конной армии", Федеральный закон "О внесении изменений в Земельный кодекс Российской Федерации, Федеральный закон " О введении в действие Земельного кодекса Российской Федерации", Федеральный закон "О государственной регистрации прав на недвижимое имущество и сделок с ним" и признании утратившими силу отдельных положений законодательных актов Российской Федерации" № 53-ФЗ от 17.04.2006 г.</t>
  </si>
  <si>
    <t>Белгородская область, Новооскольский район, в районе с. Большая Яруга -6</t>
  </si>
  <si>
    <t>31:19:0508010:67</t>
  </si>
  <si>
    <t>Заявление о государственном кадастровом учете недвижимого имущества и (или) о государственной регистрации прав от 20.10.21 г.</t>
  </si>
  <si>
    <t>Белгородская область, г. Новый Оскол, ул. Володарского, 57</t>
  </si>
  <si>
    <t>для размещения административных зданий</t>
  </si>
  <si>
    <t>31:19:1106012:15</t>
  </si>
  <si>
    <t>Решение Совета депутатов Новооскольского городского округа от 26.10.2021 г. № 669 "О принятии в муниципальную собственность Новооскольского городского округа", распоряжение МТУ Росимущества в Курской и Белгородской областях" от 05.10.2021 г. № 639-р "О безвозмездной передаче земельного участка, являющегося государственной солбственностью Российской Федерации, находящегося на праве постоянного (бессрочного) пользования у ФГБУ "Белгородская межобластная ветеринарная лаборатория" в муниципальную собственность Новооскольского городского округа Белгородской области, акт приема-передачи земельного участка, являющегося государственной собственостью Российской Федерации,  от 08 ноября 2021 года находящегося на праве постоянного (бессрочного) пользования у ФГБУ "Белгородская межобластная ветеринарная лаборатория" в муниципальную собственность Новооскольского городского округа Белгородской области</t>
  </si>
  <si>
    <t>31:19:0508010:320</t>
  </si>
  <si>
    <t>Заявление о государственном кадастровом учете недвижимого имущества и (или) о государственной регистрации прав от 25.10.21  г.</t>
  </si>
  <si>
    <t>31:19:0508010:70</t>
  </si>
  <si>
    <t>Заявление о государственном кадастровом учете недвижимого имущества и (или) о государственной регистрации прав от 11.11.21  г.</t>
  </si>
  <si>
    <t>31:19:0508010:92</t>
  </si>
  <si>
    <t>Заявление о государственном кадастровом учете недвижимого имущества и (или) о государственной регистрации прав от  09.11.2021 г.</t>
  </si>
  <si>
    <t>31:19:0508012:51</t>
  </si>
  <si>
    <t>Заявление о государственном кадастровом учете недвижимого имущества и (или) о государственной регистрации прав от 20.11.21 г.</t>
  </si>
  <si>
    <t>31:19:1003001:501</t>
  </si>
  <si>
    <t>Заявление о государственном кадастровом учете недвижимого имущества и (или) о государственной регистрации прав от 26.11.21 г.</t>
  </si>
  <si>
    <t>Белгородская область, Новооскольский район, с. Изъединовка</t>
  </si>
  <si>
    <t>31:19:1005001:1</t>
  </si>
  <si>
    <t>Заявление о государственном кадастровом учете недвижимого имущества и (или) о государственной регистрации прав от 01.12.21 г.</t>
  </si>
  <si>
    <t>31:19:1003001:630</t>
  </si>
  <si>
    <t>Заявление о государственном кадастровом учете недвижимого имущества и (или) о государственной регистрации прав от 13.12.21 г.</t>
  </si>
  <si>
    <t>31:19:1003001:724, 1/3 доля в праве</t>
  </si>
  <si>
    <t>Заявление о государственном кадастровом учете недвижимого имущества и (или) о государственной регистрации прав от 14.12.21 г.</t>
  </si>
  <si>
    <t>Белгородская область, г. Новый Оскол, ул. Успенская, 55</t>
  </si>
  <si>
    <t>для строительства нежилого здания</t>
  </si>
  <si>
    <t>31:19:1106022:86</t>
  </si>
  <si>
    <t>Распоряжение администрации Новооскольского городского округа от 01.12.2021 г. № 1450-р "О предоставлении в постоянное (бессрочное) пользование земельных участков муниципальному казенному учреждению "Центр патриотического воспитания молодежи Новооскольского городского округа"</t>
  </si>
  <si>
    <t xml:space="preserve">Решение Совета депутатов Новооскольского городского округа от 18.12.2018 года № 98 "Об утверждении перечня имущества, находящегося в обственности городского и сельских поселений, администраций поселений, принимаемого в порядке правопреемства Новооскольским городским округом", Распоряжение администрации Новооскольского городского округа от 01.12.2021 г. № 1449-р "О предоставлении в постоянное (бессрочное) пользование земельных участков муниципальному казенному учреждению "Административно-хозяйственный центр обеспечения деятельности органов местного самоуправления Новооскольского городского округа"
</t>
  </si>
  <si>
    <t>Белгородская область, Новооскольский район, в районе с. Большая Яруга -4</t>
  </si>
  <si>
    <t>31:19:1002003:164</t>
  </si>
  <si>
    <t>Заявление о государственном кадастровом учете недвижимого имущества и (или) о государственной регистрации прав от 17.11.21 г.</t>
  </si>
  <si>
    <t>г. Новый Оскол, ул. Ленина, 57/1</t>
  </si>
  <si>
    <t>31:19:1106016:113</t>
  </si>
  <si>
    <t>Распоряжение администрации Новооскольского городского округа от 02.03.2020 г. № 208-р "О предоставлении в постоянное (бессрочное) пользование земельного участка Муниципальному бюджетному общеобразовательному учреждению "Средняя общеобразовательная школа №1 с углубленным изучением отдельных предметов имени Княжны Ольги Николаевны Романовой" г.Новый Оскол Белгородской области</t>
  </si>
  <si>
    <t>ЗНП</t>
  </si>
  <si>
    <t>31:19:0404004:3</t>
  </si>
  <si>
    <t>ч.4 ст. 56 ФЗ "О государственной регистрации недвижимости"  от 13.07.2015 г. № 218-ФЗ, заявление об отказе от права собственности на земельный участок или земельной доли от 23.05.2019, п. 1.1. статьи 19 Земельного Кодекса Российской Федерации</t>
  </si>
  <si>
    <t>31:19:0404004:4</t>
  </si>
  <si>
    <t>ч.4 ст. 56 ФЗ "О государственной регистрации недвижимости"  от 13.07.2015 г. № 218-ФЗ , заявление об отказе от права собственности на земельный участок или земельной доли от 23.05.2019, п. 1.1. статьи 19 Земельного Кодекса Российской Федерации</t>
  </si>
  <si>
    <t>31:19:1005002:75</t>
  </si>
  <si>
    <t>ч.4 ст. 56 ФЗ "О государственной регистрации недвижимости"   от 13.07.2015 г. № 218-ФЗ, заявление об отказе от права собственности на земельный участок или земельной доли от 03.12.2019, п. 1.1. статьи 19 Земельного Кодекса Российской Федерации</t>
  </si>
  <si>
    <t>31:19:0904004:160</t>
  </si>
  <si>
    <t>ст. 30.2 ФЗ "О государственной регистрации прав на недвижимое имущество и сделок с ним" от 21.07.1997 г. № 122-ФЗ, статья 19 Земельного Кодекса Российской Федерации</t>
  </si>
  <si>
    <t>31:19:0804004:5</t>
  </si>
  <si>
    <t>31:19:0000000:1372</t>
  </si>
  <si>
    <t>ч.4 ст. 56 ФЗ "О государственной регистрации недвижимости"  от 13.07.2015 г. № 218-ФЗ, заявление об отказе от права собственности на земельный участок или земельной доли от 07.09.2020 г., п. 1.1. статьи 19 Земельного Кодекса Российской Федерации</t>
  </si>
  <si>
    <t>Белгородская область, м. р-н "Новооскольский район" Белгородской области, с.п. Шараповское, с. Шараповка, ул. Центральная, 6</t>
  </si>
  <si>
    <t>31:19:0904003:154</t>
  </si>
  <si>
    <t>309640,
Белгородская область, 
г.Новый Оскол,
ул. Славы, д.39</t>
  </si>
  <si>
    <t xml:space="preserve">Государственный комитет РФ по печати Центрально-Черноземного управления регистрации и контроля за соблюдением законодательства РФ о СМИ рег. номер     В 0445 от 26.07.1999 г. </t>
  </si>
  <si>
    <t xml:space="preserve">Отделение №8592 ПАО Сбербанк России г.Белгород, БИК 041403633
р/с 40603810107120100103
к/с  30101810100000000633
 </t>
  </si>
  <si>
    <t>58.13</t>
  </si>
  <si>
    <t>705442,00</t>
  </si>
  <si>
    <t xml:space="preserve"> 4-56-638 (47233)8 , nov-vpered@yandex.ru</t>
  </si>
  <si>
    <t xml:space="preserve">Утверждаю </t>
  </si>
  <si>
    <t>решением Совета депутатов</t>
  </si>
  <si>
    <t xml:space="preserve">Реестр муниципального имущества Новооскольского городского округа  по состоянию на 1 января 2022 года 
</t>
  </si>
  <si>
    <t xml:space="preserve">Реестр муниципального недвижимого имущества Новооскольского городского округа 
</t>
  </si>
  <si>
    <t>Раздел 1</t>
  </si>
  <si>
    <t xml:space="preserve">Подраздел 1 </t>
  </si>
  <si>
    <t>Сведения о муниципальном недвижимом имуществе Новооскольского городского округа</t>
  </si>
  <si>
    <t>Подраздел 2</t>
  </si>
  <si>
    <t xml:space="preserve">Сведения о земельных участках под объектами недвижимости, оформленных в муниципальную собственность Новооскольского городского округа </t>
  </si>
  <si>
    <t xml:space="preserve">Раздел 2 </t>
  </si>
  <si>
    <t xml:space="preserve">Реестр муниципального движимого имущества Новооскольского городского округа </t>
  </si>
  <si>
    <t>Раздел 3</t>
  </si>
  <si>
    <t xml:space="preserve"> Сведения о муниципальных унитарных предприятиях, муниципальных учреждениях, хозяйственных обществах, товариществах, акции, доли (вклады) в уставном (складочном) капитале которых принадлежат Новооскольскому городскому округу, иных юридических лицах, в которых Новооскольский городской округ является участником 
 </t>
  </si>
  <si>
    <t>от 28 июня 2022 года № 789</t>
  </si>
</sst>
</file>

<file path=xl/styles.xml><?xml version="1.0" encoding="utf-8"?>
<styleSheet xmlns="http://schemas.openxmlformats.org/spreadsheetml/2006/main">
  <numFmts count="13">
    <numFmt numFmtId="43" formatCode="_-* #,##0.00_р_._-;\-* #,##0.00_р_._-;_-* &quot;-&quot;??_р_._-;_-@_-"/>
    <numFmt numFmtId="164" formatCode="_-* #,##0.00\ _₽_-;\-* #,##0.00\ _₽_-;_-* &quot;-&quot;??\ _₽_-;_-@_-"/>
    <numFmt numFmtId="165" formatCode="#,##0.0_р_."/>
    <numFmt numFmtId="166" formatCode="#,##0.000_р_."/>
    <numFmt numFmtId="167" formatCode="#,##0_р_."/>
    <numFmt numFmtId="168" formatCode="#,##0.00_р_."/>
    <numFmt numFmtId="169" formatCode="0.0"/>
    <numFmt numFmtId="170" formatCode="#,##0.0"/>
    <numFmt numFmtId="171" formatCode="#,##0.000"/>
    <numFmt numFmtId="172" formatCode="0.000"/>
    <numFmt numFmtId="173" formatCode="#,##0.00\ _₽"/>
    <numFmt numFmtId="174" formatCode="#,##0.00_ ;\-#,##0.00\ "/>
    <numFmt numFmtId="175" formatCode="000000"/>
  </numFmts>
  <fonts count="81">
    <font>
      <sz val="11"/>
      <color theme="1"/>
      <name val="Calibri"/>
      <family val="2"/>
      <charset val="204"/>
      <scheme val="minor"/>
    </font>
    <font>
      <b/>
      <sz val="11"/>
      <color rgb="FF3F3F3F"/>
      <name val="Calibri"/>
      <family val="2"/>
      <charset val="204"/>
      <scheme val="minor"/>
    </font>
    <font>
      <i/>
      <sz val="11"/>
      <color rgb="FF7F7F7F"/>
      <name val="Calibri"/>
      <family val="2"/>
      <charset val="204"/>
      <scheme val="minor"/>
    </font>
    <font>
      <sz val="10"/>
      <name val="Arial Cyr"/>
      <charset val="204"/>
    </font>
    <font>
      <sz val="14"/>
      <name val="Times New Roman"/>
      <family val="1"/>
      <charset val="204"/>
    </font>
    <font>
      <b/>
      <sz val="20"/>
      <name val="Times New Roman"/>
      <family val="1"/>
      <charset val="204"/>
    </font>
    <font>
      <b/>
      <sz val="14"/>
      <name val="Times New Roman"/>
      <family val="1"/>
      <charset val="204"/>
    </font>
    <font>
      <b/>
      <sz val="16"/>
      <name val="Times New Roman"/>
      <family val="1"/>
      <charset val="204"/>
    </font>
    <font>
      <b/>
      <sz val="24"/>
      <name val="Times New Roman"/>
      <family val="1"/>
      <charset val="204"/>
    </font>
    <font>
      <sz val="16"/>
      <name val="Times New Roman"/>
      <family val="1"/>
      <charset val="204"/>
    </font>
    <font>
      <sz val="11"/>
      <color indexed="8"/>
      <name val="Calibri"/>
      <family val="2"/>
      <charset val="204"/>
    </font>
    <font>
      <sz val="16"/>
      <name val="Calibri"/>
      <family val="2"/>
      <charset val="204"/>
    </font>
    <font>
      <u/>
      <sz val="11"/>
      <color indexed="12"/>
      <name val="Calibri"/>
      <family val="2"/>
      <charset val="204"/>
    </font>
    <font>
      <b/>
      <sz val="12"/>
      <name val="Times New Roman"/>
      <family val="1"/>
      <charset val="204"/>
    </font>
    <font>
      <sz val="10"/>
      <name val="Arial"/>
      <family val="2"/>
      <charset val="204"/>
    </font>
    <font>
      <b/>
      <sz val="16"/>
      <color indexed="10"/>
      <name val="Times New Roman"/>
      <family val="1"/>
      <charset val="204"/>
    </font>
    <font>
      <b/>
      <sz val="18"/>
      <name val="Times New Roman"/>
      <family val="1"/>
      <charset val="204"/>
    </font>
    <font>
      <sz val="18"/>
      <name val="Calibri"/>
      <family val="2"/>
      <charset val="204"/>
    </font>
    <font>
      <sz val="11"/>
      <color indexed="59"/>
      <name val="Calibri"/>
      <family val="2"/>
      <charset val="204"/>
    </font>
    <font>
      <sz val="10"/>
      <name val="Arial"/>
      <family val="2"/>
      <charset val="204"/>
    </font>
    <font>
      <sz val="11"/>
      <color indexed="8"/>
      <name val="Calibri"/>
      <family val="2"/>
    </font>
    <font>
      <sz val="16"/>
      <color indexed="8"/>
      <name val="Times New Roman"/>
      <family val="1"/>
      <charset val="204"/>
    </font>
    <font>
      <sz val="16"/>
      <color indexed="10"/>
      <name val="Times New Roman"/>
      <family val="1"/>
      <charset val="204"/>
    </font>
    <font>
      <sz val="16"/>
      <name val="Arial Cyr"/>
      <charset val="204"/>
    </font>
    <font>
      <sz val="16"/>
      <color indexed="8"/>
      <name val="Calibri"/>
      <family val="2"/>
      <charset val="204"/>
    </font>
    <font>
      <sz val="18"/>
      <name val="Times New Roman"/>
      <family val="1"/>
      <charset val="204"/>
    </font>
    <font>
      <sz val="16"/>
      <color indexed="59"/>
      <name val="Times New Roman"/>
      <family val="1"/>
      <charset val="204"/>
    </font>
    <font>
      <sz val="16"/>
      <name val="Arial"/>
      <family val="2"/>
    </font>
    <font>
      <b/>
      <sz val="16"/>
      <color indexed="8"/>
      <name val="Times New Roman"/>
      <family val="1"/>
      <charset val="204"/>
    </font>
    <font>
      <b/>
      <sz val="16"/>
      <name val="Calibri"/>
      <family val="2"/>
      <charset val="204"/>
    </font>
    <font>
      <b/>
      <sz val="22"/>
      <name val="Times New Roman"/>
      <family val="1"/>
      <charset val="204"/>
    </font>
    <font>
      <b/>
      <sz val="18"/>
      <color indexed="8"/>
      <name val="Times New Roman"/>
      <family val="1"/>
      <charset val="204"/>
    </font>
    <font>
      <sz val="18"/>
      <color indexed="59"/>
      <name val="Times New Roman"/>
      <family val="1"/>
      <charset val="204"/>
    </font>
    <font>
      <b/>
      <sz val="18"/>
      <color indexed="59"/>
      <name val="Times New Roman"/>
      <family val="1"/>
      <charset val="204"/>
    </font>
    <font>
      <sz val="14"/>
      <color theme="1"/>
      <name val="Times New Roman"/>
      <family val="1"/>
      <charset val="204"/>
    </font>
    <font>
      <sz val="16"/>
      <color rgb="FF000000"/>
      <name val="Times New Roman"/>
      <family val="1"/>
      <charset val="204"/>
    </font>
    <font>
      <sz val="16"/>
      <color indexed="59"/>
      <name val="Calibri"/>
      <family val="2"/>
      <charset val="204"/>
    </font>
    <font>
      <sz val="16"/>
      <color rgb="FF343434"/>
      <name val="Times New Roman"/>
      <family val="1"/>
      <charset val="204"/>
    </font>
    <font>
      <sz val="16"/>
      <color theme="1"/>
      <name val="Times New Roman"/>
      <family val="1"/>
      <charset val="204"/>
    </font>
    <font>
      <sz val="16"/>
      <color rgb="FFFF0000"/>
      <name val="Arial Cyr"/>
      <charset val="204"/>
    </font>
    <font>
      <b/>
      <sz val="16"/>
      <color theme="1"/>
      <name val="Times New Roman"/>
      <family val="1"/>
      <charset val="204"/>
    </font>
    <font>
      <sz val="16"/>
      <name val="Arial Cyr"/>
      <family val="2"/>
      <charset val="204"/>
    </font>
    <font>
      <sz val="11"/>
      <color theme="1"/>
      <name val="Calibri"/>
      <family val="2"/>
      <scheme val="minor"/>
    </font>
    <font>
      <sz val="18"/>
      <color indexed="8"/>
      <name val="Times New Roman"/>
      <family val="1"/>
      <charset val="204"/>
    </font>
    <font>
      <sz val="18"/>
      <color theme="1"/>
      <name val="Times New Roman"/>
      <family val="1"/>
      <charset val="204"/>
    </font>
    <font>
      <sz val="16"/>
      <color theme="1"/>
      <name val="Calibri"/>
      <family val="2"/>
      <charset val="204"/>
      <scheme val="minor"/>
    </font>
    <font>
      <sz val="14"/>
      <name val="Calibri"/>
      <family val="2"/>
      <charset val="204"/>
    </font>
    <font>
      <sz val="14"/>
      <color theme="1"/>
      <name val="Calibri"/>
      <family val="2"/>
      <charset val="204"/>
      <scheme val="minor"/>
    </font>
    <font>
      <sz val="16"/>
      <color rgb="FFFF0000"/>
      <name val="Times New Roman"/>
      <family val="1"/>
      <charset val="204"/>
    </font>
    <font>
      <sz val="16"/>
      <color rgb="FF7030A0"/>
      <name val="Calibri"/>
      <family val="2"/>
      <charset val="204"/>
    </font>
    <font>
      <sz val="16"/>
      <color rgb="FF7030A0"/>
      <name val="Arial Cyr"/>
      <charset val="204"/>
    </font>
    <font>
      <sz val="16"/>
      <color rgb="FFFF0000"/>
      <name val="Calibri"/>
      <family val="2"/>
      <charset val="204"/>
    </font>
    <font>
      <sz val="11"/>
      <name val="Calibri"/>
      <family val="2"/>
      <charset val="204"/>
    </font>
    <font>
      <sz val="18"/>
      <color theme="1"/>
      <name val="Calibri"/>
      <family val="2"/>
      <charset val="204"/>
      <scheme val="minor"/>
    </font>
    <font>
      <sz val="16"/>
      <color indexed="10"/>
      <name val="Calibri"/>
      <family val="2"/>
      <charset val="204"/>
    </font>
    <font>
      <b/>
      <sz val="16"/>
      <color theme="1"/>
      <name val="Calibri"/>
      <family val="2"/>
      <charset val="204"/>
      <scheme val="minor"/>
    </font>
    <font>
      <sz val="11"/>
      <color indexed="10"/>
      <name val="Calibri"/>
      <family val="2"/>
      <charset val="204"/>
    </font>
    <font>
      <sz val="22"/>
      <color theme="1"/>
      <name val="Calibri"/>
      <family val="2"/>
      <charset val="204"/>
      <scheme val="minor"/>
    </font>
    <font>
      <b/>
      <sz val="11"/>
      <color theme="1"/>
      <name val="Calibri"/>
      <family val="2"/>
      <charset val="204"/>
      <scheme val="minor"/>
    </font>
    <font>
      <sz val="14"/>
      <color rgb="FFFF0000"/>
      <name val="Times New Roman"/>
      <family val="1"/>
      <charset val="204"/>
    </font>
    <font>
      <sz val="11"/>
      <name val="Calibri"/>
      <family val="2"/>
      <charset val="204"/>
      <scheme val="minor"/>
    </font>
    <font>
      <sz val="12"/>
      <name val="Times New Roman"/>
      <family val="1"/>
      <charset val="204"/>
    </font>
    <font>
      <u/>
      <sz val="16"/>
      <name val="Times New Roman"/>
      <family val="1"/>
      <charset val="204"/>
    </font>
    <font>
      <u/>
      <sz val="16"/>
      <name val="Calibri"/>
      <family val="2"/>
      <charset val="204"/>
    </font>
    <font>
      <sz val="16"/>
      <color rgb="FF333333"/>
      <name val="Times New Roman"/>
      <family val="1"/>
      <charset val="204"/>
    </font>
    <font>
      <sz val="16"/>
      <name val="Calibri"/>
      <family val="2"/>
      <scheme val="minor"/>
    </font>
    <font>
      <sz val="16"/>
      <color theme="1"/>
      <name val="Calibri"/>
      <family val="2"/>
      <scheme val="minor"/>
    </font>
    <font>
      <sz val="11"/>
      <name val="Calibri"/>
      <family val="2"/>
      <scheme val="minor"/>
    </font>
    <font>
      <sz val="11"/>
      <color rgb="FFFF0000"/>
      <name val="Calibri"/>
      <family val="2"/>
      <scheme val="minor"/>
    </font>
    <font>
      <sz val="11"/>
      <color theme="5" tint="-0.499984740745262"/>
      <name val="Calibri"/>
      <family val="2"/>
      <scheme val="minor"/>
    </font>
    <font>
      <sz val="11"/>
      <color rgb="FF0070C0"/>
      <name val="Calibri"/>
      <family val="2"/>
      <scheme val="minor"/>
    </font>
    <font>
      <sz val="10"/>
      <color rgb="FF0070C0"/>
      <name val="Arial Cyr"/>
      <charset val="204"/>
    </font>
    <font>
      <sz val="11"/>
      <color theme="3" tint="0.39997558519241921"/>
      <name val="Calibri"/>
      <family val="2"/>
      <scheme val="minor"/>
    </font>
    <font>
      <sz val="16"/>
      <name val="Calibri"/>
      <family val="2"/>
      <charset val="204"/>
      <scheme val="minor"/>
    </font>
    <font>
      <sz val="11"/>
      <name val="Times New Roman"/>
      <family val="1"/>
      <charset val="204"/>
    </font>
    <font>
      <sz val="10"/>
      <name val="Times New Roman"/>
      <family val="1"/>
      <charset val="204"/>
    </font>
    <font>
      <sz val="20"/>
      <color theme="1"/>
      <name val="Calibri"/>
      <family val="2"/>
      <charset val="204"/>
      <scheme val="minor"/>
    </font>
    <font>
      <b/>
      <sz val="20"/>
      <color theme="1"/>
      <name val="Times New Roman"/>
      <family val="1"/>
      <charset val="204"/>
    </font>
    <font>
      <b/>
      <sz val="20"/>
      <color theme="1"/>
      <name val="Calibri"/>
      <family val="2"/>
      <charset val="204"/>
      <scheme val="minor"/>
    </font>
    <font>
      <b/>
      <sz val="16"/>
      <name val="Calibri"/>
      <family val="2"/>
      <charset val="204"/>
      <scheme val="minor"/>
    </font>
    <font>
      <b/>
      <sz val="24"/>
      <color indexed="8"/>
      <name val="Times New Roman"/>
      <family val="1"/>
      <charset val="204"/>
    </font>
  </fonts>
  <fills count="7">
    <fill>
      <patternFill patternType="none"/>
    </fill>
    <fill>
      <patternFill patternType="gray125"/>
    </fill>
    <fill>
      <patternFill patternType="solid">
        <fgColor rgb="FFF2F2F2"/>
      </patternFill>
    </fill>
    <fill>
      <patternFill patternType="solid">
        <fgColor rgb="FFFF66FF"/>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s>
  <borders count="56">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59"/>
      </left>
      <right/>
      <top/>
      <bottom/>
      <diagonal/>
    </border>
    <border>
      <left style="thin">
        <color indexed="59"/>
      </left>
      <right style="thin">
        <color indexed="59"/>
      </right>
      <top/>
      <bottom style="thin">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64"/>
      </bottom>
      <diagonal/>
    </border>
    <border>
      <left style="thin">
        <color indexed="59"/>
      </left>
      <right style="thin">
        <color indexed="59"/>
      </right>
      <top style="thin">
        <color indexed="64"/>
      </top>
      <bottom style="thin">
        <color indexed="64"/>
      </bottom>
      <diagonal/>
    </border>
    <border>
      <left style="thin">
        <color indexed="59"/>
      </left>
      <right/>
      <top style="thin">
        <color indexed="59"/>
      </top>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diagonal/>
    </border>
    <border>
      <left/>
      <right style="thin">
        <color indexed="59"/>
      </right>
      <top style="thin">
        <color indexed="59"/>
      </top>
      <bottom/>
      <diagonal/>
    </border>
    <border>
      <left style="thin">
        <color indexed="59"/>
      </left>
      <right style="thin">
        <color indexed="59"/>
      </right>
      <top style="thin">
        <color indexed="64"/>
      </top>
      <bottom/>
      <diagonal/>
    </border>
    <border>
      <left/>
      <right style="thin">
        <color indexed="59"/>
      </right>
      <top/>
      <bottom/>
      <diagonal/>
    </border>
    <border>
      <left style="thin">
        <color indexed="64"/>
      </left>
      <right style="thin">
        <color indexed="59"/>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59"/>
      </top>
      <bottom style="thin">
        <color indexed="64"/>
      </bottom>
      <diagonal/>
    </border>
    <border>
      <left/>
      <right style="thin">
        <color indexed="59"/>
      </right>
      <top style="thin">
        <color indexed="59"/>
      </top>
      <bottom style="thin">
        <color indexed="64"/>
      </bottom>
      <diagonal/>
    </border>
    <border>
      <left/>
      <right style="thin">
        <color indexed="59"/>
      </right>
      <top style="thin">
        <color indexed="64"/>
      </top>
      <bottom style="thin">
        <color indexed="64"/>
      </bottom>
      <diagonal/>
    </border>
    <border>
      <left style="thin">
        <color indexed="59"/>
      </left>
      <right style="thin">
        <color indexed="59"/>
      </right>
      <top style="thin">
        <color indexed="64"/>
      </top>
      <bottom style="thin">
        <color indexed="59"/>
      </bottom>
      <diagonal/>
    </border>
    <border>
      <left style="thin">
        <color indexed="64"/>
      </left>
      <right/>
      <top style="thin">
        <color indexed="59"/>
      </top>
      <bottom style="thin">
        <color indexed="59"/>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3">
    <xf numFmtId="0" fontId="0" fillId="0" borderId="0"/>
    <xf numFmtId="0" fontId="1" fillId="2" borderId="1"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alignment vertical="top"/>
      <protection locked="0"/>
    </xf>
    <xf numFmtId="0" fontId="3" fillId="0" borderId="0"/>
    <xf numFmtId="0" fontId="20" fillId="0" borderId="0"/>
    <xf numFmtId="0" fontId="19" fillId="0" borderId="0"/>
    <xf numFmtId="0" fontId="20" fillId="0" borderId="0"/>
    <xf numFmtId="0" fontId="14" fillId="0" borderId="0"/>
    <xf numFmtId="0" fontId="19" fillId="0" borderId="0"/>
    <xf numFmtId="0" fontId="18" fillId="0" borderId="0"/>
    <xf numFmtId="0" fontId="18" fillId="0" borderId="0"/>
    <xf numFmtId="0" fontId="14" fillId="0" borderId="0"/>
    <xf numFmtId="9" fontId="3" fillId="0" borderId="0" applyFont="0" applyFill="0" applyBorder="0" applyAlignment="0" applyProtection="0"/>
    <xf numFmtId="14" fontId="4" fillId="0" borderId="2">
      <alignment horizontal="center" vertical="center" wrapText="1"/>
    </xf>
    <xf numFmtId="43" fontId="10" fillId="0" borderId="0" applyFont="0" applyFill="0" applyBorder="0" applyAlignment="0" applyProtection="0"/>
    <xf numFmtId="0" fontId="42" fillId="0" borderId="0"/>
    <xf numFmtId="0" fontId="42" fillId="0" borderId="0"/>
    <xf numFmtId="0" fontId="42" fillId="0" borderId="0"/>
    <xf numFmtId="0" fontId="14" fillId="0" borderId="0"/>
    <xf numFmtId="0" fontId="14" fillId="0" borderId="0"/>
    <xf numFmtId="0" fontId="3" fillId="0" borderId="0"/>
    <xf numFmtId="0" fontId="14" fillId="0" borderId="0"/>
  </cellStyleXfs>
  <cellXfs count="1171">
    <xf numFmtId="0" fontId="0" fillId="0" borderId="0" xfId="0"/>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4" fontId="6" fillId="0" borderId="2" xfId="4" applyNumberFormat="1" applyFont="1" applyFill="1" applyBorder="1" applyAlignment="1">
      <alignment horizontal="center" vertical="center" wrapText="1"/>
    </xf>
    <xf numFmtId="3" fontId="7" fillId="0" borderId="2" xfId="4" applyNumberFormat="1" applyFont="1" applyFill="1" applyBorder="1" applyAlignment="1">
      <alignment horizontal="center" vertical="center" wrapText="1"/>
    </xf>
    <xf numFmtId="165" fontId="7" fillId="0" borderId="2" xfId="4"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2" xfId="4"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165" fontId="9" fillId="0" borderId="2" xfId="4"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 fontId="16" fillId="0" borderId="2" xfId="4" applyNumberFormat="1" applyFont="1" applyFill="1" applyBorder="1" applyAlignment="1">
      <alignment horizontal="center" vertical="center" wrapText="1"/>
    </xf>
    <xf numFmtId="3" fontId="16" fillId="0" borderId="2" xfId="4" applyNumberFormat="1" applyFont="1" applyFill="1" applyBorder="1" applyAlignment="1">
      <alignment horizontal="center" vertical="center" wrapText="1"/>
    </xf>
    <xf numFmtId="14" fontId="16" fillId="0" borderId="2" xfId="4" applyNumberFormat="1" applyFont="1" applyFill="1" applyBorder="1" applyAlignment="1">
      <alignment horizontal="center" vertical="center" wrapText="1"/>
    </xf>
    <xf numFmtId="1" fontId="16" fillId="0" borderId="2" xfId="4" applyNumberFormat="1" applyFont="1" applyFill="1" applyBorder="1" applyAlignment="1">
      <alignment horizontal="center" vertical="center" wrapText="1"/>
    </xf>
    <xf numFmtId="165" fontId="16" fillId="0" borderId="2" xfId="4" applyNumberFormat="1" applyFont="1" applyFill="1" applyBorder="1" applyAlignment="1">
      <alignment horizontal="center" vertical="center" wrapText="1"/>
    </xf>
    <xf numFmtId="43" fontId="9" fillId="0" borderId="2" xfId="15" applyFont="1" applyFill="1" applyBorder="1" applyAlignment="1">
      <alignment horizontal="center" vertical="center" wrapText="1"/>
    </xf>
    <xf numFmtId="0" fontId="9" fillId="0" borderId="19" xfId="4" applyFont="1" applyFill="1" applyBorder="1" applyAlignment="1">
      <alignment horizontal="center" vertical="center" wrapText="1"/>
    </xf>
    <xf numFmtId="14" fontId="9" fillId="0" borderId="8" xfId="4" applyNumberFormat="1" applyFont="1" applyFill="1" applyBorder="1" applyAlignment="1">
      <alignment horizontal="center" vertical="center" wrapText="1"/>
    </xf>
    <xf numFmtId="3" fontId="9" fillId="0" borderId="2" xfId="4" applyNumberFormat="1" applyFont="1" applyFill="1" applyBorder="1" applyAlignment="1">
      <alignment horizontal="center" vertical="center" wrapText="1" shrinkToFit="1"/>
    </xf>
    <xf numFmtId="3" fontId="9" fillId="0" borderId="19" xfId="4" applyNumberFormat="1" applyFont="1" applyFill="1" applyBorder="1" applyAlignment="1">
      <alignment horizontal="center" vertical="center" wrapText="1" shrinkToFit="1"/>
    </xf>
    <xf numFmtId="0" fontId="30" fillId="0" borderId="2" xfId="4"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7" fillId="0" borderId="2" xfId="4" applyNumberFormat="1" applyFont="1" applyFill="1" applyBorder="1" applyAlignment="1">
      <alignment horizontal="center" vertical="center" wrapText="1"/>
    </xf>
    <xf numFmtId="168" fontId="7" fillId="0" borderId="2" xfId="4" applyNumberFormat="1" applyFont="1" applyFill="1" applyBorder="1" applyAlignment="1">
      <alignment horizontal="center" vertical="center" wrapText="1"/>
    </xf>
    <xf numFmtId="14" fontId="7" fillId="0" borderId="2" xfId="4" applyNumberFormat="1" applyFont="1" applyFill="1" applyBorder="1" applyAlignment="1">
      <alignment horizontal="center" vertical="center" wrapText="1"/>
    </xf>
    <xf numFmtId="43" fontId="9" fillId="0" borderId="2" xfId="15" applyFont="1" applyFill="1" applyBorder="1" applyAlignment="1">
      <alignment horizontal="center" vertical="center"/>
    </xf>
    <xf numFmtId="43" fontId="5" fillId="0" borderId="2" xfId="15" applyFont="1" applyFill="1" applyBorder="1" applyAlignment="1">
      <alignment horizontal="center" vertical="center" shrinkToFit="1"/>
    </xf>
    <xf numFmtId="168" fontId="5" fillId="0" borderId="2" xfId="4" applyNumberFormat="1" applyFont="1" applyFill="1" applyBorder="1" applyAlignment="1">
      <alignment horizontal="center" vertical="center" wrapText="1" shrinkToFit="1"/>
    </xf>
    <xf numFmtId="43" fontId="5" fillId="0" borderId="2" xfId="15" applyFont="1" applyFill="1" applyBorder="1" applyAlignment="1">
      <alignment horizontal="center" vertical="center" wrapText="1"/>
    </xf>
    <xf numFmtId="0" fontId="5" fillId="0" borderId="18" xfId="4" applyFont="1" applyFill="1" applyBorder="1" applyAlignment="1">
      <alignment horizontal="center" vertical="center" wrapText="1"/>
    </xf>
    <xf numFmtId="0" fontId="0" fillId="0" borderId="0" xfId="0" applyFill="1"/>
    <xf numFmtId="168" fontId="16" fillId="0" borderId="2" xfId="4" applyNumberFormat="1" applyFont="1" applyFill="1" applyBorder="1" applyAlignment="1">
      <alignment horizontal="center" vertical="center" wrapText="1" shrinkToFit="1"/>
    </xf>
    <xf numFmtId="0" fontId="9" fillId="0" borderId="2" xfId="4" applyFont="1" applyFill="1" applyBorder="1" applyAlignment="1">
      <alignment horizontal="center" vertical="center" wrapText="1"/>
    </xf>
    <xf numFmtId="0" fontId="9" fillId="0" borderId="18" xfId="0" applyFont="1" applyFill="1" applyBorder="1" applyAlignment="1">
      <alignment horizontal="center" vertical="center" wrapText="1"/>
    </xf>
    <xf numFmtId="43" fontId="7" fillId="0" borderId="2" xfId="15" applyFont="1" applyFill="1" applyBorder="1" applyAlignment="1"/>
    <xf numFmtId="0" fontId="5" fillId="0" borderId="2" xfId="4" applyFont="1" applyFill="1" applyBorder="1" applyAlignment="1">
      <alignment horizontal="center" vertical="center" wrapText="1"/>
    </xf>
    <xf numFmtId="0" fontId="6" fillId="0" borderId="2" xfId="4" applyFont="1" applyFill="1" applyBorder="1" applyAlignment="1">
      <alignment horizontal="center" vertical="center" wrapText="1" shrinkToFit="1"/>
    </xf>
    <xf numFmtId="0" fontId="44" fillId="0" borderId="0" xfId="0" applyFont="1" applyFill="1"/>
    <xf numFmtId="0" fontId="16" fillId="0" borderId="2" xfId="4" applyNumberFormat="1" applyFont="1" applyFill="1" applyBorder="1" applyAlignment="1">
      <alignment horizontal="center" vertical="center" wrapText="1"/>
    </xf>
    <xf numFmtId="168" fontId="16" fillId="0" borderId="2" xfId="4" applyNumberFormat="1" applyFont="1" applyFill="1" applyBorder="1" applyAlignment="1">
      <alignment horizontal="center" vertical="center" wrapText="1"/>
    </xf>
    <xf numFmtId="4" fontId="7" fillId="0" borderId="3" xfId="4"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shrinkToFit="1"/>
    </xf>
    <xf numFmtId="2" fontId="16" fillId="0" borderId="2" xfId="4" applyNumberFormat="1" applyFont="1" applyFill="1" applyBorder="1" applyAlignment="1">
      <alignment horizontal="center" vertical="center" wrapText="1"/>
    </xf>
    <xf numFmtId="0" fontId="9" fillId="0" borderId="2" xfId="0" applyFont="1" applyFill="1" applyBorder="1" applyAlignment="1">
      <alignment horizontal="left" vertical="center" wrapText="1" shrinkToFit="1"/>
    </xf>
    <xf numFmtId="1"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4" fontId="7" fillId="0" borderId="16" xfId="2" applyNumberFormat="1" applyFont="1" applyFill="1" applyBorder="1" applyAlignment="1">
      <alignment horizontal="center" vertical="center" wrapText="1"/>
    </xf>
    <xf numFmtId="0" fontId="9" fillId="0" borderId="16" xfId="2" applyNumberFormat="1" applyFont="1" applyFill="1" applyBorder="1" applyAlignment="1">
      <alignment horizontal="center" vertical="center" wrapText="1" shrinkToFit="1"/>
    </xf>
    <xf numFmtId="165" fontId="7" fillId="0" borderId="16" xfId="2" applyNumberFormat="1"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2" xfId="0" applyFont="1" applyFill="1" applyBorder="1" applyAlignment="1">
      <alignment wrapText="1"/>
    </xf>
    <xf numFmtId="4" fontId="9" fillId="0" borderId="17" xfId="2" applyNumberFormat="1" applyFont="1" applyFill="1" applyBorder="1" applyAlignment="1">
      <alignment horizontal="center" vertical="center" wrapText="1" shrinkToFit="1"/>
    </xf>
    <xf numFmtId="3" fontId="7" fillId="0" borderId="16" xfId="2" applyNumberFormat="1" applyFont="1" applyFill="1" applyBorder="1" applyAlignment="1">
      <alignment horizontal="center" vertical="center" wrapText="1"/>
    </xf>
    <xf numFmtId="0" fontId="45" fillId="0" borderId="0" xfId="0" applyFont="1" applyFill="1"/>
    <xf numFmtId="0" fontId="22" fillId="0" borderId="2" xfId="0" applyFont="1" applyFill="1" applyBorder="1" applyAlignment="1">
      <alignment horizontal="center" vertical="center" wrapText="1"/>
    </xf>
    <xf numFmtId="165" fontId="22" fillId="0" borderId="2" xfId="0" applyNumberFormat="1" applyFont="1" applyFill="1" applyBorder="1" applyAlignment="1">
      <alignment horizontal="center" vertical="center" wrapText="1"/>
    </xf>
    <xf numFmtId="14" fontId="22" fillId="0" borderId="2" xfId="0" applyNumberFormat="1" applyFont="1" applyFill="1" applyBorder="1" applyAlignment="1">
      <alignment horizontal="center" vertical="center" wrapText="1"/>
    </xf>
    <xf numFmtId="49" fontId="34" fillId="0" borderId="2" xfId="0" applyNumberFormat="1" applyFont="1" applyFill="1" applyBorder="1"/>
    <xf numFmtId="14" fontId="34" fillId="0" borderId="2" xfId="0" applyNumberFormat="1" applyFont="1" applyFill="1" applyBorder="1"/>
    <xf numFmtId="1" fontId="7" fillId="0" borderId="2" xfId="4"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2" xfId="0" applyFont="1" applyFill="1" applyBorder="1" applyAlignment="1">
      <alignment vertical="center" wrapText="1"/>
    </xf>
    <xf numFmtId="4" fontId="7" fillId="0" borderId="16" xfId="2" applyNumberFormat="1" applyFont="1" applyFill="1" applyBorder="1" applyAlignment="1">
      <alignment horizontal="right" vertical="center" wrapText="1"/>
    </xf>
    <xf numFmtId="3" fontId="7" fillId="0" borderId="3" xfId="4"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9" fillId="0" borderId="16" xfId="2" applyNumberFormat="1"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2" xfId="12" applyFont="1" applyFill="1" applyBorder="1" applyAlignment="1">
      <alignment horizontal="center" vertical="top" wrapText="1"/>
    </xf>
    <xf numFmtId="0" fontId="9" fillId="0" borderId="2" xfId="12" applyFont="1" applyFill="1" applyBorder="1" applyAlignment="1">
      <alignment horizontal="center" vertical="center" wrapText="1"/>
    </xf>
    <xf numFmtId="0" fontId="9" fillId="0" borderId="2" xfId="17" applyFont="1" applyFill="1" applyBorder="1" applyAlignment="1" applyProtection="1">
      <alignment horizontal="center" vertical="center" wrapText="1"/>
    </xf>
    <xf numFmtId="14" fontId="9" fillId="0" borderId="2" xfId="12"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9" fillId="0" borderId="8" xfId="0" applyFont="1" applyFill="1" applyBorder="1" applyAlignment="1">
      <alignment horizontal="center" wrapText="1"/>
    </xf>
    <xf numFmtId="0" fontId="9" fillId="0" borderId="22" xfId="0" applyFont="1" applyFill="1" applyBorder="1" applyAlignment="1">
      <alignment horizontal="center" vertical="center" wrapText="1"/>
    </xf>
    <xf numFmtId="46" fontId="4" fillId="0" borderId="2" xfId="0" applyNumberFormat="1" applyFont="1" applyFill="1" applyBorder="1" applyAlignment="1">
      <alignment horizontal="center" vertical="center" wrapText="1"/>
    </xf>
    <xf numFmtId="0" fontId="9" fillId="0" borderId="8" xfId="12" applyFont="1" applyFill="1" applyBorder="1" applyAlignment="1">
      <alignment horizontal="center" vertical="center" wrapText="1"/>
    </xf>
    <xf numFmtId="14" fontId="9" fillId="0" borderId="2" xfId="0" applyNumberFormat="1" applyFont="1" applyFill="1" applyBorder="1" applyAlignment="1">
      <alignment horizontal="center" wrapText="1"/>
    </xf>
    <xf numFmtId="4" fontId="9" fillId="0" borderId="2" xfId="0" applyNumberFormat="1" applyFont="1" applyFill="1" applyBorder="1" applyAlignment="1">
      <alignment vertical="center" wrapText="1"/>
    </xf>
    <xf numFmtId="0" fontId="9" fillId="0" borderId="2" xfId="12" applyFont="1" applyFill="1" applyBorder="1" applyAlignment="1">
      <alignment horizontal="center" wrapText="1"/>
    </xf>
    <xf numFmtId="0" fontId="9" fillId="0" borderId="2" xfId="18" applyFont="1" applyFill="1" applyBorder="1" applyAlignment="1">
      <alignment horizontal="center" vertical="center" wrapText="1"/>
    </xf>
    <xf numFmtId="0" fontId="9" fillId="0" borderId="22" xfId="12" applyFont="1" applyFill="1" applyBorder="1" applyAlignment="1">
      <alignment horizontal="center" vertical="center" wrapText="1"/>
    </xf>
    <xf numFmtId="0" fontId="9" fillId="0" borderId="22" xfId="0" applyFont="1" applyFill="1" applyBorder="1" applyAlignment="1">
      <alignment horizontal="center" wrapText="1"/>
    </xf>
    <xf numFmtId="0" fontId="9" fillId="0" borderId="8" xfId="0" applyNumberFormat="1" applyFont="1" applyFill="1" applyBorder="1" applyAlignment="1">
      <alignment horizontal="center" vertical="center" wrapText="1"/>
    </xf>
    <xf numFmtId="0" fontId="38" fillId="0" borderId="2" xfId="0" applyFont="1" applyFill="1" applyBorder="1" applyAlignment="1">
      <alignment horizontal="center" vertical="center"/>
    </xf>
    <xf numFmtId="0" fontId="4" fillId="0" borderId="18" xfId="0" applyFont="1" applyFill="1" applyBorder="1" applyAlignment="1">
      <alignment horizontal="center" vertical="center" wrapText="1"/>
    </xf>
    <xf numFmtId="0" fontId="6" fillId="0" borderId="2" xfId="4" applyFont="1" applyFill="1" applyBorder="1" applyAlignment="1">
      <alignment horizontal="center" vertical="center" wrapText="1"/>
    </xf>
    <xf numFmtId="49" fontId="16" fillId="0" borderId="2" xfId="4" applyNumberFormat="1" applyFont="1" applyFill="1" applyBorder="1" applyAlignment="1">
      <alignment horizontal="center" vertical="center" wrapText="1" shrinkToFit="1"/>
    </xf>
    <xf numFmtId="0" fontId="7" fillId="0" borderId="2" xfId="4" applyFont="1" applyFill="1" applyBorder="1" applyAlignment="1">
      <alignment horizontal="center" vertical="center" wrapText="1" shrinkToFit="1"/>
    </xf>
    <xf numFmtId="0" fontId="7" fillId="0" borderId="2" xfId="4" applyFont="1" applyFill="1" applyBorder="1" applyAlignment="1">
      <alignment horizontal="center" vertical="center" wrapText="1"/>
    </xf>
    <xf numFmtId="0" fontId="16" fillId="0" borderId="2" xfId="4" applyFont="1" applyFill="1" applyBorder="1" applyAlignment="1">
      <alignment horizontal="center" vertical="center" wrapText="1" shrinkToFit="1"/>
    </xf>
    <xf numFmtId="0" fontId="16" fillId="0" borderId="2" xfId="4" applyFont="1" applyFill="1" applyBorder="1" applyAlignment="1">
      <alignment horizontal="center" vertical="center" wrapText="1"/>
    </xf>
    <xf numFmtId="0" fontId="7" fillId="0" borderId="16" xfId="2" applyNumberFormat="1" applyFont="1" applyFill="1" applyBorder="1" applyAlignment="1">
      <alignment horizontal="center" vertical="center" wrapText="1" shrinkToFit="1"/>
    </xf>
    <xf numFmtId="0" fontId="7" fillId="0" borderId="3" xfId="4" applyFont="1" applyFill="1" applyBorder="1" applyAlignment="1">
      <alignment horizontal="center" vertical="center" wrapText="1" shrinkToFit="1"/>
    </xf>
    <xf numFmtId="49" fontId="16" fillId="0" borderId="2" xfId="4" applyNumberFormat="1" applyFont="1" applyFill="1" applyBorder="1" applyAlignment="1">
      <alignment horizontal="center" vertical="center" wrapText="1"/>
    </xf>
    <xf numFmtId="0" fontId="4" fillId="0" borderId="0" xfId="4" applyFont="1" applyFill="1" applyBorder="1" applyAlignment="1">
      <alignment horizontal="center" vertical="center" wrapText="1"/>
    </xf>
    <xf numFmtId="0" fontId="43" fillId="0" borderId="0" xfId="0" applyFont="1" applyFill="1" applyBorder="1" applyAlignment="1">
      <alignment horizontal="right" vertical="center" wrapText="1"/>
    </xf>
    <xf numFmtId="0" fontId="43" fillId="0" borderId="0" xfId="0" applyFont="1" applyFill="1" applyAlignment="1">
      <alignment horizontal="right" vertical="center" wrapText="1"/>
    </xf>
    <xf numFmtId="0" fontId="21" fillId="0" borderId="0" xfId="0" applyFont="1" applyFill="1" applyAlignment="1">
      <alignment horizontal="right" vertical="center"/>
    </xf>
    <xf numFmtId="0" fontId="31" fillId="0" borderId="21" xfId="4" applyFont="1" applyFill="1" applyBorder="1" applyAlignment="1">
      <alignment horizontal="center" vertical="center" wrapText="1"/>
    </xf>
    <xf numFmtId="0" fontId="31" fillId="0" borderId="3" xfId="4" applyFont="1" applyFill="1" applyBorder="1" applyAlignment="1">
      <alignment horizontal="center" vertical="center" wrapText="1"/>
    </xf>
    <xf numFmtId="43" fontId="16" fillId="0" borderId="21" xfId="15" applyFont="1" applyFill="1" applyBorder="1" applyAlignment="1">
      <alignment horizontal="center" vertical="center" wrapText="1"/>
    </xf>
    <xf numFmtId="43" fontId="16" fillId="0" borderId="3" xfId="15"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21" xfId="4" applyFont="1" applyFill="1" applyBorder="1" applyAlignment="1">
      <alignment horizontal="center" vertical="center" wrapText="1"/>
    </xf>
    <xf numFmtId="167" fontId="16" fillId="0" borderId="21" xfId="4" applyNumberFormat="1" applyFont="1" applyFill="1" applyBorder="1" applyAlignment="1">
      <alignment horizontal="center" vertical="center" wrapText="1"/>
    </xf>
    <xf numFmtId="167" fontId="16" fillId="0" borderId="3" xfId="4" applyNumberFormat="1" applyFont="1" applyFill="1" applyBorder="1" applyAlignment="1">
      <alignment horizontal="center" vertical="center" wrapText="1"/>
    </xf>
    <xf numFmtId="0" fontId="16" fillId="0" borderId="21" xfId="4" applyFont="1" applyFill="1" applyBorder="1" applyAlignment="1">
      <alignment horizontal="center" vertical="center" wrapText="1" shrinkToFit="1"/>
    </xf>
    <xf numFmtId="0" fontId="16" fillId="0" borderId="3" xfId="4" applyFont="1" applyFill="1" applyBorder="1" applyAlignment="1">
      <alignment horizontal="center" vertical="center" wrapText="1" shrinkToFit="1"/>
    </xf>
    <xf numFmtId="0" fontId="7" fillId="0" borderId="40" xfId="2" applyNumberFormat="1" applyFont="1" applyFill="1" applyBorder="1" applyAlignment="1">
      <alignment horizontal="center" vertical="center" wrapText="1" shrinkToFit="1"/>
    </xf>
    <xf numFmtId="0" fontId="7" fillId="0" borderId="41" xfId="2" applyNumberFormat="1" applyFont="1" applyFill="1" applyBorder="1" applyAlignment="1">
      <alignment horizontal="center" vertical="center" wrapText="1" shrinkToFit="1"/>
    </xf>
    <xf numFmtId="0" fontId="34" fillId="0" borderId="2"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7" fillId="0" borderId="3" xfId="4" applyFont="1" applyFill="1" applyBorder="1" applyAlignment="1">
      <alignment horizontal="center" vertical="center" wrapText="1"/>
    </xf>
    <xf numFmtId="0" fontId="45" fillId="0" borderId="0" xfId="0" applyFont="1"/>
    <xf numFmtId="49" fontId="7"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0" fontId="7" fillId="0" borderId="3" xfId="4" applyNumberFormat="1" applyFont="1" applyFill="1" applyBorder="1" applyAlignment="1">
      <alignment horizontal="center" vertical="center" wrapText="1"/>
    </xf>
    <xf numFmtId="43" fontId="7" fillId="0" borderId="3" xfId="15" applyFont="1" applyFill="1" applyBorder="1" applyAlignment="1">
      <alignment horizontal="center" vertical="center"/>
    </xf>
    <xf numFmtId="43" fontId="7" fillId="0" borderId="3" xfId="15" applyFont="1" applyFill="1" applyBorder="1" applyAlignment="1">
      <alignment horizontal="center" vertical="center" wrapText="1"/>
    </xf>
    <xf numFmtId="0" fontId="45" fillId="0" borderId="0" xfId="0" applyFont="1" applyFill="1" applyAlignment="1">
      <alignment horizontal="center"/>
    </xf>
    <xf numFmtId="0" fontId="21" fillId="0" borderId="0" xfId="0" applyFont="1" applyFill="1" applyAlignment="1">
      <alignment horizontal="center"/>
    </xf>
    <xf numFmtId="0" fontId="21" fillId="0" borderId="0" xfId="0" applyFont="1" applyFill="1" applyAlignment="1">
      <alignment horizontal="center" vertical="center"/>
    </xf>
    <xf numFmtId="43" fontId="7" fillId="0" borderId="2" xfId="15"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168" fontId="9" fillId="0" borderId="18"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wrapText="1"/>
    </xf>
    <xf numFmtId="166" fontId="7" fillId="0" borderId="2" xfId="4" applyNumberFormat="1" applyFont="1" applyFill="1" applyBorder="1" applyAlignment="1">
      <alignment horizontal="center" vertical="center" wrapText="1"/>
    </xf>
    <xf numFmtId="167" fontId="7" fillId="0" borderId="2" xfId="4" applyNumberFormat="1" applyFont="1" applyFill="1" applyBorder="1" applyAlignment="1">
      <alignment horizontal="center" vertical="center" wrapText="1"/>
    </xf>
    <xf numFmtId="43" fontId="7" fillId="0" borderId="2" xfId="15" applyFont="1" applyFill="1" applyBorder="1" applyAlignment="1">
      <alignment vertical="center"/>
    </xf>
    <xf numFmtId="43" fontId="7" fillId="0" borderId="18" xfId="15" applyFont="1" applyFill="1" applyBorder="1" applyAlignment="1">
      <alignment vertical="center"/>
    </xf>
    <xf numFmtId="43" fontId="7" fillId="0" borderId="2" xfId="15" applyFont="1" applyFill="1" applyBorder="1" applyAlignment="1">
      <alignment vertical="center" wrapText="1"/>
    </xf>
    <xf numFmtId="43" fontId="7" fillId="0" borderId="18" xfId="15" applyFont="1" applyFill="1" applyBorder="1" applyAlignment="1">
      <alignment horizontal="center" vertical="center" shrinkToFit="1"/>
    </xf>
    <xf numFmtId="43" fontId="7" fillId="0" borderId="18" xfId="15" applyFont="1" applyFill="1" applyBorder="1" applyAlignment="1">
      <alignment vertical="center" shrinkToFit="1"/>
    </xf>
    <xf numFmtId="43" fontId="28" fillId="0" borderId="2" xfId="15" applyFont="1" applyFill="1" applyBorder="1" applyAlignment="1">
      <alignment horizontal="center" vertical="center"/>
    </xf>
    <xf numFmtId="2" fontId="16" fillId="0" borderId="2" xfId="15" applyNumberFormat="1" applyFont="1" applyFill="1" applyBorder="1" applyAlignment="1">
      <alignment horizontal="center" vertical="center" wrapText="1"/>
    </xf>
    <xf numFmtId="2" fontId="16" fillId="0" borderId="2" xfId="15" applyNumberFormat="1" applyFont="1" applyFill="1" applyBorder="1" applyAlignment="1">
      <alignment horizontal="center" vertical="center"/>
    </xf>
    <xf numFmtId="0" fontId="16" fillId="0" borderId="19" xfId="4" applyFont="1" applyFill="1" applyBorder="1" applyAlignment="1">
      <alignment horizontal="center" vertical="center" wrapText="1" shrinkToFit="1"/>
    </xf>
    <xf numFmtId="0" fontId="16" fillId="0" borderId="15" xfId="4" applyFont="1" applyFill="1" applyBorder="1" applyAlignment="1">
      <alignment horizontal="center" vertical="center" wrapText="1" shrinkToFit="1"/>
    </xf>
    <xf numFmtId="0" fontId="16" fillId="0" borderId="8" xfId="4" applyFont="1" applyFill="1" applyBorder="1" applyAlignment="1">
      <alignment horizontal="center" vertical="center" wrapText="1" shrinkToFit="1"/>
    </xf>
    <xf numFmtId="0" fontId="16" fillId="0" borderId="19" xfId="4" applyFont="1" applyFill="1" applyBorder="1" applyAlignment="1">
      <alignment horizontal="center" vertical="center" wrapText="1"/>
    </xf>
    <xf numFmtId="0" fontId="16" fillId="0" borderId="8" xfId="4" applyFont="1" applyFill="1" applyBorder="1" applyAlignment="1">
      <alignment horizontal="center" vertical="center" wrapText="1"/>
    </xf>
    <xf numFmtId="0" fontId="30" fillId="0" borderId="19" xfId="4" applyFont="1" applyFill="1" applyBorder="1" applyAlignment="1">
      <alignment horizontal="center" vertical="center" wrapText="1"/>
    </xf>
    <xf numFmtId="0" fontId="30" fillId="0" borderId="8" xfId="4"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8" xfId="4" applyFont="1" applyFill="1" applyBorder="1" applyAlignment="1">
      <alignment horizontal="center" vertical="center" wrapText="1"/>
    </xf>
    <xf numFmtId="0" fontId="7" fillId="0" borderId="19" xfId="4" applyFont="1" applyFill="1" applyBorder="1" applyAlignment="1">
      <alignment horizontal="center" vertical="center" wrapText="1" shrinkToFit="1"/>
    </xf>
    <xf numFmtId="0" fontId="7" fillId="0" borderId="8" xfId="4" applyFont="1" applyFill="1" applyBorder="1" applyAlignment="1">
      <alignment horizontal="center" vertical="center" wrapText="1" shrinkToFit="1"/>
    </xf>
    <xf numFmtId="0" fontId="21" fillId="0" borderId="0" xfId="0" applyFont="1" applyFill="1" applyAlignment="1">
      <alignment horizontal="right"/>
    </xf>
    <xf numFmtId="171" fontId="16" fillId="0" borderId="2" xfId="4" applyNumberFormat="1" applyFont="1" applyFill="1" applyBorder="1" applyAlignment="1">
      <alignment horizontal="center" vertical="center" wrapText="1"/>
    </xf>
    <xf numFmtId="171" fontId="7" fillId="0" borderId="2" xfId="4" applyNumberFormat="1" applyFont="1" applyFill="1" applyBorder="1" applyAlignment="1">
      <alignment horizontal="center" vertical="center" wrapText="1"/>
    </xf>
    <xf numFmtId="168" fontId="7" fillId="0" borderId="2" xfId="4" applyNumberFormat="1" applyFont="1" applyFill="1" applyBorder="1" applyAlignment="1">
      <alignment horizontal="center" vertical="center" wrapText="1" shrinkToFit="1"/>
    </xf>
    <xf numFmtId="2" fontId="7" fillId="0" borderId="2" xfId="4"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shrinkToFit="1"/>
    </xf>
    <xf numFmtId="2" fontId="16" fillId="0" borderId="19" xfId="4" applyNumberFormat="1" applyFont="1" applyFill="1" applyBorder="1" applyAlignment="1">
      <alignment horizontal="center" vertical="center" wrapText="1" shrinkToFit="1"/>
    </xf>
    <xf numFmtId="2" fontId="16" fillId="0" borderId="8" xfId="4" applyNumberFormat="1" applyFont="1" applyFill="1" applyBorder="1" applyAlignment="1">
      <alignment horizontal="center" vertical="center" wrapText="1" shrinkToFit="1"/>
    </xf>
    <xf numFmtId="2" fontId="16" fillId="0" borderId="2" xfId="4" applyNumberFormat="1" applyFont="1" applyFill="1" applyBorder="1" applyAlignment="1">
      <alignment horizontal="center" vertical="center" wrapText="1" shrinkToFit="1"/>
    </xf>
    <xf numFmtId="0" fontId="16" fillId="0" borderId="2" xfId="4" applyFont="1" applyFill="1" applyBorder="1" applyAlignment="1">
      <alignment horizontal="center" vertical="center"/>
    </xf>
    <xf numFmtId="0" fontId="7" fillId="0" borderId="2" xfId="4" applyFont="1" applyFill="1" applyBorder="1" applyAlignment="1">
      <alignment horizontal="center" vertical="center"/>
    </xf>
    <xf numFmtId="49" fontId="7" fillId="0" borderId="2" xfId="4" applyNumberFormat="1" applyFont="1" applyFill="1" applyBorder="1" applyAlignment="1">
      <alignment horizontal="center" vertical="center" wrapText="1"/>
    </xf>
    <xf numFmtId="0" fontId="9" fillId="0" borderId="0" xfId="0" applyFont="1" applyFill="1"/>
    <xf numFmtId="168" fontId="7" fillId="0" borderId="16" xfId="2" applyNumberFormat="1" applyFont="1" applyFill="1" applyBorder="1" applyAlignment="1">
      <alignment horizontal="center" vertical="center" wrapText="1" shrinkToFit="1"/>
    </xf>
    <xf numFmtId="168" fontId="7" fillId="0" borderId="2"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61" fillId="0" borderId="0" xfId="0" applyNumberFormat="1" applyFont="1" applyFill="1" applyBorder="1" applyAlignment="1">
      <alignment horizontal="left" vertical="center" wrapText="1"/>
    </xf>
    <xf numFmtId="49" fontId="9" fillId="0" borderId="13"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textRotation="90" wrapText="1"/>
    </xf>
    <xf numFmtId="49" fontId="9" fillId="0" borderId="2" xfId="0" applyNumberFormat="1" applyFont="1" applyFill="1" applyBorder="1" applyAlignment="1">
      <alignment horizontal="center" vertical="center" textRotation="90"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textRotation="90" wrapText="1"/>
    </xf>
    <xf numFmtId="49" fontId="9" fillId="0" borderId="37" xfId="0" applyNumberFormat="1" applyFont="1" applyFill="1" applyBorder="1" applyAlignment="1">
      <alignment horizontal="center" vertical="center" wrapText="1"/>
    </xf>
    <xf numFmtId="49" fontId="9" fillId="0" borderId="2" xfId="3" applyNumberFormat="1" applyFont="1" applyFill="1" applyBorder="1" applyAlignment="1" applyProtection="1">
      <alignment horizontal="center" vertical="center" wrapText="1"/>
    </xf>
    <xf numFmtId="49" fontId="9" fillId="0" borderId="39" xfId="0" applyNumberFormat="1" applyFont="1" applyFill="1" applyBorder="1" applyAlignment="1">
      <alignment horizontal="center" vertical="center" wrapText="1"/>
    </xf>
    <xf numFmtId="49" fontId="58" fillId="0" borderId="0" xfId="0" applyNumberFormat="1" applyFont="1" applyFill="1" applyBorder="1"/>
    <xf numFmtId="49" fontId="58" fillId="0" borderId="0" xfId="0" applyNumberFormat="1" applyFont="1" applyFill="1"/>
    <xf numFmtId="0" fontId="58" fillId="0" borderId="0" xfId="0" applyNumberFormat="1" applyFont="1" applyFill="1"/>
    <xf numFmtId="49" fontId="58" fillId="0" borderId="0" xfId="0" applyNumberFormat="1" applyFont="1" applyFill="1" applyAlignment="1">
      <alignment horizontal="center"/>
    </xf>
    <xf numFmtId="49"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 xfId="0" applyFont="1" applyFill="1" applyBorder="1" applyAlignment="1">
      <alignment horizontal="center" vertical="center" textRotation="90" wrapText="1"/>
    </xf>
    <xf numFmtId="0" fontId="9" fillId="0" borderId="47" xfId="0" applyFont="1" applyFill="1" applyBorder="1" applyAlignment="1">
      <alignment horizontal="center" vertical="center" wrapText="1"/>
    </xf>
    <xf numFmtId="1" fontId="9" fillId="0" borderId="6" xfId="0" applyNumberFormat="1" applyFont="1" applyFill="1" applyBorder="1" applyAlignment="1">
      <alignment horizontal="center" vertical="center" textRotation="90" wrapText="1"/>
    </xf>
    <xf numFmtId="1" fontId="9" fillId="0" borderId="38" xfId="0" applyNumberFormat="1" applyFont="1" applyFill="1" applyBorder="1" applyAlignment="1">
      <alignment horizontal="center" vertical="center" textRotation="90" wrapText="1"/>
    </xf>
    <xf numFmtId="168" fontId="9" fillId="0" borderId="38" xfId="0" applyNumberFormat="1" applyFont="1" applyFill="1" applyBorder="1" applyAlignment="1">
      <alignment horizontal="center" vertical="center" textRotation="90" wrapText="1"/>
    </xf>
    <xf numFmtId="49" fontId="4" fillId="0" borderId="0" xfId="0" applyNumberFormat="1" applyFont="1" applyFill="1" applyBorder="1" applyAlignment="1">
      <alignment horizontal="left" vertical="center" wrapText="1"/>
    </xf>
    <xf numFmtId="49" fontId="47" fillId="0" borderId="0" xfId="0" applyNumberFormat="1" applyFont="1" applyFill="1"/>
    <xf numFmtId="0" fontId="9" fillId="0" borderId="2" xfId="0" applyFont="1" applyFill="1" applyBorder="1" applyAlignment="1">
      <alignment horizontal="center" vertical="center" textRotation="90" wrapText="1"/>
    </xf>
    <xf numFmtId="49" fontId="9" fillId="0" borderId="38" xfId="0" applyNumberFormat="1" applyFont="1" applyFill="1" applyBorder="1" applyAlignment="1">
      <alignment horizontal="center" vertical="center" textRotation="90" wrapText="1"/>
    </xf>
    <xf numFmtId="168" fontId="9" fillId="0" borderId="2" xfId="0" applyNumberFormat="1" applyFont="1" applyFill="1" applyBorder="1" applyAlignment="1">
      <alignment horizontal="center" vertical="center" textRotation="90" wrapText="1"/>
    </xf>
    <xf numFmtId="49" fontId="0" fillId="0" borderId="0" xfId="0" applyNumberFormat="1" applyFont="1" applyFill="1"/>
    <xf numFmtId="0" fontId="9" fillId="0" borderId="5" xfId="0" applyFont="1" applyFill="1" applyBorder="1" applyAlignment="1">
      <alignment horizontal="center" vertical="center" wrapText="1"/>
    </xf>
    <xf numFmtId="2" fontId="9" fillId="0" borderId="46" xfId="0" applyNumberFormat="1" applyFont="1" applyFill="1" applyBorder="1" applyAlignment="1">
      <alignment horizontal="center" vertical="center" textRotation="90" wrapText="1"/>
    </xf>
    <xf numFmtId="2" fontId="9" fillId="0" borderId="38" xfId="0" applyNumberFormat="1" applyFont="1" applyFill="1" applyBorder="1" applyAlignment="1">
      <alignment horizontal="center" vertical="center" textRotation="90" wrapText="1"/>
    </xf>
    <xf numFmtId="168" fontId="9" fillId="0" borderId="2" xfId="4" applyNumberFormat="1" applyFont="1" applyFill="1" applyBorder="1" applyAlignment="1">
      <alignment horizontal="center" vertical="center" textRotation="90" wrapText="1" shrinkToFit="1"/>
    </xf>
    <xf numFmtId="0" fontId="9" fillId="0" borderId="6" xfId="0" applyFont="1" applyFill="1" applyBorder="1" applyAlignment="1">
      <alignment horizontal="center" vertical="center" wrapText="1"/>
    </xf>
    <xf numFmtId="4" fontId="9" fillId="0" borderId="5" xfId="0" applyNumberFormat="1" applyFont="1" applyFill="1" applyBorder="1" applyAlignment="1">
      <alignment horizontal="center" vertical="center" textRotation="90" wrapText="1"/>
    </xf>
    <xf numFmtId="0" fontId="9" fillId="0" borderId="38" xfId="0" applyFont="1" applyFill="1" applyBorder="1" applyAlignment="1">
      <alignment horizontal="center" vertical="center" textRotation="90" wrapText="1"/>
    </xf>
    <xf numFmtId="0" fontId="9" fillId="0" borderId="48" xfId="0" applyFont="1" applyFill="1" applyBorder="1" applyAlignment="1">
      <alignment horizontal="center" vertical="center" wrapText="1"/>
    </xf>
    <xf numFmtId="175" fontId="9" fillId="0" borderId="48" xfId="0" applyNumberFormat="1" applyFont="1" applyFill="1" applyBorder="1" applyAlignment="1">
      <alignment horizontal="center" vertical="center" textRotation="90" wrapText="1"/>
    </xf>
    <xf numFmtId="0" fontId="9" fillId="0" borderId="48" xfId="0" applyFont="1" applyFill="1" applyBorder="1" applyAlignment="1">
      <alignment horizontal="center" vertical="center" textRotation="90" wrapText="1"/>
    </xf>
    <xf numFmtId="168" fontId="9" fillId="0" borderId="49" xfId="0" applyNumberFormat="1" applyFont="1" applyFill="1" applyBorder="1" applyAlignment="1">
      <alignment horizontal="center" vertical="center" textRotation="90" wrapText="1"/>
    </xf>
    <xf numFmtId="0" fontId="9" fillId="0" borderId="49" xfId="0" applyFont="1" applyFill="1" applyBorder="1" applyAlignment="1">
      <alignment horizontal="center" vertical="center" wrapText="1"/>
    </xf>
    <xf numFmtId="4" fontId="9" fillId="0" borderId="2" xfId="0" applyNumberFormat="1" applyFont="1" applyFill="1" applyBorder="1" applyAlignment="1">
      <alignment horizontal="center" vertical="center" textRotation="90" wrapText="1"/>
    </xf>
    <xf numFmtId="0" fontId="9" fillId="0" borderId="39" xfId="0" applyFont="1" applyFill="1" applyBorder="1" applyAlignment="1">
      <alignment horizontal="center" vertical="center" wrapText="1"/>
    </xf>
    <xf numFmtId="1" fontId="9" fillId="0" borderId="2" xfId="0" applyNumberFormat="1" applyFont="1" applyFill="1" applyBorder="1" applyAlignment="1">
      <alignment horizontal="center" vertical="center" textRotation="90" wrapText="1"/>
    </xf>
    <xf numFmtId="2" fontId="9" fillId="0" borderId="5" xfId="0" applyNumberFormat="1" applyFont="1" applyFill="1" applyBorder="1" applyAlignment="1">
      <alignment horizontal="center" vertical="center" textRotation="90" wrapText="1"/>
    </xf>
    <xf numFmtId="1" fontId="9" fillId="0" borderId="5" xfId="0" applyNumberFormat="1" applyFont="1" applyFill="1" applyBorder="1" applyAlignment="1">
      <alignment horizontal="center" vertical="center" textRotation="90" wrapText="1"/>
    </xf>
    <xf numFmtId="49" fontId="61" fillId="0" borderId="0"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textRotation="90" wrapText="1"/>
    </xf>
    <xf numFmtId="0" fontId="9" fillId="0" borderId="2" xfId="3" applyFont="1" applyFill="1" applyBorder="1" applyAlignment="1" applyProtection="1">
      <alignment horizontal="center" vertical="center" textRotation="90" wrapText="1"/>
    </xf>
    <xf numFmtId="49" fontId="36" fillId="0" borderId="0" xfId="0" applyNumberFormat="1" applyFont="1" applyFill="1" applyBorder="1" applyAlignment="1">
      <alignment horizontal="center" vertical="center" wrapText="1"/>
    </xf>
    <xf numFmtId="0" fontId="9" fillId="0" borderId="2" xfId="3" applyFont="1" applyFill="1" applyBorder="1" applyAlignment="1" applyProtection="1">
      <alignment horizontal="center" vertical="center" wrapText="1"/>
    </xf>
    <xf numFmtId="0" fontId="62" fillId="0" borderId="2" xfId="3" applyFont="1" applyFill="1" applyBorder="1" applyAlignment="1" applyProtection="1">
      <alignment horizontal="center" vertical="center" wrapText="1"/>
    </xf>
    <xf numFmtId="0" fontId="21" fillId="0" borderId="2" xfId="0" applyFont="1" applyFill="1" applyBorder="1" applyAlignment="1">
      <alignment horizontal="center" vertical="center" wrapText="1"/>
    </xf>
    <xf numFmtId="0" fontId="63" fillId="0" borderId="2" xfId="3" applyFont="1" applyFill="1" applyBorder="1" applyAlignment="1" applyProtection="1">
      <alignment horizontal="center" vertical="center" wrapText="1"/>
    </xf>
    <xf numFmtId="0" fontId="64" fillId="0" borderId="2" xfId="0"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textRotation="90" wrapText="1"/>
    </xf>
    <xf numFmtId="0" fontId="21" fillId="0" borderId="5" xfId="0" applyFont="1" applyFill="1" applyBorder="1" applyAlignment="1">
      <alignment horizontal="center" vertical="center" wrapText="1"/>
    </xf>
    <xf numFmtId="12" fontId="9" fillId="0" borderId="5" xfId="0" applyNumberFormat="1" applyFont="1" applyFill="1" applyBorder="1" applyAlignment="1">
      <alignment horizontal="center" vertical="center" textRotation="90" wrapText="1"/>
    </xf>
    <xf numFmtId="2" fontId="9" fillId="0" borderId="6"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textRotation="90" wrapText="1"/>
    </xf>
    <xf numFmtId="0" fontId="9" fillId="0" borderId="7" xfId="0" applyFont="1" applyFill="1" applyBorder="1" applyAlignment="1">
      <alignment horizontal="center" vertical="center" textRotation="90" wrapText="1"/>
    </xf>
    <xf numFmtId="49" fontId="21" fillId="0" borderId="2" xfId="3" applyNumberFormat="1" applyFont="1" applyFill="1" applyBorder="1" applyAlignment="1" applyProtection="1">
      <alignment horizontal="center" vertical="center" wrapText="1"/>
    </xf>
    <xf numFmtId="1" fontId="9" fillId="0" borderId="5" xfId="0" quotePrefix="1" applyNumberFormat="1" applyFont="1" applyFill="1" applyBorder="1" applyAlignment="1">
      <alignment horizontal="center" vertical="center" textRotation="90" wrapText="1"/>
    </xf>
    <xf numFmtId="0" fontId="9" fillId="0" borderId="5" xfId="0" quotePrefix="1" applyFont="1" applyFill="1" applyBorder="1" applyAlignment="1">
      <alignment horizontal="center" vertical="center" textRotation="90" wrapText="1"/>
    </xf>
    <xf numFmtId="4" fontId="9" fillId="0" borderId="5" xfId="0" quotePrefix="1" applyNumberFormat="1" applyFont="1" applyFill="1" applyBorder="1" applyAlignment="1">
      <alignment horizontal="center" vertical="center" textRotation="90" wrapText="1"/>
    </xf>
    <xf numFmtId="0" fontId="21" fillId="0" borderId="5" xfId="3" applyFont="1" applyFill="1" applyBorder="1" applyAlignment="1" applyProtection="1">
      <alignment horizontal="center" vertical="center" wrapText="1"/>
    </xf>
    <xf numFmtId="0" fontId="9" fillId="0" borderId="5" xfId="0" applyNumberFormat="1" applyFont="1" applyFill="1" applyBorder="1" applyAlignment="1">
      <alignment horizontal="center" vertical="center" textRotation="90" wrapText="1"/>
    </xf>
    <xf numFmtId="175" fontId="9" fillId="0" borderId="5" xfId="0" applyNumberFormat="1" applyFont="1" applyFill="1" applyBorder="1" applyAlignment="1">
      <alignment horizontal="center" vertical="center" textRotation="90" wrapText="1"/>
    </xf>
    <xf numFmtId="12" fontId="21" fillId="0" borderId="2" xfId="0" applyNumberFormat="1" applyFont="1" applyFill="1" applyBorder="1" applyAlignment="1">
      <alignment horizontal="center" vertical="center" textRotation="90" wrapText="1"/>
    </xf>
    <xf numFmtId="12" fontId="9" fillId="0" borderId="2" xfId="0" applyNumberFormat="1" applyFont="1" applyFill="1" applyBorder="1" applyAlignment="1">
      <alignment horizontal="center" vertical="center" textRotation="90" wrapText="1"/>
    </xf>
    <xf numFmtId="168" fontId="9" fillId="0" borderId="2" xfId="2" applyNumberFormat="1" applyFont="1" applyFill="1" applyBorder="1" applyAlignment="1">
      <alignment horizontal="center" vertical="center" textRotation="90" wrapText="1" shrinkToFit="1"/>
    </xf>
    <xf numFmtId="0" fontId="9" fillId="0" borderId="18" xfId="0" applyFont="1" applyFill="1" applyBorder="1" applyAlignment="1">
      <alignment horizontal="center" vertical="center" textRotation="90" wrapText="1"/>
    </xf>
    <xf numFmtId="1" fontId="9" fillId="0" borderId="18" xfId="0" applyNumberFormat="1" applyFont="1" applyFill="1" applyBorder="1" applyAlignment="1">
      <alignment horizontal="center" vertical="center" textRotation="90" wrapText="1"/>
    </xf>
    <xf numFmtId="4" fontId="9" fillId="0" borderId="18" xfId="0" applyNumberFormat="1" applyFont="1" applyFill="1" applyBorder="1" applyAlignment="1">
      <alignment horizontal="center" vertical="center" textRotation="90" wrapText="1"/>
    </xf>
    <xf numFmtId="0" fontId="9" fillId="0" borderId="37" xfId="0" applyFont="1" applyFill="1" applyBorder="1" applyAlignment="1">
      <alignment horizontal="center" vertical="center" wrapText="1"/>
    </xf>
    <xf numFmtId="49" fontId="45" fillId="0" borderId="0" xfId="0" applyNumberFormat="1" applyFont="1" applyFill="1" applyAlignment="1">
      <alignment horizontal="center" vertical="center" wrapText="1"/>
    </xf>
    <xf numFmtId="0" fontId="0" fillId="0" borderId="0" xfId="0" applyNumberFormat="1" applyFont="1" applyFill="1"/>
    <xf numFmtId="167" fontId="9" fillId="0" borderId="2" xfId="0" applyNumberFormat="1" applyFont="1" applyFill="1" applyBorder="1" applyAlignment="1">
      <alignment horizontal="center" vertical="center" wrapText="1"/>
    </xf>
    <xf numFmtId="43" fontId="16" fillId="0" borderId="2" xfId="15" applyFont="1" applyFill="1" applyBorder="1" applyAlignment="1">
      <alignment horizontal="center" vertical="center" shrinkToFit="1"/>
    </xf>
    <xf numFmtId="43" fontId="16" fillId="0" borderId="2" xfId="15" applyFont="1" applyFill="1" applyBorder="1" applyAlignment="1">
      <alignment horizontal="center" vertical="center" wrapText="1"/>
    </xf>
    <xf numFmtId="43" fontId="9" fillId="0" borderId="2" xfId="15" applyFont="1" applyFill="1" applyBorder="1" applyAlignment="1">
      <alignment horizontal="center" vertical="center" shrinkToFit="1"/>
    </xf>
    <xf numFmtId="4" fontId="9" fillId="0" borderId="2" xfId="4" applyNumberFormat="1" applyFont="1" applyFill="1" applyBorder="1" applyAlignment="1">
      <alignment horizontal="center" vertical="center" wrapText="1"/>
    </xf>
    <xf numFmtId="43" fontId="9" fillId="0" borderId="19" xfId="15" applyFont="1" applyFill="1" applyBorder="1" applyAlignment="1">
      <alignment horizontal="center" vertical="center" shrinkToFit="1"/>
    </xf>
    <xf numFmtId="2" fontId="9" fillId="0" borderId="2" xfId="4" applyNumberFormat="1" applyFont="1" applyFill="1" applyBorder="1" applyAlignment="1">
      <alignment horizontal="center" vertical="center" wrapText="1"/>
    </xf>
    <xf numFmtId="2" fontId="9" fillId="0" borderId="19" xfId="4" applyNumberFormat="1" applyFont="1" applyFill="1" applyBorder="1" applyAlignment="1">
      <alignment horizontal="center" vertical="center" wrapText="1" shrinkToFit="1"/>
    </xf>
    <xf numFmtId="167" fontId="16" fillId="0" borderId="2" xfId="4" applyNumberFormat="1" applyFont="1" applyFill="1" applyBorder="1" applyAlignment="1">
      <alignment horizontal="center" vertical="center" wrapText="1" shrinkToFit="1"/>
    </xf>
    <xf numFmtId="43" fontId="7" fillId="0" borderId="2" xfId="15" applyFont="1" applyFill="1" applyBorder="1" applyAlignment="1">
      <alignment horizontal="center" vertical="center" shrinkToFit="1"/>
    </xf>
    <xf numFmtId="43" fontId="7" fillId="0" borderId="2" xfId="15" applyFont="1" applyFill="1" applyBorder="1" applyAlignment="1">
      <alignment horizontal="center" vertical="center" wrapText="1"/>
    </xf>
    <xf numFmtId="3" fontId="9" fillId="0" borderId="2" xfId="0" applyNumberFormat="1" applyFont="1" applyFill="1" applyBorder="1" applyAlignment="1">
      <alignment horizontal="center" vertical="center" wrapText="1" shrinkToFit="1"/>
    </xf>
    <xf numFmtId="14" fontId="9" fillId="0" borderId="2" xfId="0" applyNumberFormat="1" applyFont="1" applyFill="1" applyBorder="1" applyAlignment="1">
      <alignment horizontal="center" vertical="center" wrapText="1" shrinkToFit="1"/>
    </xf>
    <xf numFmtId="3" fontId="9" fillId="0" borderId="2" xfId="4" applyNumberFormat="1" applyFont="1" applyFill="1" applyBorder="1" applyAlignment="1">
      <alignment horizontal="center" vertical="center" wrapText="1"/>
    </xf>
    <xf numFmtId="43" fontId="7" fillId="0" borderId="2" xfId="15" applyFont="1" applyFill="1" applyBorder="1" applyAlignment="1">
      <alignment horizontal="center" vertical="center"/>
    </xf>
    <xf numFmtId="4" fontId="9" fillId="0" borderId="2" xfId="0" applyNumberFormat="1" applyFont="1" applyFill="1" applyBorder="1" applyAlignment="1">
      <alignment horizontal="center" vertical="center"/>
    </xf>
    <xf numFmtId="0" fontId="9" fillId="0" borderId="35" xfId="0" applyNumberFormat="1" applyFont="1" applyFill="1" applyBorder="1" applyAlignment="1" applyProtection="1">
      <alignment horizontal="center" vertical="center" wrapText="1"/>
    </xf>
    <xf numFmtId="0" fontId="9" fillId="0" borderId="18" xfId="2" applyNumberFormat="1" applyFont="1" applyFill="1" applyBorder="1" applyAlignment="1">
      <alignment horizontal="center" vertical="center" wrapText="1" shrinkToFit="1"/>
    </xf>
    <xf numFmtId="0" fontId="9" fillId="0" borderId="36" xfId="0" applyNumberFormat="1" applyFont="1" applyFill="1" applyBorder="1" applyAlignment="1" applyProtection="1">
      <alignment horizontal="center" vertical="center"/>
    </xf>
    <xf numFmtId="4" fontId="9" fillId="0" borderId="21" xfId="0" applyNumberFormat="1" applyFont="1" applyFill="1" applyBorder="1" applyAlignment="1" applyProtection="1">
      <alignment horizontal="center" vertical="center"/>
    </xf>
    <xf numFmtId="2" fontId="9" fillId="0" borderId="25" xfId="2" applyNumberFormat="1" applyFont="1" applyFill="1" applyBorder="1" applyAlignment="1">
      <alignment horizontal="center" vertical="center" wrapText="1" shrinkToFit="1"/>
    </xf>
    <xf numFmtId="14" fontId="9" fillId="0" borderId="18" xfId="2" applyNumberFormat="1" applyFont="1" applyFill="1" applyBorder="1" applyAlignment="1">
      <alignment horizontal="center" vertical="center" wrapText="1" shrinkToFit="1"/>
    </xf>
    <xf numFmtId="2" fontId="9" fillId="0" borderId="18" xfId="2" applyNumberFormat="1" applyFont="1" applyFill="1" applyBorder="1" applyAlignment="1">
      <alignment horizontal="center" vertical="center" wrapText="1" shrinkToFit="1"/>
    </xf>
    <xf numFmtId="0" fontId="9" fillId="0" borderId="2" xfId="0" applyNumberFormat="1" applyFont="1" applyFill="1" applyBorder="1" applyAlignment="1" applyProtection="1">
      <alignment horizontal="center" vertical="center" wrapText="1"/>
    </xf>
    <xf numFmtId="0" fontId="9" fillId="0" borderId="2" xfId="2" applyNumberFormat="1" applyFont="1" applyFill="1" applyBorder="1" applyAlignment="1">
      <alignment horizontal="center" vertical="center" wrapText="1" shrinkToFit="1"/>
    </xf>
    <xf numFmtId="0" fontId="9" fillId="0" borderId="2" xfId="0" applyNumberFormat="1" applyFont="1" applyFill="1" applyBorder="1" applyAlignment="1" applyProtection="1">
      <alignment horizontal="center" vertical="center"/>
    </xf>
    <xf numFmtId="4" fontId="9" fillId="0" borderId="2" xfId="0" applyNumberFormat="1" applyFont="1" applyFill="1" applyBorder="1" applyAlignment="1" applyProtection="1">
      <alignment horizontal="center" vertical="center"/>
    </xf>
    <xf numFmtId="2" fontId="9" fillId="0" borderId="2" xfId="2" applyNumberFormat="1" applyFont="1" applyFill="1" applyBorder="1" applyAlignment="1">
      <alignment horizontal="center" vertical="center" wrapText="1" shrinkToFit="1"/>
    </xf>
    <xf numFmtId="14" fontId="9" fillId="0" borderId="2" xfId="2" applyNumberFormat="1" applyFont="1" applyFill="1" applyBorder="1" applyAlignment="1">
      <alignment horizontal="center" vertical="center" wrapText="1" shrinkToFit="1"/>
    </xf>
    <xf numFmtId="0" fontId="9" fillId="0" borderId="23" xfId="2" applyNumberFormat="1" applyFont="1" applyFill="1" applyBorder="1" applyAlignment="1">
      <alignment horizontal="center" vertical="center" wrapText="1" shrinkToFit="1"/>
    </xf>
    <xf numFmtId="0" fontId="9" fillId="0" borderId="21" xfId="2" applyNumberFormat="1" applyFont="1" applyFill="1" applyBorder="1" applyAlignment="1">
      <alignment horizontal="left" vertical="top" wrapText="1" shrinkToFit="1"/>
    </xf>
    <xf numFmtId="0" fontId="9" fillId="0" borderId="0" xfId="2" applyNumberFormat="1" applyFont="1" applyFill="1" applyBorder="1" applyAlignment="1">
      <alignment horizontal="center" vertical="center" wrapText="1" shrinkToFit="1"/>
    </xf>
    <xf numFmtId="2" fontId="9" fillId="0" borderId="33" xfId="2" applyNumberFormat="1" applyFont="1" applyFill="1" applyBorder="1" applyAlignment="1">
      <alignment horizontal="center" vertical="center" wrapText="1" shrinkToFit="1"/>
    </xf>
    <xf numFmtId="14" fontId="23" fillId="0" borderId="21" xfId="0" applyNumberFormat="1" applyFont="1" applyFill="1" applyBorder="1" applyAlignment="1">
      <alignment vertical="center"/>
    </xf>
    <xf numFmtId="2" fontId="9" fillId="0" borderId="21" xfId="2" applyNumberFormat="1" applyFont="1" applyFill="1" applyBorder="1" applyAlignment="1">
      <alignment horizontal="center" vertical="center" wrapText="1" shrinkToFit="1"/>
    </xf>
    <xf numFmtId="0" fontId="9" fillId="0" borderId="2" xfId="2" applyNumberFormat="1" applyFont="1" applyFill="1" applyBorder="1" applyAlignment="1">
      <alignment horizontal="left" vertical="top" wrapText="1" shrinkToFit="1"/>
    </xf>
    <xf numFmtId="14" fontId="23" fillId="0" borderId="2" xfId="0" applyNumberFormat="1" applyFont="1" applyFill="1" applyBorder="1" applyAlignment="1">
      <alignment vertical="center"/>
    </xf>
    <xf numFmtId="0" fontId="9" fillId="0" borderId="3" xfId="2" applyNumberFormat="1" applyFont="1" applyFill="1" applyBorder="1" applyAlignment="1">
      <alignment horizontal="center" vertical="center" wrapText="1" shrinkToFit="1"/>
    </xf>
    <xf numFmtId="4" fontId="9" fillId="0" borderId="3" xfId="0" applyNumberFormat="1" applyFont="1" applyFill="1" applyBorder="1" applyAlignment="1" applyProtection="1">
      <alignment horizontal="center" vertical="center"/>
    </xf>
    <xf numFmtId="14" fontId="23" fillId="0" borderId="3" xfId="0" applyNumberFormat="1" applyFont="1" applyFill="1" applyBorder="1" applyAlignment="1">
      <alignment vertical="center"/>
    </xf>
    <xf numFmtId="2" fontId="9" fillId="0" borderId="3" xfId="2" applyNumberFormat="1" applyFont="1" applyFill="1" applyBorder="1" applyAlignment="1">
      <alignment horizontal="center" vertical="center" wrapText="1" shrinkToFit="1"/>
    </xf>
    <xf numFmtId="0" fontId="9" fillId="0" borderId="21" xfId="0" applyNumberFormat="1" applyFont="1" applyFill="1" applyBorder="1" applyAlignment="1" applyProtection="1">
      <alignment horizontal="center" vertical="center"/>
    </xf>
    <xf numFmtId="14" fontId="9" fillId="0" borderId="21" xfId="2" applyNumberFormat="1" applyFont="1" applyFill="1" applyBorder="1" applyAlignment="1">
      <alignment horizontal="center" vertical="center" wrapText="1" shrinkToFit="1"/>
    </xf>
    <xf numFmtId="0" fontId="9" fillId="0" borderId="24" xfId="2" applyNumberFormat="1" applyFont="1" applyFill="1" applyBorder="1" applyAlignment="1">
      <alignment horizontal="center" vertical="center" wrapText="1" shrinkToFit="1"/>
    </xf>
    <xf numFmtId="2" fontId="9" fillId="0" borderId="24" xfId="2" applyNumberFormat="1" applyFont="1" applyFill="1" applyBorder="1" applyAlignment="1">
      <alignment horizontal="center" vertical="center" wrapText="1" shrinkToFit="1"/>
    </xf>
    <xf numFmtId="0" fontId="9" fillId="0" borderId="24" xfId="2" applyNumberFormat="1" applyFont="1" applyFill="1" applyBorder="1" applyAlignment="1">
      <alignment horizontal="left" vertical="top" wrapText="1" shrinkToFit="1"/>
    </xf>
    <xf numFmtId="14" fontId="9" fillId="0" borderId="24" xfId="2" applyNumberFormat="1" applyFont="1" applyFill="1" applyBorder="1" applyAlignment="1">
      <alignment horizontal="center" vertical="center" wrapText="1" shrinkToFit="1"/>
    </xf>
    <xf numFmtId="0" fontId="9" fillId="0" borderId="16" xfId="2" applyNumberFormat="1" applyFont="1" applyFill="1" applyBorder="1" applyAlignment="1">
      <alignment horizontal="left" vertical="top" wrapText="1" shrinkToFit="1"/>
    </xf>
    <xf numFmtId="2" fontId="9" fillId="0" borderId="16" xfId="2" applyNumberFormat="1" applyFont="1" applyFill="1" applyBorder="1" applyAlignment="1">
      <alignment horizontal="center" vertical="center" wrapText="1" shrinkToFit="1"/>
    </xf>
    <xf numFmtId="14" fontId="9" fillId="0" borderId="16" xfId="2" applyNumberFormat="1" applyFont="1" applyFill="1" applyBorder="1" applyAlignment="1">
      <alignment horizontal="center" vertical="center" wrapText="1" shrinkToFit="1"/>
    </xf>
    <xf numFmtId="0" fontId="9" fillId="0" borderId="18" xfId="0" applyNumberFormat="1" applyFont="1" applyFill="1" applyBorder="1" applyAlignment="1" applyProtection="1">
      <alignment horizontal="center" vertical="center" wrapText="1"/>
    </xf>
    <xf numFmtId="0" fontId="9" fillId="0" borderId="18" xfId="2" applyNumberFormat="1" applyFont="1" applyFill="1" applyBorder="1" applyAlignment="1">
      <alignment horizontal="left" vertical="top" wrapText="1" shrinkToFit="1"/>
    </xf>
    <xf numFmtId="0" fontId="9" fillId="0" borderId="18" xfId="0" applyNumberFormat="1" applyFont="1" applyFill="1" applyBorder="1" applyAlignment="1" applyProtection="1">
      <alignment horizontal="center" vertical="center"/>
    </xf>
    <xf numFmtId="4" fontId="9" fillId="0" borderId="18" xfId="0" applyNumberFormat="1" applyFont="1" applyFill="1" applyBorder="1" applyAlignment="1" applyProtection="1">
      <alignment horizontal="center" vertical="center"/>
    </xf>
    <xf numFmtId="0" fontId="9" fillId="0" borderId="2" xfId="10" applyFont="1" applyFill="1" applyBorder="1" applyAlignment="1">
      <alignment horizontal="center" vertical="center" wrapText="1"/>
    </xf>
    <xf numFmtId="4" fontId="9" fillId="0" borderId="2" xfId="10" applyNumberFormat="1" applyFont="1" applyFill="1" applyBorder="1" applyAlignment="1">
      <alignment horizontal="center" vertical="center" wrapText="1"/>
    </xf>
    <xf numFmtId="167" fontId="9" fillId="0" borderId="2" xfId="4" applyNumberFormat="1" applyFont="1" applyFill="1" applyBorder="1" applyAlignment="1">
      <alignment horizontal="center" vertical="center" wrapText="1"/>
    </xf>
    <xf numFmtId="2" fontId="9" fillId="0" borderId="27" xfId="2" applyNumberFormat="1" applyFont="1" applyFill="1" applyBorder="1" applyAlignment="1">
      <alignment horizontal="center" vertical="center" wrapText="1" shrinkToFit="1"/>
    </xf>
    <xf numFmtId="0" fontId="46" fillId="0" borderId="0" xfId="10" applyFont="1" applyFill="1"/>
    <xf numFmtId="0" fontId="9" fillId="0" borderId="0" xfId="0" applyFont="1" applyFill="1" applyAlignment="1">
      <alignment wrapText="1"/>
    </xf>
    <xf numFmtId="0" fontId="9" fillId="0" borderId="0" xfId="0" applyFont="1" applyFill="1" applyAlignment="1">
      <alignment horizontal="center" vertical="center" wrapText="1"/>
    </xf>
    <xf numFmtId="165" fontId="9" fillId="0" borderId="18" xfId="4" applyNumberFormat="1" applyFont="1" applyFill="1" applyBorder="1" applyAlignment="1">
      <alignment horizontal="center" vertical="center" wrapText="1"/>
    </xf>
    <xf numFmtId="0" fontId="9" fillId="0" borderId="2" xfId="0" applyFont="1" applyFill="1" applyBorder="1"/>
    <xf numFmtId="0" fontId="9" fillId="0" borderId="18" xfId="10" applyNumberFormat="1" applyFont="1" applyFill="1" applyBorder="1" applyAlignment="1" applyProtection="1">
      <alignment horizontal="center" vertical="center" wrapText="1"/>
    </xf>
    <xf numFmtId="0" fontId="9" fillId="0" borderId="2" xfId="2" applyNumberFormat="1" applyFont="1" applyFill="1" applyBorder="1" applyAlignment="1">
      <alignment horizontal="center" vertical="center" wrapText="1"/>
    </xf>
    <xf numFmtId="0" fontId="9" fillId="0" borderId="2" xfId="1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0" fontId="23" fillId="0" borderId="2" xfId="0" applyFont="1" applyFill="1" applyBorder="1" applyAlignment="1">
      <alignment horizontal="center" vertical="center" wrapText="1"/>
    </xf>
    <xf numFmtId="0" fontId="39" fillId="0" borderId="2" xfId="0" applyFont="1" applyFill="1" applyBorder="1"/>
    <xf numFmtId="0" fontId="23" fillId="0" borderId="2" xfId="0" applyFont="1" applyFill="1" applyBorder="1" applyAlignment="1">
      <alignment horizontal="center" vertical="center"/>
    </xf>
    <xf numFmtId="14" fontId="23" fillId="0" borderId="2" xfId="0"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0" borderId="18" xfId="0" applyNumberFormat="1" applyFont="1" applyFill="1" applyBorder="1" applyAlignment="1">
      <alignment horizontal="center" vertical="center"/>
    </xf>
    <xf numFmtId="2" fontId="9" fillId="0" borderId="30" xfId="2" applyNumberFormat="1" applyFont="1" applyFill="1" applyBorder="1" applyAlignment="1">
      <alignment horizontal="center" vertical="center" wrapText="1" shrinkToFit="1"/>
    </xf>
    <xf numFmtId="14" fontId="9" fillId="0" borderId="18" xfId="0" applyNumberFormat="1" applyFont="1" applyFill="1" applyBorder="1" applyAlignment="1">
      <alignment vertical="center"/>
    </xf>
    <xf numFmtId="0" fontId="9" fillId="0" borderId="21" xfId="0" applyFont="1" applyFill="1" applyBorder="1" applyAlignment="1">
      <alignment horizontal="center" vertical="center"/>
    </xf>
    <xf numFmtId="0" fontId="49" fillId="0" borderId="0" xfId="10" applyFont="1" applyFill="1"/>
    <xf numFmtId="2" fontId="9" fillId="0" borderId="0" xfId="2" applyNumberFormat="1" applyFont="1" applyFill="1" applyBorder="1" applyAlignment="1">
      <alignment horizontal="center" vertical="center" wrapText="1" shrinkToFit="1"/>
    </xf>
    <xf numFmtId="0" fontId="51" fillId="0" borderId="0" xfId="10" applyFont="1" applyFill="1"/>
    <xf numFmtId="0" fontId="7" fillId="0" borderId="2" xfId="0" applyNumberFormat="1" applyFont="1" applyFill="1" applyBorder="1" applyAlignment="1" applyProtection="1">
      <alignment horizontal="center" vertical="center"/>
    </xf>
    <xf numFmtId="2" fontId="7" fillId="0" borderId="2" xfId="0" applyNumberFormat="1" applyFont="1" applyFill="1" applyBorder="1" applyAlignment="1" applyProtection="1">
      <alignment horizontal="center" vertical="center"/>
    </xf>
    <xf numFmtId="0" fontId="40" fillId="0" borderId="3" xfId="4" applyFont="1" applyFill="1" applyBorder="1" applyAlignment="1">
      <alignment horizontal="center" vertical="center" wrapText="1"/>
    </xf>
    <xf numFmtId="2" fontId="9"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165" fontId="22" fillId="0" borderId="3" xfId="4" applyNumberFormat="1" applyFont="1" applyFill="1" applyBorder="1" applyAlignment="1">
      <alignment horizontal="center" vertical="center" wrapText="1"/>
    </xf>
    <xf numFmtId="14" fontId="9" fillId="0" borderId="18" xfId="0" applyNumberFormat="1" applyFont="1" applyFill="1" applyBorder="1" applyAlignment="1">
      <alignment horizontal="center" vertical="center"/>
    </xf>
    <xf numFmtId="0" fontId="36" fillId="0" borderId="0" xfId="10" applyFont="1" applyFill="1"/>
    <xf numFmtId="2" fontId="9" fillId="0" borderId="18" xfId="0" applyNumberFormat="1" applyFont="1" applyFill="1" applyBorder="1" applyAlignment="1">
      <alignment horizontal="center" vertical="center"/>
    </xf>
    <xf numFmtId="0" fontId="9" fillId="0" borderId="3" xfId="4" applyFont="1" applyFill="1" applyBorder="1" applyAlignment="1">
      <alignment horizontal="center" vertical="center" wrapText="1"/>
    </xf>
    <xf numFmtId="3" fontId="7" fillId="0" borderId="3" xfId="2" applyNumberFormat="1" applyFont="1" applyFill="1" applyBorder="1" applyAlignment="1">
      <alignment horizontal="center" vertical="center" wrapText="1"/>
    </xf>
    <xf numFmtId="4" fontId="7" fillId="0" borderId="3"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165" fontId="7" fillId="0" borderId="2"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wrapText="1" shrinkToFit="1"/>
    </xf>
    <xf numFmtId="4" fontId="16" fillId="0" borderId="2" xfId="15" applyNumberFormat="1" applyFont="1" applyFill="1" applyBorder="1" applyAlignment="1">
      <alignment horizontal="center" vertical="center"/>
    </xf>
    <xf numFmtId="49" fontId="16" fillId="0" borderId="2" xfId="15" applyNumberFormat="1" applyFont="1" applyFill="1" applyBorder="1" applyAlignment="1">
      <alignment horizontal="center" vertical="center"/>
    </xf>
    <xf numFmtId="43" fontId="9" fillId="0" borderId="2" xfId="0" applyNumberFormat="1" applyFont="1" applyFill="1" applyBorder="1" applyAlignment="1">
      <alignment horizontal="center" vertical="center" wrapText="1"/>
    </xf>
    <xf numFmtId="168" fontId="9" fillId="0" borderId="2" xfId="0" applyNumberFormat="1" applyFont="1" applyFill="1" applyBorder="1" applyAlignment="1">
      <alignment horizontal="center" vertical="center" wrapText="1"/>
    </xf>
    <xf numFmtId="0" fontId="0" fillId="0" borderId="0" xfId="0" applyFont="1" applyFill="1"/>
    <xf numFmtId="14" fontId="9" fillId="0" borderId="19" xfId="4" applyNumberFormat="1" applyFont="1" applyFill="1" applyBorder="1" applyAlignment="1">
      <alignment horizontal="center" vertical="center" wrapText="1"/>
    </xf>
    <xf numFmtId="165" fontId="22" fillId="0" borderId="2" xfId="4"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165" fontId="9" fillId="0" borderId="3" xfId="4" applyNumberFormat="1" applyFont="1" applyFill="1" applyBorder="1" applyAlignment="1">
      <alignment horizontal="center" vertical="center" wrapText="1"/>
    </xf>
    <xf numFmtId="43" fontId="9" fillId="0" borderId="8" xfId="0" applyNumberFormat="1" applyFont="1" applyFill="1" applyBorder="1" applyAlignment="1">
      <alignment horizontal="center" vertical="center" wrapText="1"/>
    </xf>
    <xf numFmtId="0" fontId="11" fillId="0" borderId="0" xfId="0" applyFont="1" applyFill="1"/>
    <xf numFmtId="14" fontId="38" fillId="0" borderId="0" xfId="0" applyNumberFormat="1" applyFont="1" applyFill="1" applyAlignment="1">
      <alignment horizontal="center" vertical="center"/>
    </xf>
    <xf numFmtId="165" fontId="7" fillId="0" borderId="3" xfId="4" applyNumberFormat="1" applyFont="1" applyFill="1" applyBorder="1" applyAlignment="1">
      <alignment horizontal="center" vertical="center" wrapText="1"/>
    </xf>
    <xf numFmtId="165" fontId="16" fillId="0" borderId="3" xfId="4" applyNumberFormat="1" applyFont="1" applyFill="1" applyBorder="1" applyAlignment="1">
      <alignment horizontal="center" vertical="center" wrapText="1"/>
    </xf>
    <xf numFmtId="0" fontId="25" fillId="0" borderId="2" xfId="4" applyFont="1" applyFill="1" applyBorder="1" applyAlignment="1">
      <alignment horizontal="center" vertical="center" wrapText="1"/>
    </xf>
    <xf numFmtId="0" fontId="25" fillId="0" borderId="8" xfId="4" applyFont="1" applyFill="1" applyBorder="1" applyAlignment="1">
      <alignment horizontal="center" vertical="center" wrapText="1" shrinkToFit="1"/>
    </xf>
    <xf numFmtId="167"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4" fontId="4" fillId="0" borderId="2" xfId="4" applyNumberFormat="1" applyFont="1" applyFill="1" applyBorder="1" applyAlignment="1">
      <alignment horizontal="center" vertical="center" wrapText="1"/>
    </xf>
    <xf numFmtId="165" fontId="4" fillId="0" borderId="2" xfId="4" applyNumberFormat="1" applyFont="1" applyFill="1" applyBorder="1" applyAlignment="1">
      <alignment horizontal="center" vertical="center" wrapText="1"/>
    </xf>
    <xf numFmtId="0" fontId="56" fillId="0" borderId="0" xfId="0" applyFont="1" applyFill="1"/>
    <xf numFmtId="14" fontId="4" fillId="0" borderId="19" xfId="4" applyNumberFormat="1" applyFont="1" applyFill="1" applyBorder="1" applyAlignment="1">
      <alignment horizontal="center" vertical="center" wrapText="1"/>
    </xf>
    <xf numFmtId="14" fontId="4" fillId="0" borderId="2" xfId="4" applyNumberFormat="1" applyFont="1" applyFill="1" applyBorder="1" applyAlignment="1">
      <alignment horizontal="center" vertical="center" wrapText="1"/>
    </xf>
    <xf numFmtId="43" fontId="16" fillId="0" borderId="2" xfId="15" applyFont="1" applyFill="1" applyBorder="1" applyAlignment="1">
      <alignment horizontal="center" vertical="center"/>
    </xf>
    <xf numFmtId="165" fontId="22" fillId="0" borderId="18" xfId="4" applyNumberFormat="1" applyFont="1" applyFill="1" applyBorder="1" applyAlignment="1">
      <alignment horizontal="center" vertical="center" wrapText="1"/>
    </xf>
    <xf numFmtId="0" fontId="16" fillId="0" borderId="4" xfId="4" applyFont="1" applyFill="1" applyBorder="1" applyAlignment="1">
      <alignment horizontal="center" vertical="center" wrapText="1" shrinkToFit="1"/>
    </xf>
    <xf numFmtId="0" fontId="16" fillId="0" borderId="20" xfId="4" applyFont="1" applyFill="1" applyBorder="1" applyAlignment="1">
      <alignment horizontal="center" vertical="center" wrapText="1" shrinkToFit="1"/>
    </xf>
    <xf numFmtId="3" fontId="16" fillId="0" borderId="3" xfId="4" applyNumberFormat="1" applyFont="1" applyFill="1" applyBorder="1" applyAlignment="1">
      <alignment horizontal="center" vertical="center" wrapText="1"/>
    </xf>
    <xf numFmtId="43" fontId="16" fillId="0" borderId="3" xfId="15" applyFont="1" applyFill="1" applyBorder="1" applyAlignment="1">
      <alignment horizontal="center" vertical="center"/>
    </xf>
    <xf numFmtId="43" fontId="16" fillId="0" borderId="3" xfId="15" applyFont="1" applyFill="1" applyBorder="1" applyAlignment="1">
      <alignment vertical="center"/>
    </xf>
    <xf numFmtId="43" fontId="16" fillId="0" borderId="3" xfId="15" applyFont="1" applyFill="1" applyBorder="1" applyAlignment="1">
      <alignment vertical="center" wrapText="1"/>
    </xf>
    <xf numFmtId="0" fontId="16" fillId="0" borderId="18" xfId="4"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2" fontId="9" fillId="0" borderId="2" xfId="15" applyNumberFormat="1" applyFont="1" applyFill="1" applyBorder="1" applyAlignment="1">
      <alignment horizontal="center" vertical="center"/>
    </xf>
    <xf numFmtId="2" fontId="9" fillId="0" borderId="2" xfId="15" applyNumberFormat="1" applyFont="1" applyFill="1" applyBorder="1" applyAlignment="1">
      <alignment horizontal="center" vertical="center" wrapText="1"/>
    </xf>
    <xf numFmtId="2" fontId="16" fillId="0" borderId="3" xfId="4" applyNumberFormat="1" applyFont="1" applyFill="1" applyBorder="1" applyAlignment="1">
      <alignment horizontal="center" vertical="center" wrapText="1"/>
    </xf>
    <xf numFmtId="2" fontId="16" fillId="0" borderId="3" xfId="15" applyNumberFormat="1" applyFont="1" applyFill="1" applyBorder="1" applyAlignment="1">
      <alignment horizontal="center" vertical="center"/>
    </xf>
    <xf numFmtId="2" fontId="16" fillId="0" borderId="3" xfId="15" applyNumberFormat="1" applyFont="1" applyFill="1" applyBorder="1" applyAlignment="1">
      <alignment horizontal="center" vertical="center" wrapText="1"/>
    </xf>
    <xf numFmtId="168" fontId="9" fillId="0" borderId="2" xfId="4" applyNumberFormat="1" applyFont="1" applyFill="1" applyBorder="1" applyAlignment="1">
      <alignment horizontal="center" vertical="center" wrapText="1" shrinkToFit="1"/>
    </xf>
    <xf numFmtId="168" fontId="9" fillId="0" borderId="2" xfId="4" applyNumberFormat="1" applyFont="1" applyFill="1" applyBorder="1" applyAlignment="1">
      <alignment horizontal="center" vertical="center" wrapText="1"/>
    </xf>
    <xf numFmtId="49" fontId="9" fillId="0" borderId="2" xfId="4" applyNumberFormat="1" applyFont="1" applyFill="1" applyBorder="1" applyAlignment="1">
      <alignment horizontal="center" vertical="center" wrapText="1"/>
    </xf>
    <xf numFmtId="49" fontId="9" fillId="0" borderId="2" xfId="4" applyNumberFormat="1" applyFont="1" applyFill="1" applyBorder="1" applyAlignment="1">
      <alignment horizontal="center" vertical="center" wrapText="1" shrinkToFit="1"/>
    </xf>
    <xf numFmtId="0" fontId="11" fillId="0" borderId="2" xfId="0" applyFont="1" applyFill="1" applyBorder="1"/>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11" fillId="0" borderId="8" xfId="0" applyFont="1" applyFill="1" applyBorder="1"/>
    <xf numFmtId="49" fontId="9" fillId="0" borderId="18" xfId="0" applyNumberFormat="1" applyFont="1" applyFill="1" applyBorder="1" applyAlignment="1">
      <alignment horizontal="left" vertical="center" wrapText="1"/>
    </xf>
    <xf numFmtId="49" fontId="41" fillId="0" borderId="18" xfId="0" applyNumberFormat="1" applyFont="1" applyFill="1" applyBorder="1" applyAlignment="1">
      <alignment horizontal="left" vertical="center" wrapText="1"/>
    </xf>
    <xf numFmtId="0" fontId="9" fillId="0" borderId="18" xfId="0" applyNumberFormat="1" applyFont="1" applyFill="1" applyBorder="1" applyAlignment="1">
      <alignment horizontal="center" vertical="center" shrinkToFit="1"/>
    </xf>
    <xf numFmtId="4" fontId="9" fillId="0" borderId="18" xfId="0" applyNumberFormat="1" applyFont="1" applyFill="1" applyBorder="1" applyAlignment="1">
      <alignment horizontal="center" vertical="center" shrinkToFit="1"/>
    </xf>
    <xf numFmtId="4" fontId="9" fillId="0" borderId="18" xfId="0" applyNumberFormat="1" applyFont="1" applyFill="1" applyBorder="1" applyAlignment="1">
      <alignment horizontal="right" vertical="center" shrinkToFit="1"/>
    </xf>
    <xf numFmtId="49" fontId="9" fillId="0" borderId="2" xfId="0" applyNumberFormat="1" applyFont="1" applyFill="1" applyBorder="1" applyAlignment="1">
      <alignment horizontal="left" vertical="center" wrapText="1"/>
    </xf>
    <xf numFmtId="49" fontId="41"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shrinkToFit="1"/>
    </xf>
    <xf numFmtId="4" fontId="9" fillId="0" borderId="2" xfId="0" applyNumberFormat="1" applyFont="1" applyFill="1" applyBorder="1" applyAlignment="1">
      <alignment horizontal="center" vertical="center" shrinkToFit="1"/>
    </xf>
    <xf numFmtId="4" fontId="9" fillId="0" borderId="2" xfId="0" applyNumberFormat="1" applyFont="1" applyFill="1" applyBorder="1" applyAlignment="1">
      <alignment horizontal="right" vertical="center" shrinkToFit="1"/>
    </xf>
    <xf numFmtId="0" fontId="7" fillId="0" borderId="18" xfId="0" applyNumberFormat="1" applyFont="1" applyFill="1" applyBorder="1" applyAlignment="1">
      <alignment horizontal="center" vertical="center" shrinkToFit="1"/>
    </xf>
    <xf numFmtId="4" fontId="7" fillId="0" borderId="18" xfId="0" applyNumberFormat="1" applyFont="1" applyFill="1" applyBorder="1" applyAlignment="1">
      <alignment horizontal="center" vertical="center" shrinkToFit="1"/>
    </xf>
    <xf numFmtId="4" fontId="7" fillId="0" borderId="18" xfId="0" applyNumberFormat="1" applyFont="1" applyFill="1" applyBorder="1" applyAlignment="1">
      <alignment horizontal="right" vertical="center" shrinkToFit="1"/>
    </xf>
    <xf numFmtId="168" fontId="16" fillId="0" borderId="2" xfId="4" applyNumberFormat="1" applyFont="1" applyFill="1" applyBorder="1" applyAlignment="1">
      <alignment horizontal="right" vertical="center" wrapText="1"/>
    </xf>
    <xf numFmtId="4" fontId="16" fillId="0" borderId="2" xfId="4" applyNumberFormat="1" applyFont="1" applyFill="1" applyBorder="1" applyAlignment="1">
      <alignment horizontal="right" vertical="center" wrapText="1"/>
    </xf>
    <xf numFmtId="2" fontId="7" fillId="0" borderId="2" xfId="15" applyNumberFormat="1" applyFont="1" applyFill="1" applyBorder="1" applyAlignment="1">
      <alignment horizontal="center" vertical="center"/>
    </xf>
    <xf numFmtId="2" fontId="16" fillId="0" borderId="2" xfId="15" applyNumberFormat="1" applyFont="1" applyFill="1" applyBorder="1" applyAlignment="1">
      <alignment horizontal="center" vertical="center" shrinkToFit="1"/>
    </xf>
    <xf numFmtId="2" fontId="7" fillId="0" borderId="2" xfId="15" applyNumberFormat="1" applyFont="1" applyFill="1" applyBorder="1" applyAlignment="1">
      <alignment horizontal="center" vertical="center" shrinkToFit="1"/>
    </xf>
    <xf numFmtId="2" fontId="7" fillId="0" borderId="2" xfId="15" applyNumberFormat="1" applyFont="1" applyFill="1" applyBorder="1" applyAlignment="1">
      <alignment horizontal="center" vertical="center" wrapText="1"/>
    </xf>
    <xf numFmtId="49" fontId="9" fillId="0" borderId="2" xfId="6" applyNumberFormat="1" applyFont="1" applyFill="1" applyBorder="1" applyAlignment="1">
      <alignment wrapText="1"/>
    </xf>
    <xf numFmtId="0" fontId="21" fillId="0" borderId="2" xfId="0" applyFont="1" applyFill="1" applyBorder="1" applyAlignment="1">
      <alignment wrapText="1"/>
    </xf>
    <xf numFmtId="0" fontId="9" fillId="0" borderId="18" xfId="4" applyFont="1" applyFill="1" applyBorder="1" applyAlignment="1">
      <alignment horizontal="center" vertical="center" wrapText="1"/>
    </xf>
    <xf numFmtId="14" fontId="9" fillId="0" borderId="18"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3" fontId="21" fillId="0" borderId="2" xfId="15" applyFont="1" applyFill="1" applyBorder="1" applyAlignment="1">
      <alignment horizontal="center" vertical="center"/>
    </xf>
    <xf numFmtId="2" fontId="21" fillId="0" borderId="2" xfId="15" applyNumberFormat="1" applyFont="1" applyFill="1" applyBorder="1" applyAlignment="1">
      <alignment horizontal="center" vertical="center"/>
    </xf>
    <xf numFmtId="43" fontId="9" fillId="0" borderId="2" xfId="15" applyFont="1" applyFill="1" applyBorder="1" applyAlignment="1">
      <alignment vertical="center" wrapText="1"/>
    </xf>
    <xf numFmtId="14" fontId="21" fillId="0" borderId="2" xfId="0" applyNumberFormat="1" applyFont="1" applyFill="1" applyBorder="1" applyAlignment="1">
      <alignment horizontal="center" vertical="center"/>
    </xf>
    <xf numFmtId="2" fontId="9" fillId="0" borderId="2" xfId="4" applyNumberFormat="1" applyFont="1" applyFill="1" applyBorder="1" applyAlignment="1">
      <alignment vertical="center" wrapText="1"/>
    </xf>
    <xf numFmtId="43" fontId="21" fillId="0" borderId="2" xfId="15" applyFont="1" applyFill="1" applyBorder="1" applyAlignment="1">
      <alignment vertical="center"/>
    </xf>
    <xf numFmtId="165" fontId="9" fillId="0" borderId="2" xfId="0" applyNumberFormat="1" applyFont="1" applyFill="1" applyBorder="1" applyAlignment="1">
      <alignment horizontal="left" vertical="center" wrapText="1"/>
    </xf>
    <xf numFmtId="0" fontId="7" fillId="0" borderId="22" xfId="4" applyFont="1" applyFill="1" applyBorder="1" applyAlignment="1">
      <alignment horizontal="center" vertical="center" wrapText="1" shrinkToFit="1"/>
    </xf>
    <xf numFmtId="49" fontId="9" fillId="0" borderId="0" xfId="6" applyNumberFormat="1" applyFont="1" applyFill="1" applyAlignment="1">
      <alignment horizontal="center" vertical="center" wrapText="1"/>
    </xf>
    <xf numFmtId="2" fontId="9" fillId="0" borderId="2" xfId="4" applyNumberFormat="1" applyFont="1" applyFill="1" applyBorder="1" applyAlignment="1">
      <alignment horizontal="center" wrapText="1"/>
    </xf>
    <xf numFmtId="165" fontId="9" fillId="0" borderId="19"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43" fontId="16" fillId="0" borderId="3" xfId="15" applyFont="1" applyFill="1" applyBorder="1" applyAlignment="1">
      <alignment horizontal="center" vertical="center" shrinkToFit="1"/>
    </xf>
    <xf numFmtId="4" fontId="9" fillId="0" borderId="2" xfId="4" applyNumberFormat="1" applyFont="1" applyFill="1" applyBorder="1" applyAlignment="1">
      <alignment horizontal="center" vertical="center"/>
    </xf>
    <xf numFmtId="0" fontId="9" fillId="0" borderId="19" xfId="4"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xf>
    <xf numFmtId="49" fontId="21" fillId="0" borderId="2" xfId="0" applyNumberFormat="1" applyFont="1" applyFill="1" applyBorder="1" applyAlignment="1">
      <alignment wrapText="1"/>
    </xf>
    <xf numFmtId="49" fontId="38" fillId="0" borderId="2" xfId="0" applyNumberFormat="1" applyFont="1" applyFill="1" applyBorder="1" applyAlignment="1">
      <alignment horizontal="center" vertical="center" wrapText="1"/>
    </xf>
    <xf numFmtId="0" fontId="9" fillId="0" borderId="2" xfId="4" applyFont="1" applyFill="1" applyBorder="1" applyAlignment="1">
      <alignment horizontal="left" vertical="center" wrapText="1"/>
    </xf>
    <xf numFmtId="49" fontId="38"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xf>
    <xf numFmtId="43" fontId="21" fillId="0" borderId="19" xfId="15" applyFont="1" applyFill="1" applyBorder="1" applyAlignment="1">
      <alignment horizontal="center" vertical="center"/>
    </xf>
    <xf numFmtId="2" fontId="21" fillId="0" borderId="19" xfId="15" applyNumberFormat="1" applyFont="1" applyFill="1" applyBorder="1" applyAlignment="1">
      <alignment horizontal="center" vertical="center"/>
    </xf>
    <xf numFmtId="2" fontId="38" fillId="0" borderId="2" xfId="0" applyNumberFormat="1" applyFont="1" applyFill="1" applyBorder="1" applyAlignment="1">
      <alignment horizontal="center"/>
    </xf>
    <xf numFmtId="2" fontId="38" fillId="0" borderId="19" xfId="0" applyNumberFormat="1" applyFont="1" applyFill="1" applyBorder="1" applyAlignment="1">
      <alignment horizontal="center"/>
    </xf>
    <xf numFmtId="2" fontId="38" fillId="0" borderId="19" xfId="0" applyNumberFormat="1" applyFont="1" applyFill="1" applyBorder="1" applyAlignment="1">
      <alignment horizontal="center" vertical="center"/>
    </xf>
    <xf numFmtId="49" fontId="9" fillId="0" borderId="2" xfId="19" applyNumberFormat="1" applyFont="1" applyFill="1" applyBorder="1" applyAlignment="1">
      <alignment horizontal="center" vertical="center" wrapText="1"/>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6" fillId="0" borderId="19" xfId="4" applyFont="1" applyFill="1" applyBorder="1" applyAlignment="1">
      <alignment horizontal="center" vertical="center" wrapText="1" shrinkToFit="1"/>
    </xf>
    <xf numFmtId="0" fontId="6" fillId="0" borderId="8" xfId="4" applyFont="1" applyFill="1" applyBorder="1" applyAlignment="1">
      <alignment horizontal="center" vertical="center" wrapText="1" shrinkToFit="1"/>
    </xf>
    <xf numFmtId="49" fontId="34" fillId="0" borderId="2" xfId="0"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xf numFmtId="2" fontId="34" fillId="0" borderId="2" xfId="0" applyNumberFormat="1" applyFont="1" applyFill="1" applyBorder="1" applyAlignment="1">
      <alignment horizontal="center" vertical="center"/>
    </xf>
    <xf numFmtId="0" fontId="4" fillId="0" borderId="19" xfId="4" applyFont="1" applyFill="1" applyBorder="1" applyAlignment="1">
      <alignment horizontal="center" vertical="center" wrapText="1"/>
    </xf>
    <xf numFmtId="2" fontId="4" fillId="0" borderId="0" xfId="19" applyNumberFormat="1" applyFont="1" applyFill="1" applyAlignment="1">
      <alignment horizontal="center" vertical="center"/>
    </xf>
    <xf numFmtId="2" fontId="4" fillId="0" borderId="2" xfId="19" applyNumberFormat="1" applyFont="1" applyFill="1" applyBorder="1" applyAlignment="1">
      <alignment horizontal="center" vertical="center"/>
    </xf>
    <xf numFmtId="49" fontId="38" fillId="0" borderId="2" xfId="0" applyNumberFormat="1" applyFont="1" applyFill="1" applyBorder="1" applyAlignment="1">
      <alignment wrapText="1"/>
    </xf>
    <xf numFmtId="2" fontId="9" fillId="0" borderId="2" xfId="19" applyNumberFormat="1" applyFont="1" applyFill="1" applyBorder="1" applyAlignment="1">
      <alignment horizontal="center" vertical="center"/>
    </xf>
    <xf numFmtId="2" fontId="9" fillId="0" borderId="3" xfId="19" applyNumberFormat="1" applyFont="1" applyFill="1" applyBorder="1" applyAlignment="1">
      <alignment horizontal="center" vertical="center"/>
    </xf>
    <xf numFmtId="2" fontId="9" fillId="0" borderId="0" xfId="19" applyNumberFormat="1" applyFont="1" applyFill="1" applyAlignment="1">
      <alignment horizontal="center" vertical="center"/>
    </xf>
    <xf numFmtId="0" fontId="4" fillId="0" borderId="2" xfId="4" applyFont="1" applyFill="1" applyBorder="1" applyAlignment="1">
      <alignment horizontal="center" vertical="center" wrapText="1"/>
    </xf>
    <xf numFmtId="165" fontId="6" fillId="0" borderId="2" xfId="4" applyNumberFormat="1" applyFont="1" applyFill="1" applyBorder="1" applyAlignment="1">
      <alignment horizontal="center" vertical="center" wrapText="1"/>
    </xf>
    <xf numFmtId="0" fontId="9" fillId="0" borderId="16" xfId="0" applyFont="1" applyFill="1" applyBorder="1" applyAlignment="1">
      <alignment horizontal="center" vertical="top" wrapText="1"/>
    </xf>
    <xf numFmtId="2"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shrinkToFit="1"/>
    </xf>
    <xf numFmtId="4" fontId="9" fillId="0" borderId="16" xfId="0" applyNumberFormat="1" applyFont="1" applyFill="1" applyBorder="1" applyAlignment="1">
      <alignment horizontal="center" vertical="center" wrapText="1"/>
    </xf>
    <xf numFmtId="0" fontId="9" fillId="0" borderId="17" xfId="2" applyNumberFormat="1" applyFont="1" applyFill="1" applyBorder="1" applyAlignment="1">
      <alignment horizontal="center" vertical="center" wrapText="1"/>
    </xf>
    <xf numFmtId="14" fontId="9" fillId="0" borderId="17" xfId="2" applyNumberFormat="1" applyFont="1" applyFill="1" applyBorder="1" applyAlignment="1">
      <alignment horizontal="center" vertical="center" wrapText="1"/>
    </xf>
    <xf numFmtId="4" fontId="9" fillId="0" borderId="17" xfId="2"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wrapText="1" shrinkToFit="1"/>
    </xf>
    <xf numFmtId="0" fontId="9" fillId="0" borderId="31" xfId="0" applyFont="1" applyFill="1" applyBorder="1" applyAlignment="1">
      <alignment horizontal="center" vertical="center" wrapText="1"/>
    </xf>
    <xf numFmtId="4" fontId="9" fillId="0" borderId="30" xfId="0" applyNumberFormat="1" applyFont="1" applyFill="1" applyBorder="1" applyAlignment="1">
      <alignment horizontal="center" vertical="center" wrapText="1"/>
    </xf>
    <xf numFmtId="4" fontId="9" fillId="0" borderId="28" xfId="2" applyNumberFormat="1" applyFont="1" applyFill="1" applyBorder="1" applyAlignment="1">
      <alignment horizontal="center" vertical="center" wrapText="1"/>
    </xf>
    <xf numFmtId="2" fontId="9" fillId="0" borderId="18" xfId="4" applyNumberFormat="1" applyFont="1" applyFill="1" applyBorder="1" applyAlignment="1">
      <alignment horizontal="center" vertical="center" wrapText="1"/>
    </xf>
    <xf numFmtId="14" fontId="9" fillId="0" borderId="28" xfId="2" applyNumberFormat="1" applyFont="1" applyFill="1" applyBorder="1" applyAlignment="1">
      <alignment horizontal="center" vertical="center" wrapText="1"/>
    </xf>
    <xf numFmtId="0" fontId="9" fillId="0" borderId="28" xfId="2" applyNumberFormat="1" applyFont="1" applyFill="1" applyBorder="1" applyAlignment="1">
      <alignment horizontal="center" vertical="center" wrapText="1"/>
    </xf>
    <xf numFmtId="49" fontId="9" fillId="0" borderId="28" xfId="2" applyNumberFormat="1" applyFont="1" applyFill="1" applyBorder="1" applyAlignment="1">
      <alignment horizontal="center" vertical="center" wrapText="1"/>
    </xf>
    <xf numFmtId="0" fontId="7" fillId="0" borderId="28"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4" fontId="9" fillId="0" borderId="2"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43" fontId="9" fillId="0" borderId="17" xfId="15" applyFont="1" applyFill="1" applyBorder="1" applyAlignment="1">
      <alignment horizontal="center" vertical="center"/>
    </xf>
    <xf numFmtId="0" fontId="9" fillId="0" borderId="16" xfId="2" applyNumberFormat="1" applyFont="1" applyFill="1" applyBorder="1" applyAlignment="1">
      <alignment horizontal="center" vertical="center" wrapText="1"/>
    </xf>
    <xf numFmtId="0" fontId="7" fillId="0" borderId="17" xfId="2" applyNumberFormat="1" applyFont="1" applyFill="1" applyBorder="1" applyAlignment="1">
      <alignment horizontal="center" vertical="center" wrapText="1"/>
    </xf>
    <xf numFmtId="43" fontId="16" fillId="0" borderId="2" xfId="15" applyFont="1" applyFill="1" applyBorder="1" applyAlignment="1">
      <alignment vertical="center" shrinkToFit="1"/>
    </xf>
    <xf numFmtId="43" fontId="16" fillId="0" borderId="2" xfId="15" applyFont="1" applyFill="1" applyBorder="1" applyAlignment="1">
      <alignment vertical="center" wrapText="1"/>
    </xf>
    <xf numFmtId="0" fontId="9" fillId="0" borderId="16" xfId="2" applyNumberFormat="1" applyFont="1" applyFill="1" applyBorder="1" applyAlignment="1">
      <alignment horizontal="left" vertical="center" wrapText="1"/>
    </xf>
    <xf numFmtId="3" fontId="9" fillId="0" borderId="16" xfId="2" applyNumberFormat="1" applyFont="1" applyFill="1" applyBorder="1" applyAlignment="1">
      <alignment horizontal="center" vertical="center" wrapText="1"/>
    </xf>
    <xf numFmtId="4" fontId="9" fillId="0" borderId="16" xfId="2" applyNumberFormat="1" applyFont="1" applyFill="1" applyBorder="1" applyAlignment="1">
      <alignment horizontal="center" vertical="center" wrapText="1"/>
    </xf>
    <xf numFmtId="14" fontId="9" fillId="0" borderId="2" xfId="0" applyNumberFormat="1" applyFont="1" applyFill="1" applyBorder="1" applyAlignment="1">
      <alignment horizontal="left" vertical="center" wrapText="1"/>
    </xf>
    <xf numFmtId="0" fontId="9" fillId="0" borderId="26" xfId="2" applyNumberFormat="1" applyFont="1" applyFill="1" applyBorder="1" applyAlignment="1">
      <alignment horizontal="left" vertical="center" wrapText="1"/>
    </xf>
    <xf numFmtId="0" fontId="9" fillId="0" borderId="27" xfId="2" applyNumberFormat="1" applyFont="1" applyFill="1" applyBorder="1" applyAlignment="1">
      <alignment horizontal="left" vertical="center" wrapText="1"/>
    </xf>
    <xf numFmtId="0" fontId="9" fillId="0" borderId="0" xfId="0" applyFont="1" applyFill="1" applyAlignment="1">
      <alignment horizontal="left" vertical="center" wrapText="1"/>
    </xf>
    <xf numFmtId="4" fontId="7" fillId="0" borderId="16" xfId="2" applyNumberFormat="1" applyFont="1" applyFill="1" applyBorder="1" applyAlignment="1">
      <alignment horizontal="center" vertical="center" wrapText="1" shrinkToFit="1"/>
    </xf>
    <xf numFmtId="4" fontId="7" fillId="0" borderId="16" xfId="0" applyNumberFormat="1" applyFont="1" applyFill="1" applyBorder="1" applyAlignment="1">
      <alignment horizontal="center" vertical="center" wrapText="1"/>
    </xf>
    <xf numFmtId="0" fontId="58" fillId="0" borderId="0" xfId="0" applyFont="1" applyFill="1"/>
    <xf numFmtId="2" fontId="9" fillId="0" borderId="16" xfId="15" applyNumberFormat="1" applyFont="1" applyFill="1" applyBorder="1" applyAlignment="1">
      <alignment horizontal="center" vertical="center"/>
    </xf>
    <xf numFmtId="2" fontId="7" fillId="0" borderId="16" xfId="15" applyNumberFormat="1" applyFont="1" applyFill="1" applyBorder="1" applyAlignment="1">
      <alignment horizontal="center" vertical="center"/>
    </xf>
    <xf numFmtId="0" fontId="4" fillId="0" borderId="28" xfId="2" applyNumberFormat="1"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3" fontId="4" fillId="0" borderId="29" xfId="2"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0" fontId="4" fillId="0" borderId="19" xfId="2" applyNumberFormat="1" applyFont="1" applyFill="1" applyBorder="1" applyAlignment="1">
      <alignment horizontal="center" vertical="center" wrapText="1"/>
    </xf>
    <xf numFmtId="0" fontId="9" fillId="0" borderId="24" xfId="2" applyNumberFormat="1" applyFont="1" applyFill="1" applyBorder="1" applyAlignment="1">
      <alignment horizontal="center" vertical="center" wrapText="1"/>
    </xf>
    <xf numFmtId="43" fontId="9" fillId="0" borderId="16" xfId="15" applyFont="1" applyFill="1" applyBorder="1" applyAlignment="1">
      <alignment horizontal="center" vertical="center"/>
    </xf>
    <xf numFmtId="0" fontId="9" fillId="0" borderId="30" xfId="2" applyNumberFormat="1" applyFont="1" applyFill="1" applyBorder="1" applyAlignment="1">
      <alignment horizontal="center" vertical="center" wrapText="1"/>
    </xf>
    <xf numFmtId="3" fontId="9" fillId="0" borderId="30" xfId="2" applyNumberFormat="1" applyFont="1" applyFill="1" applyBorder="1" applyAlignment="1">
      <alignment horizontal="center" vertical="center" wrapText="1"/>
    </xf>
    <xf numFmtId="43" fontId="9" fillId="0" borderId="30" xfId="15" applyFont="1" applyFill="1" applyBorder="1" applyAlignment="1">
      <alignment horizontal="center" vertical="center"/>
    </xf>
    <xf numFmtId="4" fontId="6" fillId="0" borderId="30"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0" fontId="4" fillId="0" borderId="16" xfId="2" applyNumberFormat="1" applyFont="1" applyFill="1" applyBorder="1" applyAlignment="1">
      <alignment horizontal="center" vertical="center" wrapText="1"/>
    </xf>
    <xf numFmtId="3" fontId="4" fillId="0" borderId="16" xfId="2" applyNumberFormat="1"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165" fontId="4" fillId="0" borderId="16" xfId="2" applyNumberFormat="1" applyFont="1" applyFill="1" applyBorder="1" applyAlignment="1">
      <alignment horizontal="center" vertical="center" wrapText="1"/>
    </xf>
    <xf numFmtId="0" fontId="52" fillId="0" borderId="0" xfId="0" applyFont="1" applyFill="1"/>
    <xf numFmtId="168" fontId="7" fillId="0" borderId="16" xfId="2" applyNumberFormat="1" applyFont="1" applyFill="1" applyBorder="1" applyAlignment="1">
      <alignment horizontal="center" vertical="center" wrapText="1"/>
    </xf>
    <xf numFmtId="168" fontId="16" fillId="0" borderId="16" xfId="2" applyNumberFormat="1" applyFont="1" applyFill="1" applyBorder="1" applyAlignment="1">
      <alignment horizontal="center" vertical="center" wrapText="1" shrinkToFit="1"/>
    </xf>
    <xf numFmtId="168" fontId="16" fillId="0" borderId="16" xfId="2"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14" fontId="9" fillId="0" borderId="16" xfId="0" applyNumberFormat="1" applyFont="1" applyFill="1" applyBorder="1" applyAlignment="1">
      <alignment horizontal="left" vertical="center" wrapText="1"/>
    </xf>
    <xf numFmtId="165" fontId="9" fillId="0" borderId="16" xfId="0" applyNumberFormat="1" applyFont="1" applyFill="1" applyBorder="1" applyAlignment="1">
      <alignment horizontal="left" vertical="center" wrapText="1"/>
    </xf>
    <xf numFmtId="165" fontId="9" fillId="0" borderId="16" xfId="2" applyNumberFormat="1" applyFont="1" applyFill="1" applyBorder="1" applyAlignment="1">
      <alignment horizontal="center" vertical="center" wrapText="1"/>
    </xf>
    <xf numFmtId="49" fontId="9" fillId="0" borderId="16"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wrapText="1"/>
    </xf>
    <xf numFmtId="0" fontId="9" fillId="0" borderId="32" xfId="2" applyNumberFormat="1" applyFont="1" applyFill="1" applyBorder="1" applyAlignment="1">
      <alignment horizontal="left" vertical="center" wrapText="1"/>
    </xf>
    <xf numFmtId="0" fontId="60" fillId="0" borderId="0" xfId="0" applyFont="1" applyFill="1"/>
    <xf numFmtId="0" fontId="9" fillId="0" borderId="2" xfId="2" applyNumberFormat="1" applyFont="1" applyFill="1" applyBorder="1" applyAlignment="1">
      <alignment horizontal="left" vertical="center" wrapText="1"/>
    </xf>
    <xf numFmtId="3" fontId="9" fillId="0" borderId="29" xfId="2" applyNumberFormat="1" applyFont="1" applyFill="1" applyBorder="1" applyAlignment="1">
      <alignment horizontal="center" vertical="center" wrapText="1"/>
    </xf>
    <xf numFmtId="0" fontId="9" fillId="0" borderId="18" xfId="0" applyFont="1" applyFill="1" applyBorder="1" applyAlignment="1">
      <alignment horizontal="center" wrapText="1"/>
    </xf>
    <xf numFmtId="0" fontId="9" fillId="0" borderId="18" xfId="2" applyNumberFormat="1" applyFont="1" applyFill="1" applyBorder="1" applyAlignment="1">
      <alignment horizontal="left" vertical="center" wrapText="1"/>
    </xf>
    <xf numFmtId="3" fontId="9" fillId="0" borderId="31" xfId="2" applyNumberFormat="1" applyFont="1" applyFill="1" applyBorder="1" applyAlignment="1">
      <alignment horizontal="center" vertical="center" wrapText="1"/>
    </xf>
    <xf numFmtId="2" fontId="9" fillId="0" borderId="30" xfId="15" applyNumberFormat="1" applyFont="1" applyFill="1" applyBorder="1" applyAlignment="1">
      <alignment horizontal="center" vertical="center"/>
    </xf>
    <xf numFmtId="43" fontId="9" fillId="0" borderId="18" xfId="15" applyFont="1" applyFill="1" applyBorder="1" applyAlignment="1">
      <alignment horizontal="center" vertical="center" wrapText="1"/>
    </xf>
    <xf numFmtId="14" fontId="9" fillId="0" borderId="30" xfId="2"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0" fontId="9" fillId="0" borderId="0" xfId="0" applyFont="1" applyFill="1" applyBorder="1" applyAlignment="1">
      <alignment horizontal="center" wrapText="1"/>
    </xf>
    <xf numFmtId="0" fontId="9" fillId="0" borderId="43" xfId="0" applyFont="1" applyFill="1" applyBorder="1" applyAlignment="1">
      <alignment horizontal="center" wrapText="1"/>
    </xf>
    <xf numFmtId="3" fontId="7" fillId="0" borderId="2" xfId="2"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shrinkToFit="1"/>
    </xf>
    <xf numFmtId="3" fontId="16" fillId="0" borderId="2" xfId="2" applyNumberFormat="1" applyFont="1" applyFill="1" applyBorder="1" applyAlignment="1">
      <alignment horizontal="center" vertical="center" wrapText="1"/>
    </xf>
    <xf numFmtId="168" fontId="16" fillId="0" borderId="2" xfId="2" applyNumberFormat="1" applyFont="1" applyFill="1" applyBorder="1" applyAlignment="1">
      <alignment horizontal="center" vertical="center" wrapText="1" shrinkToFit="1"/>
    </xf>
    <xf numFmtId="168" fontId="16" fillId="0" borderId="2" xfId="2" applyNumberFormat="1" applyFont="1" applyFill="1" applyBorder="1" applyAlignment="1">
      <alignment horizontal="center" vertical="center" wrapText="1"/>
    </xf>
    <xf numFmtId="165" fontId="16" fillId="0" borderId="2" xfId="2" applyNumberFormat="1" applyFont="1" applyFill="1" applyBorder="1" applyAlignment="1">
      <alignment horizontal="center" vertical="center" wrapText="1"/>
    </xf>
    <xf numFmtId="0" fontId="16" fillId="0" borderId="2" xfId="2" applyNumberFormat="1" applyFont="1" applyFill="1" applyBorder="1" applyAlignment="1">
      <alignment horizontal="center" vertical="center" wrapText="1" shrinkToFit="1"/>
    </xf>
    <xf numFmtId="2" fontId="9" fillId="0" borderId="16" xfId="2" applyNumberFormat="1" applyFont="1" applyFill="1" applyBorder="1" applyAlignment="1">
      <alignment horizontal="center" vertical="center" wrapText="1"/>
    </xf>
    <xf numFmtId="0" fontId="9" fillId="0" borderId="19" xfId="2" applyNumberFormat="1" applyFont="1" applyFill="1" applyBorder="1" applyAlignment="1">
      <alignment horizontal="center" vertical="center" wrapText="1"/>
    </xf>
    <xf numFmtId="3" fontId="6" fillId="0" borderId="16" xfId="2" applyNumberFormat="1" applyFont="1" applyFill="1" applyBorder="1" applyAlignment="1">
      <alignment horizontal="center" vertical="center" wrapText="1"/>
    </xf>
    <xf numFmtId="168" fontId="6" fillId="0" borderId="16" xfId="2" applyNumberFormat="1" applyFont="1" applyFill="1" applyBorder="1" applyAlignment="1">
      <alignment horizontal="center" vertical="center" wrapText="1" shrinkToFit="1"/>
    </xf>
    <xf numFmtId="168" fontId="6" fillId="0" borderId="16" xfId="2" applyNumberFormat="1" applyFont="1" applyFill="1" applyBorder="1" applyAlignment="1">
      <alignment horizontal="center" vertical="center" wrapText="1"/>
    </xf>
    <xf numFmtId="165" fontId="6" fillId="0" borderId="16" xfId="2" applyNumberFormat="1" applyFont="1" applyFill="1" applyBorder="1" applyAlignment="1">
      <alignment horizontal="center" vertical="center" wrapText="1"/>
    </xf>
    <xf numFmtId="0" fontId="6" fillId="0" borderId="16" xfId="2" applyNumberFormat="1" applyFont="1" applyFill="1" applyBorder="1" applyAlignment="1">
      <alignment horizontal="center" vertical="center" wrapText="1" shrinkToFit="1"/>
    </xf>
    <xf numFmtId="3" fontId="16" fillId="0" borderId="16" xfId="2" applyNumberFormat="1" applyFont="1" applyFill="1" applyBorder="1" applyAlignment="1">
      <alignment horizontal="center" vertical="center" wrapText="1"/>
    </xf>
    <xf numFmtId="165" fontId="16" fillId="0" borderId="16" xfId="2" applyNumberFormat="1" applyFont="1" applyFill="1" applyBorder="1" applyAlignment="1">
      <alignment horizontal="center" vertical="center" wrapText="1"/>
    </xf>
    <xf numFmtId="0" fontId="16" fillId="0" borderId="16" xfId="2"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4" fontId="6" fillId="0" borderId="24" xfId="0" applyNumberFormat="1" applyFont="1" applyFill="1" applyBorder="1" applyAlignment="1">
      <alignment horizontal="center" vertical="center" wrapText="1"/>
    </xf>
    <xf numFmtId="3" fontId="4" fillId="0" borderId="2" xfId="2"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65" fontId="4" fillId="0" borderId="2" xfId="2" applyNumberFormat="1" applyFont="1" applyFill="1" applyBorder="1" applyAlignment="1">
      <alignment horizontal="center" vertical="center" wrapText="1"/>
    </xf>
    <xf numFmtId="0" fontId="4" fillId="0" borderId="30" xfId="2" applyNumberFormat="1" applyFont="1" applyFill="1" applyBorder="1" applyAlignment="1">
      <alignment horizontal="center" vertical="center" wrapText="1"/>
    </xf>
    <xf numFmtId="0" fontId="4" fillId="0" borderId="18" xfId="2" applyNumberFormat="1" applyFont="1" applyFill="1" applyBorder="1" applyAlignment="1">
      <alignment horizontal="center" vertical="center" wrapText="1"/>
    </xf>
    <xf numFmtId="0" fontId="59" fillId="0" borderId="18" xfId="4" applyFont="1" applyFill="1" applyBorder="1" applyAlignment="1">
      <alignment horizontal="center" vertical="center" wrapText="1"/>
    </xf>
    <xf numFmtId="0" fontId="9" fillId="0" borderId="29" xfId="2" applyNumberFormat="1" applyFont="1" applyFill="1" applyBorder="1" applyAlignment="1">
      <alignment horizontal="center" vertical="center" wrapText="1"/>
    </xf>
    <xf numFmtId="0" fontId="9" fillId="0" borderId="31" xfId="2" applyNumberFormat="1" applyFont="1" applyFill="1" applyBorder="1" applyAlignment="1">
      <alignment horizontal="center" vertical="center" wrapText="1"/>
    </xf>
    <xf numFmtId="3" fontId="9" fillId="0" borderId="0" xfId="2" applyNumberFormat="1" applyFont="1" applyFill="1" applyBorder="1" applyAlignment="1">
      <alignment horizontal="center" vertical="center" wrapText="1"/>
    </xf>
    <xf numFmtId="43" fontId="9" fillId="0" borderId="18" xfId="15" applyFont="1" applyFill="1" applyBorder="1" applyAlignment="1">
      <alignment horizontal="center" vertical="center"/>
    </xf>
    <xf numFmtId="0" fontId="26" fillId="0" borderId="8" xfId="0" applyFont="1" applyFill="1" applyBorder="1" applyAlignment="1">
      <alignment horizontal="center" wrapText="1"/>
    </xf>
    <xf numFmtId="0" fontId="4" fillId="0" borderId="29" xfId="2" applyNumberFormat="1" applyFont="1" applyFill="1" applyBorder="1" applyAlignment="1">
      <alignment horizontal="left" vertical="center" wrapText="1"/>
    </xf>
    <xf numFmtId="4" fontId="4" fillId="0" borderId="16" xfId="0" applyNumberFormat="1" applyFont="1" applyFill="1" applyBorder="1" applyAlignment="1">
      <alignment horizontal="center" vertical="center" wrapText="1"/>
    </xf>
    <xf numFmtId="14" fontId="4" fillId="0" borderId="16" xfId="2" applyNumberFormat="1" applyFont="1" applyFill="1" applyBorder="1" applyAlignment="1">
      <alignment horizontal="center" vertical="center" wrapText="1"/>
    </xf>
    <xf numFmtId="0" fontId="4" fillId="0" borderId="17" xfId="2" applyNumberFormat="1" applyFont="1" applyFill="1" applyBorder="1" applyAlignment="1">
      <alignment horizontal="center" vertical="center" wrapText="1"/>
    </xf>
    <xf numFmtId="4" fontId="16" fillId="0" borderId="16" xfId="0" applyNumberFormat="1" applyFont="1" applyFill="1" applyBorder="1" applyAlignment="1">
      <alignment horizontal="center" vertical="center" wrapText="1"/>
    </xf>
    <xf numFmtId="4" fontId="9" fillId="0" borderId="16" xfId="2" applyNumberFormat="1" applyFont="1" applyFill="1" applyBorder="1" applyAlignment="1">
      <alignment horizontal="center" vertical="center" wrapText="1" shrinkToFit="1"/>
    </xf>
    <xf numFmtId="0" fontId="9" fillId="0" borderId="43" xfId="0" applyFont="1" applyFill="1" applyBorder="1" applyAlignment="1">
      <alignment horizontal="center" vertical="center" wrapText="1"/>
    </xf>
    <xf numFmtId="43" fontId="16" fillId="0" borderId="2" xfId="15" applyFont="1" applyFill="1" applyBorder="1" applyAlignment="1">
      <alignment horizontal="center" shrinkToFit="1"/>
    </xf>
    <xf numFmtId="43" fontId="16" fillId="0" borderId="2" xfId="15" applyFont="1" applyFill="1" applyBorder="1" applyAlignment="1">
      <alignment shrinkToFit="1"/>
    </xf>
    <xf numFmtId="43" fontId="16" fillId="0" borderId="2" xfId="15" applyFont="1" applyFill="1" applyBorder="1" applyAlignment="1">
      <alignment wrapText="1"/>
    </xf>
    <xf numFmtId="0" fontId="24" fillId="0" borderId="15" xfId="0" applyFont="1" applyFill="1" applyBorder="1" applyAlignment="1"/>
    <xf numFmtId="0" fontId="26" fillId="0" borderId="15" xfId="0" applyFont="1" applyFill="1" applyBorder="1" applyAlignment="1">
      <alignment wrapText="1"/>
    </xf>
    <xf numFmtId="0" fontId="9" fillId="0" borderId="29" xfId="2" applyNumberFormat="1" applyFont="1" applyFill="1" applyBorder="1" applyAlignment="1">
      <alignment horizontal="left" vertical="center" wrapText="1"/>
    </xf>
    <xf numFmtId="0" fontId="9" fillId="0" borderId="18" xfId="0" applyFont="1" applyFill="1" applyBorder="1" applyAlignment="1">
      <alignment horizontal="center" vertical="top" wrapText="1"/>
    </xf>
    <xf numFmtId="14" fontId="11" fillId="0" borderId="0" xfId="0" applyNumberFormat="1" applyFont="1" applyFill="1" applyAlignment="1">
      <alignment horizontal="center" vertical="center"/>
    </xf>
    <xf numFmtId="164" fontId="9" fillId="0" borderId="17" xfId="2" applyNumberFormat="1" applyFont="1" applyFill="1" applyBorder="1" applyAlignment="1">
      <alignment horizontal="center" vertical="center" wrapText="1"/>
    </xf>
    <xf numFmtId="2" fontId="9" fillId="0" borderId="17" xfId="2"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shrinkToFit="1"/>
    </xf>
    <xf numFmtId="49" fontId="4" fillId="0" borderId="16" xfId="2" applyNumberFormat="1" applyFont="1" applyFill="1" applyBorder="1" applyAlignment="1">
      <alignment horizontal="center" vertical="center" wrapText="1"/>
    </xf>
    <xf numFmtId="4" fontId="4" fillId="0" borderId="16" xfId="2" applyNumberFormat="1" applyFont="1" applyFill="1" applyBorder="1" applyAlignment="1">
      <alignment horizontal="center" vertical="center" wrapText="1"/>
    </xf>
    <xf numFmtId="14" fontId="4" fillId="0" borderId="16" xfId="0" applyNumberFormat="1" applyFont="1" applyFill="1" applyBorder="1" applyAlignment="1">
      <alignment horizontal="left" vertical="center" wrapText="1"/>
    </xf>
    <xf numFmtId="165" fontId="4" fillId="0" borderId="16" xfId="0" applyNumberFormat="1" applyFont="1" applyFill="1" applyBorder="1" applyAlignment="1">
      <alignment horizontal="left" vertical="center" wrapText="1"/>
    </xf>
    <xf numFmtId="4" fontId="4" fillId="0" borderId="17" xfId="2" applyNumberFormat="1" applyFont="1" applyFill="1" applyBorder="1" applyAlignment="1">
      <alignment horizontal="center" vertical="center" wrapText="1"/>
    </xf>
    <xf numFmtId="164" fontId="4" fillId="0" borderId="17" xfId="2" applyNumberFormat="1" applyFont="1" applyFill="1" applyBorder="1" applyAlignment="1">
      <alignment horizontal="center" vertical="center" wrapText="1"/>
    </xf>
    <xf numFmtId="14" fontId="9"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2" fontId="4" fillId="0" borderId="17" xfId="2" applyNumberFormat="1" applyFont="1" applyFill="1" applyBorder="1" applyAlignment="1">
      <alignment horizontal="center" vertical="center" wrapText="1"/>
    </xf>
    <xf numFmtId="43" fontId="4" fillId="0" borderId="17" xfId="2"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0" fontId="25" fillId="0" borderId="2" xfId="4" applyNumberFormat="1" applyFont="1" applyFill="1" applyBorder="1" applyAlignment="1">
      <alignment horizontal="center" vertical="center" wrapText="1"/>
    </xf>
    <xf numFmtId="165" fontId="25" fillId="0" borderId="2" xfId="0" applyNumberFormat="1" applyFont="1" applyFill="1" applyBorder="1" applyAlignment="1">
      <alignment horizontal="center" vertical="center" wrapText="1" shrinkToFit="1"/>
    </xf>
    <xf numFmtId="2" fontId="25" fillId="0" borderId="2" xfId="0" applyNumberFormat="1" applyFont="1" applyFill="1" applyBorder="1" applyAlignment="1">
      <alignment horizontal="center" vertical="center" wrapText="1"/>
    </xf>
    <xf numFmtId="2" fontId="25" fillId="0" borderId="2" xfId="15" applyNumberFormat="1" applyFont="1" applyFill="1" applyBorder="1" applyAlignment="1">
      <alignment horizontal="center" vertical="center"/>
    </xf>
    <xf numFmtId="2" fontId="25" fillId="0" borderId="2" xfId="15" applyNumberFormat="1" applyFont="1" applyFill="1" applyBorder="1" applyAlignment="1">
      <alignment horizontal="center" vertical="center" wrapText="1"/>
    </xf>
    <xf numFmtId="14" fontId="25" fillId="0" borderId="2" xfId="0" applyNumberFormat="1" applyFont="1" applyFill="1" applyBorder="1" applyAlignment="1">
      <alignment horizontal="center" vertical="center" wrapText="1"/>
    </xf>
    <xf numFmtId="165" fontId="25" fillId="0" borderId="2" xfId="0" applyNumberFormat="1" applyFont="1" applyFill="1" applyBorder="1" applyAlignment="1">
      <alignment horizontal="center" vertical="center" wrapText="1"/>
    </xf>
    <xf numFmtId="165" fontId="25" fillId="0" borderId="2" xfId="4" applyNumberFormat="1" applyFont="1" applyFill="1" applyBorder="1" applyAlignment="1">
      <alignment horizontal="center" vertical="center" wrapText="1"/>
    </xf>
    <xf numFmtId="2" fontId="25" fillId="0" borderId="2" xfId="15" applyNumberFormat="1" applyFont="1" applyFill="1" applyBorder="1" applyAlignment="1">
      <alignment horizontal="center" vertical="center" shrinkToFit="1"/>
    </xf>
    <xf numFmtId="14" fontId="25" fillId="0" borderId="2" xfId="0" applyNumberFormat="1"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16" xfId="11" applyNumberFormat="1" applyFont="1" applyFill="1" applyBorder="1" applyAlignment="1" applyProtection="1">
      <alignment horizontal="left" wrapText="1"/>
    </xf>
    <xf numFmtId="0" fontId="32" fillId="0" borderId="2" xfId="11" applyFont="1" applyFill="1" applyBorder="1" applyAlignment="1" applyProtection="1">
      <alignment horizontal="center" wrapText="1"/>
      <protection locked="0"/>
    </xf>
    <xf numFmtId="2" fontId="25" fillId="0" borderId="2" xfId="4" applyNumberFormat="1" applyFont="1" applyFill="1" applyBorder="1" applyAlignment="1">
      <alignment horizontal="center" vertical="center" wrapText="1"/>
    </xf>
    <xf numFmtId="14" fontId="25" fillId="0" borderId="16" xfId="11" applyNumberFormat="1" applyFont="1" applyFill="1" applyBorder="1" applyAlignment="1">
      <alignment horizontal="center" wrapText="1"/>
    </xf>
    <xf numFmtId="0" fontId="25" fillId="0" borderId="16" xfId="11" applyFont="1" applyFill="1" applyBorder="1" applyAlignment="1">
      <alignment wrapText="1"/>
    </xf>
    <xf numFmtId="4" fontId="4" fillId="0" borderId="2" xfId="4" applyNumberFormat="1" applyFont="1" applyFill="1" applyBorder="1" applyAlignment="1">
      <alignment horizontal="center" vertical="center"/>
    </xf>
    <xf numFmtId="14" fontId="4" fillId="0" borderId="2" xfId="4" applyNumberFormat="1" applyFont="1" applyFill="1" applyBorder="1" applyAlignment="1">
      <alignment horizontal="center" vertical="center" wrapText="1" shrinkToFit="1"/>
    </xf>
    <xf numFmtId="0" fontId="4" fillId="0" borderId="19" xfId="4" applyFont="1" applyFill="1" applyBorder="1" applyAlignment="1">
      <alignment horizontal="center" vertical="center" wrapText="1" shrinkToFit="1"/>
    </xf>
    <xf numFmtId="165" fontId="4" fillId="0" borderId="8" xfId="0" applyNumberFormat="1" applyFont="1" applyFill="1" applyBorder="1" applyAlignment="1">
      <alignment horizontal="center" vertical="center" wrapText="1"/>
    </xf>
    <xf numFmtId="0" fontId="25" fillId="0" borderId="2" xfId="11" applyNumberFormat="1" applyFont="1" applyFill="1" applyBorder="1" applyAlignment="1" applyProtection="1">
      <alignment horizontal="center" wrapText="1"/>
      <protection locked="0"/>
    </xf>
    <xf numFmtId="43" fontId="33" fillId="0" borderId="2" xfId="15" applyFont="1" applyFill="1" applyBorder="1" applyAlignment="1" applyProtection="1">
      <alignment horizontal="center" vertical="center"/>
      <protection locked="0"/>
    </xf>
    <xf numFmtId="43" fontId="25" fillId="0" borderId="2" xfId="15" applyFont="1" applyFill="1" applyBorder="1" applyAlignment="1">
      <alignment horizontal="center" vertical="center" wrapText="1"/>
    </xf>
    <xf numFmtId="43" fontId="9" fillId="0" borderId="3" xfId="15" applyFont="1" applyFill="1" applyBorder="1" applyAlignment="1">
      <alignment horizontal="center" vertical="center" wrapText="1"/>
    </xf>
    <xf numFmtId="167" fontId="9" fillId="0" borderId="18" xfId="0" applyNumberFormat="1" applyFont="1" applyFill="1" applyBorder="1" applyAlignment="1">
      <alignment horizontal="center" vertical="center" wrapText="1"/>
    </xf>
    <xf numFmtId="2" fontId="9" fillId="0" borderId="18" xfId="15" applyNumberFormat="1" applyFont="1" applyFill="1" applyBorder="1" applyAlignment="1">
      <alignment horizontal="center" vertical="center"/>
    </xf>
    <xf numFmtId="43" fontId="4" fillId="0" borderId="2" xfId="15" applyFont="1" applyFill="1" applyBorder="1" applyAlignment="1">
      <alignment horizontal="center" vertical="center" wrapText="1"/>
    </xf>
    <xf numFmtId="2" fontId="30" fillId="0" borderId="2" xfId="4" applyNumberFormat="1" applyFont="1" applyFill="1" applyBorder="1" applyAlignment="1">
      <alignment horizontal="center" vertical="center" wrapText="1"/>
    </xf>
    <xf numFmtId="2" fontId="30" fillId="0" borderId="2" xfId="15" applyNumberFormat="1" applyFont="1" applyFill="1" applyBorder="1" applyAlignment="1">
      <alignment horizontal="center" vertical="center"/>
    </xf>
    <xf numFmtId="2" fontId="30" fillId="0" borderId="2" xfId="15" applyNumberFormat="1" applyFont="1" applyFill="1" applyBorder="1" applyAlignment="1">
      <alignment horizontal="center" vertical="center" wrapText="1" shrinkToFit="1"/>
    </xf>
    <xf numFmtId="165" fontId="30" fillId="0" borderId="2" xfId="4" applyNumberFormat="1" applyFont="1" applyFill="1" applyBorder="1" applyAlignment="1">
      <alignment horizontal="center" vertical="center" wrapText="1"/>
    </xf>
    <xf numFmtId="0" fontId="9" fillId="0" borderId="8" xfId="0" applyFont="1" applyFill="1" applyBorder="1" applyAlignment="1">
      <alignment horizontal="left" vertical="center" wrapText="1"/>
    </xf>
    <xf numFmtId="165" fontId="7" fillId="0" borderId="2" xfId="0"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2" fontId="5" fillId="0" borderId="2" xfId="15" applyNumberFormat="1" applyFont="1" applyFill="1" applyBorder="1" applyAlignment="1">
      <alignment horizontal="center" vertical="center" shrinkToFit="1"/>
    </xf>
    <xf numFmtId="2" fontId="5" fillId="0" borderId="2" xfId="15" applyNumberFormat="1" applyFont="1" applyFill="1" applyBorder="1" applyAlignment="1">
      <alignment horizontal="center" vertical="center" wrapText="1" shrinkToFit="1"/>
    </xf>
    <xf numFmtId="165" fontId="5" fillId="0" borderId="2" xfId="4" applyNumberFormat="1" applyFont="1" applyFill="1" applyBorder="1" applyAlignment="1">
      <alignment horizontal="center" vertical="center" wrapText="1"/>
    </xf>
    <xf numFmtId="0" fontId="0" fillId="0" borderId="0" xfId="0" applyFill="1" applyAlignment="1">
      <alignment vertical="center"/>
    </xf>
    <xf numFmtId="0" fontId="45" fillId="0" borderId="0" xfId="0" applyFont="1" applyFill="1" applyAlignment="1">
      <alignment vertical="center"/>
    </xf>
    <xf numFmtId="43" fontId="7" fillId="0" borderId="2" xfId="15" applyFont="1" applyFill="1" applyBorder="1" applyAlignment="1" applyProtection="1">
      <alignment horizontal="center" vertical="center" shrinkToFit="1"/>
      <protection locked="0"/>
    </xf>
    <xf numFmtId="43" fontId="7" fillId="0" borderId="2" xfId="15" applyFont="1" applyFill="1" applyBorder="1" applyAlignment="1">
      <alignment horizontal="center" vertical="center" wrapText="1" shrinkToFit="1"/>
    </xf>
    <xf numFmtId="49" fontId="38" fillId="0" borderId="2" xfId="0" applyNumberFormat="1" applyFont="1" applyFill="1" applyBorder="1" applyAlignment="1">
      <alignment horizontal="center" vertical="center"/>
    </xf>
    <xf numFmtId="14" fontId="38" fillId="0" borderId="2" xfId="0" applyNumberFormat="1" applyFont="1" applyFill="1" applyBorder="1" applyAlignment="1">
      <alignment horizontal="center" vertical="center"/>
    </xf>
    <xf numFmtId="0" fontId="45" fillId="0" borderId="0" xfId="0" applyFont="1" applyFill="1" applyAlignment="1">
      <alignment horizontal="center" vertical="center"/>
    </xf>
    <xf numFmtId="49" fontId="9" fillId="0" borderId="2" xfId="22" applyNumberFormat="1" applyFont="1" applyFill="1" applyBorder="1" applyAlignment="1">
      <alignment horizontal="center" vertical="center" wrapText="1"/>
    </xf>
    <xf numFmtId="0" fontId="7" fillId="0" borderId="2" xfId="21" applyFont="1" applyFill="1" applyBorder="1" applyAlignment="1">
      <alignment horizontal="center" vertical="center" wrapText="1"/>
    </xf>
    <xf numFmtId="0" fontId="9" fillId="0" borderId="2" xfId="22" applyFont="1" applyFill="1" applyBorder="1" applyAlignment="1">
      <alignment horizontal="center" vertical="center"/>
    </xf>
    <xf numFmtId="0" fontId="9" fillId="0" borderId="2" xfId="21" applyFont="1" applyFill="1" applyBorder="1" applyAlignment="1">
      <alignment horizontal="center" vertical="center" wrapText="1"/>
    </xf>
    <xf numFmtId="14" fontId="9" fillId="0" borderId="2" xfId="22" applyNumberFormat="1" applyFont="1" applyFill="1" applyBorder="1" applyAlignment="1">
      <alignment horizontal="center" vertical="center"/>
    </xf>
    <xf numFmtId="0" fontId="9" fillId="0" borderId="2" xfId="21" applyNumberFormat="1" applyFont="1" applyFill="1" applyBorder="1" applyAlignment="1">
      <alignment horizontal="center" vertical="center" wrapText="1"/>
    </xf>
    <xf numFmtId="0" fontId="9" fillId="0" borderId="19" xfId="21" applyFont="1" applyFill="1" applyBorder="1" applyAlignment="1">
      <alignment horizontal="center" vertical="center" wrapText="1"/>
    </xf>
    <xf numFmtId="165" fontId="9" fillId="0" borderId="2" xfId="21" applyNumberFormat="1" applyFont="1" applyFill="1" applyBorder="1" applyAlignment="1">
      <alignment horizontal="center" vertical="center" wrapText="1"/>
    </xf>
    <xf numFmtId="0" fontId="0" fillId="0" borderId="2" xfId="0" applyFill="1" applyBorder="1"/>
    <xf numFmtId="167" fontId="16" fillId="0" borderId="2" xfId="4" applyNumberFormat="1" applyFont="1" applyFill="1" applyBorder="1" applyAlignment="1">
      <alignment horizontal="center" vertical="center" wrapText="1"/>
    </xf>
    <xf numFmtId="1" fontId="16" fillId="0" borderId="19" xfId="4" applyNumberFormat="1" applyFont="1" applyFill="1" applyBorder="1" applyAlignment="1">
      <alignment horizontal="center" vertical="center" wrapText="1"/>
    </xf>
    <xf numFmtId="0" fontId="0" fillId="0" borderId="35" xfId="0" applyFill="1" applyBorder="1"/>
    <xf numFmtId="0" fontId="0" fillId="0" borderId="0" xfId="0" applyFill="1" applyBorder="1"/>
    <xf numFmtId="0" fontId="21" fillId="0" borderId="2" xfId="0" applyFont="1" applyFill="1" applyBorder="1"/>
    <xf numFmtId="0" fontId="9" fillId="0" borderId="8" xfId="4" applyNumberFormat="1" applyFont="1" applyFill="1" applyBorder="1" applyAlignment="1">
      <alignment horizontal="center" vertical="center" wrapText="1"/>
    </xf>
    <xf numFmtId="0" fontId="21" fillId="0" borderId="3" xfId="0" applyFont="1" applyFill="1" applyBorder="1"/>
    <xf numFmtId="0" fontId="21" fillId="0" borderId="19" xfId="0" applyFont="1" applyFill="1" applyBorder="1"/>
    <xf numFmtId="0" fontId="21" fillId="0" borderId="18" xfId="0" applyFont="1" applyFill="1" applyBorder="1"/>
    <xf numFmtId="0" fontId="21" fillId="0" borderId="35" xfId="0" applyFont="1" applyFill="1" applyBorder="1"/>
    <xf numFmtId="3" fontId="9" fillId="0" borderId="2" xfId="0" applyNumberFormat="1" applyFont="1" applyFill="1" applyBorder="1" applyAlignment="1">
      <alignment horizontal="center" vertical="center" wrapText="1"/>
    </xf>
    <xf numFmtId="167" fontId="4" fillId="0" borderId="2" xfId="4"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7" fillId="0" borderId="18" xfId="4" applyFont="1" applyFill="1" applyBorder="1" applyAlignment="1">
      <alignment horizontal="center" vertical="center" wrapText="1"/>
    </xf>
    <xf numFmtId="4"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shrinkToFit="1"/>
    </xf>
    <xf numFmtId="43" fontId="25" fillId="0" borderId="2" xfId="15" applyFont="1" applyFill="1" applyBorder="1" applyAlignment="1">
      <alignment horizontal="center" vertical="center" shrinkToFit="1"/>
    </xf>
    <xf numFmtId="3" fontId="4" fillId="0" borderId="2" xfId="4" applyNumberFormat="1" applyFont="1" applyFill="1" applyBorder="1" applyAlignment="1">
      <alignment horizontal="center" vertical="center" wrapText="1"/>
    </xf>
    <xf numFmtId="3" fontId="6" fillId="0" borderId="2" xfId="4" applyNumberFormat="1" applyFont="1" applyFill="1" applyBorder="1" applyAlignment="1">
      <alignment horizontal="center" vertical="center" wrapText="1"/>
    </xf>
    <xf numFmtId="168" fontId="6" fillId="0" borderId="2" xfId="4" applyNumberFormat="1" applyFont="1" applyFill="1" applyBorder="1" applyAlignment="1">
      <alignment horizontal="center" vertical="center" wrapText="1" shrinkToFit="1"/>
    </xf>
    <xf numFmtId="168" fontId="6" fillId="0" borderId="2" xfId="4" applyNumberFormat="1" applyFont="1" applyFill="1" applyBorder="1" applyAlignment="1">
      <alignment horizontal="center" vertical="center" wrapText="1"/>
    </xf>
    <xf numFmtId="43" fontId="25" fillId="0" borderId="2" xfId="15"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16" fillId="0" borderId="2" xfId="4" applyNumberFormat="1" applyFont="1" applyFill="1" applyBorder="1" applyAlignment="1">
      <alignment horizontal="center" vertical="center" wrapText="1" shrinkToFit="1"/>
    </xf>
    <xf numFmtId="2" fontId="9" fillId="0" borderId="2" xfId="4" applyNumberFormat="1" applyFont="1" applyFill="1" applyBorder="1" applyAlignment="1">
      <alignment horizontal="center" vertical="center" wrapText="1" shrinkToFit="1"/>
    </xf>
    <xf numFmtId="14" fontId="9" fillId="0" borderId="2" xfId="4" applyNumberFormat="1" applyFont="1" applyFill="1" applyBorder="1" applyAlignment="1">
      <alignment horizontal="center" vertical="center" wrapText="1" shrinkToFit="1"/>
    </xf>
    <xf numFmtId="0" fontId="9" fillId="0" borderId="3" xfId="4" applyNumberFormat="1" applyFont="1" applyFill="1" applyBorder="1" applyAlignment="1">
      <alignment horizontal="center" vertical="center" wrapText="1"/>
    </xf>
    <xf numFmtId="43" fontId="9" fillId="0" borderId="3" xfId="15" applyFont="1" applyFill="1" applyBorder="1" applyAlignment="1">
      <alignment horizontal="center" vertical="center"/>
    </xf>
    <xf numFmtId="14" fontId="9" fillId="0" borderId="3" xfId="4" applyNumberFormat="1" applyFont="1" applyFill="1" applyBorder="1" applyAlignment="1">
      <alignment horizontal="center" vertical="center" wrapText="1"/>
    </xf>
    <xf numFmtId="4" fontId="9" fillId="0" borderId="3" xfId="4" applyNumberFormat="1" applyFont="1" applyFill="1" applyBorder="1" applyAlignment="1">
      <alignment horizontal="center" vertical="center" wrapText="1"/>
    </xf>
    <xf numFmtId="171" fontId="4" fillId="0" borderId="2" xfId="4" applyNumberFormat="1" applyFont="1" applyFill="1" applyBorder="1" applyAlignment="1">
      <alignment horizontal="center" vertical="center" wrapText="1"/>
    </xf>
    <xf numFmtId="0" fontId="4" fillId="0" borderId="3" xfId="4" applyNumberFormat="1" applyFont="1" applyFill="1" applyBorder="1" applyAlignment="1">
      <alignment horizontal="center" vertical="center" wrapText="1"/>
    </xf>
    <xf numFmtId="0" fontId="4" fillId="0" borderId="2" xfId="4" applyFont="1" applyFill="1" applyBorder="1" applyAlignment="1">
      <alignment horizontal="center" vertical="center" wrapText="1" shrinkToFit="1"/>
    </xf>
    <xf numFmtId="4" fontId="4" fillId="0" borderId="3" xfId="4" applyNumberFormat="1" applyFont="1" applyFill="1" applyBorder="1" applyAlignment="1">
      <alignment horizontal="center" vertical="center" wrapText="1"/>
    </xf>
    <xf numFmtId="2" fontId="4" fillId="0" borderId="2" xfId="4" applyNumberFormat="1" applyFont="1" applyFill="1" applyBorder="1" applyAlignment="1">
      <alignment horizontal="center" vertical="center" wrapText="1" shrinkToFit="1"/>
    </xf>
    <xf numFmtId="14" fontId="4" fillId="0" borderId="3" xfId="4" applyNumberFormat="1" applyFont="1" applyFill="1" applyBorder="1" applyAlignment="1">
      <alignment horizontal="center" vertical="center" wrapText="1"/>
    </xf>
    <xf numFmtId="165" fontId="4" fillId="0" borderId="3" xfId="4" applyNumberFormat="1" applyFont="1" applyFill="1" applyBorder="1" applyAlignment="1">
      <alignment horizontal="center" vertical="center" wrapText="1"/>
    </xf>
    <xf numFmtId="0" fontId="46" fillId="0" borderId="0" xfId="0" applyFont="1" applyFill="1"/>
    <xf numFmtId="0" fontId="4" fillId="0" borderId="0" xfId="0" applyFont="1" applyFill="1" applyAlignment="1">
      <alignment horizontal="left" vertical="center" wrapText="1"/>
    </xf>
    <xf numFmtId="49" fontId="7" fillId="0" borderId="2" xfId="15" applyNumberFormat="1" applyFont="1" applyFill="1" applyBorder="1" applyAlignment="1">
      <alignment horizontal="center" vertical="center" shrinkToFit="1"/>
    </xf>
    <xf numFmtId="0" fontId="16" fillId="0" borderId="2" xfId="15" applyNumberFormat="1"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49" fontId="16" fillId="0" borderId="2" xfId="15" applyNumberFormat="1" applyFont="1" applyFill="1" applyBorder="1" applyAlignment="1">
      <alignment horizontal="center" vertical="center" shrinkToFit="1"/>
    </xf>
    <xf numFmtId="43" fontId="9" fillId="0" borderId="2" xfId="15" applyNumberFormat="1" applyFont="1" applyFill="1" applyBorder="1" applyAlignment="1">
      <alignment horizontal="center" vertical="center" shrinkToFit="1"/>
    </xf>
    <xf numFmtId="43" fontId="9" fillId="0" borderId="2" xfId="15" applyNumberFormat="1" applyFont="1" applyFill="1" applyBorder="1" applyAlignment="1">
      <alignment horizontal="center" vertical="center"/>
    </xf>
    <xf numFmtId="43" fontId="4" fillId="0" borderId="2" xfId="0" applyNumberFormat="1" applyFont="1" applyFill="1" applyBorder="1" applyAlignment="1">
      <alignment horizontal="center" vertical="center" wrapText="1"/>
    </xf>
    <xf numFmtId="43" fontId="16" fillId="0" borderId="2" xfId="15"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shrinkToFit="1"/>
    </xf>
    <xf numFmtId="0" fontId="11" fillId="0" borderId="36" xfId="0" applyFont="1" applyFill="1" applyBorder="1"/>
    <xf numFmtId="165" fontId="9" fillId="0" borderId="8" xfId="0" applyNumberFormat="1" applyFont="1" applyFill="1" applyBorder="1" applyAlignment="1">
      <alignment horizontal="center" vertical="center" wrapText="1" shrinkToFit="1"/>
    </xf>
    <xf numFmtId="0" fontId="38" fillId="0" borderId="0" xfId="0" applyFont="1" applyFill="1" applyAlignment="1">
      <alignment vertical="center" wrapText="1"/>
    </xf>
    <xf numFmtId="14" fontId="9" fillId="0" borderId="15" xfId="4" applyNumberFormat="1" applyFont="1" applyFill="1" applyBorder="1" applyAlignment="1">
      <alignment horizontal="center" vertical="center" wrapText="1" shrinkToFit="1"/>
    </xf>
    <xf numFmtId="0" fontId="54" fillId="0" borderId="0" xfId="0" applyFont="1" applyFill="1"/>
    <xf numFmtId="0" fontId="25" fillId="0" borderId="2" xfId="4" applyFont="1" applyFill="1" applyBorder="1" applyAlignment="1">
      <alignment horizontal="center" vertical="center" wrapText="1" shrinkToFit="1"/>
    </xf>
    <xf numFmtId="2" fontId="25" fillId="0" borderId="2" xfId="4" applyNumberFormat="1" applyFont="1" applyFill="1" applyBorder="1" applyAlignment="1">
      <alignment horizontal="center" vertical="center" wrapText="1" shrinkToFit="1"/>
    </xf>
    <xf numFmtId="14" fontId="25" fillId="0" borderId="2" xfId="4" applyNumberFormat="1" applyFont="1" applyFill="1" applyBorder="1" applyAlignment="1">
      <alignment horizontal="center" vertical="center" wrapText="1"/>
    </xf>
    <xf numFmtId="0" fontId="25" fillId="0" borderId="19" xfId="4" applyFont="1" applyFill="1" applyBorder="1" applyAlignment="1">
      <alignment horizontal="center" vertical="center" wrapText="1"/>
    </xf>
    <xf numFmtId="0" fontId="53" fillId="0" borderId="0" xfId="0" applyFont="1" applyFill="1"/>
    <xf numFmtId="3" fontId="25" fillId="0" borderId="2" xfId="4" applyNumberFormat="1" applyFont="1" applyFill="1" applyBorder="1" applyAlignment="1">
      <alignment horizontal="center" vertical="center" wrapText="1"/>
    </xf>
    <xf numFmtId="4" fontId="25" fillId="0" borderId="2" xfId="0" applyNumberFormat="1" applyFont="1" applyFill="1" applyBorder="1" applyAlignment="1">
      <alignment horizontal="center" vertical="center" wrapText="1"/>
    </xf>
    <xf numFmtId="4" fontId="25" fillId="0" borderId="2" xfId="4" applyNumberFormat="1" applyFont="1" applyFill="1" applyBorder="1" applyAlignment="1">
      <alignment horizontal="center" vertical="center" wrapText="1"/>
    </xf>
    <xf numFmtId="0" fontId="17" fillId="0" borderId="0" xfId="0" applyFont="1" applyFill="1"/>
    <xf numFmtId="43" fontId="9" fillId="0" borderId="2" xfId="15" applyFont="1" applyFill="1" applyBorder="1" applyAlignment="1">
      <alignment vertical="center"/>
    </xf>
    <xf numFmtId="165" fontId="9" fillId="0" borderId="2" xfId="4" applyNumberFormat="1" applyFont="1" applyFill="1" applyBorder="1" applyAlignment="1">
      <alignment vertical="center" wrapText="1"/>
    </xf>
    <xf numFmtId="0" fontId="11" fillId="0" borderId="0" xfId="0" applyFont="1" applyFill="1" applyAlignment="1"/>
    <xf numFmtId="4" fontId="16" fillId="0" borderId="2" xfId="15" applyNumberFormat="1" applyFont="1" applyFill="1" applyBorder="1" applyAlignment="1">
      <alignment horizontal="center" vertical="center" shrinkToFit="1"/>
    </xf>
    <xf numFmtId="4" fontId="16" fillId="0" borderId="2" xfId="15" applyNumberFormat="1" applyFont="1" applyFill="1" applyBorder="1" applyAlignment="1">
      <alignment horizontal="center" vertical="center" wrapText="1"/>
    </xf>
    <xf numFmtId="0" fontId="16" fillId="0" borderId="2" xfId="15" applyNumberFormat="1" applyFont="1" applyFill="1" applyBorder="1" applyAlignment="1">
      <alignment horizontal="center" vertical="center" shrinkToFit="1"/>
    </xf>
    <xf numFmtId="3" fontId="7" fillId="0" borderId="2" xfId="4" applyNumberFormat="1" applyFont="1" applyFill="1" applyBorder="1" applyAlignment="1">
      <alignment horizontal="center" vertical="center" wrapText="1" shrinkToFit="1"/>
    </xf>
    <xf numFmtId="0" fontId="9" fillId="0" borderId="2" xfId="15" applyNumberFormat="1" applyFont="1" applyFill="1" applyBorder="1" applyAlignment="1">
      <alignment horizontal="center" vertical="center"/>
    </xf>
    <xf numFmtId="174" fontId="9" fillId="0" borderId="2" xfId="15" applyNumberFormat="1" applyFont="1" applyFill="1" applyBorder="1" applyAlignment="1">
      <alignment horizontal="center" vertical="center"/>
    </xf>
    <xf numFmtId="0" fontId="9" fillId="0" borderId="2" xfId="0" applyFont="1" applyFill="1" applyBorder="1" applyAlignment="1">
      <alignment horizontal="center"/>
    </xf>
    <xf numFmtId="2" fontId="9" fillId="0" borderId="2" xfId="0" applyNumberFormat="1" applyFont="1" applyFill="1" applyBorder="1" applyAlignment="1">
      <alignment horizontal="center"/>
    </xf>
    <xf numFmtId="14" fontId="9" fillId="0" borderId="2" xfId="0" applyNumberFormat="1" applyFont="1" applyFill="1" applyBorder="1" applyAlignment="1">
      <alignment horizontal="center"/>
    </xf>
    <xf numFmtId="0" fontId="11" fillId="0" borderId="0" xfId="0" applyFont="1" applyFill="1" applyAlignment="1">
      <alignment vertical="center"/>
    </xf>
    <xf numFmtId="14" fontId="9" fillId="0" borderId="0" xfId="0" applyNumberFormat="1" applyFont="1" applyFill="1" applyAlignment="1">
      <alignment horizontal="center" vertical="center"/>
    </xf>
    <xf numFmtId="2" fontId="9" fillId="0" borderId="0" xfId="0" applyNumberFormat="1" applyFont="1" applyFill="1" applyAlignment="1">
      <alignment horizontal="center" vertical="center"/>
    </xf>
    <xf numFmtId="2" fontId="7" fillId="0" borderId="2" xfId="0" applyNumberFormat="1" applyFont="1" applyFill="1" applyBorder="1" applyAlignment="1">
      <alignment horizontal="center" vertical="center"/>
    </xf>
    <xf numFmtId="0" fontId="55" fillId="0" borderId="0" xfId="0" applyFont="1" applyFill="1"/>
    <xf numFmtId="0" fontId="0" fillId="0" borderId="15" xfId="0" applyFill="1" applyBorder="1" applyAlignment="1">
      <alignment horizontal="center" vertical="center" wrapText="1" shrinkToFit="1"/>
    </xf>
    <xf numFmtId="0" fontId="0" fillId="0" borderId="8" xfId="0" applyFill="1" applyBorder="1" applyAlignment="1">
      <alignment horizontal="center" vertical="center" wrapText="1" shrinkToFit="1"/>
    </xf>
    <xf numFmtId="14" fontId="9" fillId="0" borderId="19" xfId="4" applyNumberFormat="1" applyFont="1" applyFill="1" applyBorder="1" applyAlignment="1">
      <alignment vertical="center" wrapText="1"/>
    </xf>
    <xf numFmtId="0" fontId="9" fillId="0" borderId="2" xfId="0" applyFont="1" applyFill="1" applyBorder="1" applyAlignment="1">
      <alignment vertical="center" wrapText="1" shrinkToFit="1"/>
    </xf>
    <xf numFmtId="165" fontId="7" fillId="0" borderId="2" xfId="4" applyNumberFormat="1" applyFont="1" applyFill="1" applyBorder="1" applyAlignment="1">
      <alignment vertical="center" wrapText="1"/>
    </xf>
    <xf numFmtId="0" fontId="7" fillId="0" borderId="2" xfId="4" applyFont="1" applyFill="1" applyBorder="1" applyAlignment="1">
      <alignment vertical="center" wrapText="1" shrinkToFit="1"/>
    </xf>
    <xf numFmtId="14" fontId="9" fillId="0" borderId="2" xfId="4" applyNumberFormat="1" applyFont="1" applyFill="1" applyBorder="1" applyAlignment="1">
      <alignment vertical="center" wrapText="1"/>
    </xf>
    <xf numFmtId="0" fontId="9" fillId="0" borderId="19" xfId="4" applyFont="1" applyFill="1" applyBorder="1" applyAlignment="1">
      <alignment vertical="center" wrapText="1"/>
    </xf>
    <xf numFmtId="43" fontId="7" fillId="0" borderId="2" xfId="15" applyFont="1" applyFill="1" applyBorder="1" applyAlignment="1">
      <alignment vertical="center" shrinkToFit="1"/>
    </xf>
    <xf numFmtId="43" fontId="29" fillId="0" borderId="0" xfId="15" applyFont="1" applyFill="1" applyAlignment="1">
      <alignment horizontal="center" vertical="center"/>
    </xf>
    <xf numFmtId="43" fontId="11" fillId="0" borderId="0" xfId="15" applyFont="1" applyFill="1"/>
    <xf numFmtId="165" fontId="4" fillId="0" borderId="2" xfId="0" applyNumberFormat="1" applyFont="1" applyFill="1" applyBorder="1" applyAlignment="1">
      <alignment horizontal="center" vertical="center" wrapText="1" shrinkToFit="1"/>
    </xf>
    <xf numFmtId="0" fontId="4" fillId="0" borderId="8" xfId="4" applyNumberFormat="1" applyFont="1" applyFill="1" applyBorder="1" applyAlignment="1">
      <alignment horizontal="center" vertical="center" wrapText="1"/>
    </xf>
    <xf numFmtId="3" fontId="16" fillId="0" borderId="2" xfId="4" applyNumberFormat="1" applyFont="1" applyFill="1" applyBorder="1" applyAlignment="1">
      <alignment horizontal="center" vertical="center" wrapText="1" shrinkToFit="1"/>
    </xf>
    <xf numFmtId="0" fontId="4" fillId="0" borderId="19" xfId="4"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67" fontId="7" fillId="0" borderId="2" xfId="0" applyNumberFormat="1" applyFont="1" applyFill="1" applyBorder="1" applyAlignment="1">
      <alignment horizontal="center" vertical="center" wrapText="1"/>
    </xf>
    <xf numFmtId="167" fontId="9" fillId="0" borderId="2" xfId="0" applyNumberFormat="1" applyFont="1" applyFill="1" applyBorder="1" applyAlignment="1">
      <alignment horizontal="center" vertical="center" wrapText="1" shrinkToFit="1"/>
    </xf>
    <xf numFmtId="168" fontId="16" fillId="0" borderId="2" xfId="0" applyNumberFormat="1" applyFont="1" applyFill="1" applyBorder="1" applyAlignment="1">
      <alignment horizontal="center" vertical="center" wrapText="1"/>
    </xf>
    <xf numFmtId="1" fontId="9" fillId="0" borderId="2" xfId="4"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shrinkToFit="1"/>
    </xf>
    <xf numFmtId="174" fontId="7" fillId="0" borderId="2" xfId="15" applyNumberFormat="1" applyFont="1" applyFill="1" applyBorder="1" applyAlignment="1">
      <alignment horizontal="center" vertical="center"/>
    </xf>
    <xf numFmtId="174" fontId="9" fillId="0" borderId="2" xfId="15" applyNumberFormat="1" applyFont="1" applyFill="1" applyBorder="1" applyAlignment="1">
      <alignment horizontal="center" vertical="center" wrapText="1"/>
    </xf>
    <xf numFmtId="174" fontId="16" fillId="0" borderId="2" xfId="15" applyNumberFormat="1" applyFont="1" applyFill="1" applyBorder="1" applyAlignment="1">
      <alignment horizontal="center" vertical="center" shrinkToFit="1"/>
    </xf>
    <xf numFmtId="174" fontId="16" fillId="0" borderId="2" xfId="15" applyNumberFormat="1" applyFont="1" applyFill="1" applyBorder="1" applyAlignment="1">
      <alignment horizontal="center" vertical="center" wrapText="1"/>
    </xf>
    <xf numFmtId="0" fontId="9" fillId="0" borderId="15" xfId="4" applyFont="1" applyFill="1" applyBorder="1" applyAlignment="1">
      <alignment horizontal="center" vertical="center" wrapText="1" shrinkToFit="1"/>
    </xf>
    <xf numFmtId="168" fontId="9" fillId="0" borderId="2" xfId="4" applyNumberFormat="1" applyFont="1" applyFill="1" applyBorder="1" applyAlignment="1">
      <alignment vertical="center" wrapText="1"/>
    </xf>
    <xf numFmtId="2" fontId="4" fillId="0" borderId="2" xfId="0" applyNumberFormat="1" applyFont="1" applyFill="1" applyBorder="1" applyAlignment="1">
      <alignment horizontal="center" vertical="center" wrapText="1" shrinkToFit="1"/>
    </xf>
    <xf numFmtId="165" fontId="9" fillId="0" borderId="3" xfId="0" applyNumberFormat="1" applyFont="1" applyFill="1" applyBorder="1" applyAlignment="1">
      <alignment horizontal="center" vertical="center" wrapText="1"/>
    </xf>
    <xf numFmtId="165" fontId="9" fillId="0" borderId="4" xfId="4"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 fontId="9" fillId="0" borderId="0" xfId="4"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165" fontId="9" fillId="0" borderId="0" xfId="4" applyNumberFormat="1" applyFont="1" applyFill="1" applyBorder="1" applyAlignment="1">
      <alignment horizontal="center" vertical="center" wrapText="1"/>
    </xf>
    <xf numFmtId="0" fontId="9" fillId="0" borderId="0" xfId="4" applyFont="1" applyFill="1" applyBorder="1" applyAlignment="1">
      <alignment horizontal="center" vertical="center" wrapText="1"/>
    </xf>
    <xf numFmtId="4" fontId="9" fillId="0" borderId="8" xfId="4" applyNumberFormat="1" applyFont="1" applyFill="1" applyBorder="1" applyAlignment="1">
      <alignment horizontal="center" vertical="center" wrapText="1"/>
    </xf>
    <xf numFmtId="168" fontId="9" fillId="0" borderId="2" xfId="0" applyNumberFormat="1"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8" xfId="4" applyFont="1" applyFill="1" applyBorder="1" applyAlignment="1">
      <alignment horizontal="center" vertical="center" wrapText="1" shrinkToFit="1"/>
    </xf>
    <xf numFmtId="165" fontId="9" fillId="0" borderId="8" xfId="0" applyNumberFormat="1" applyFont="1" applyFill="1" applyBorder="1" applyAlignment="1">
      <alignment horizontal="center" vertical="center" wrapText="1"/>
    </xf>
    <xf numFmtId="2" fontId="9" fillId="0" borderId="8" xfId="0" applyNumberFormat="1" applyFont="1" applyFill="1" applyBorder="1" applyAlignment="1">
      <alignment horizontal="center" vertical="center" wrapText="1"/>
    </xf>
    <xf numFmtId="4" fontId="4" fillId="0" borderId="8" xfId="4" applyNumberFormat="1" applyFont="1" applyFill="1" applyBorder="1" applyAlignment="1">
      <alignment horizontal="center" vertical="center" wrapText="1"/>
    </xf>
    <xf numFmtId="14" fontId="4" fillId="0" borderId="8" xfId="4" applyNumberFormat="1" applyFont="1" applyFill="1" applyBorder="1" applyAlignment="1">
      <alignment horizontal="center" vertical="center" wrapText="1"/>
    </xf>
    <xf numFmtId="0" fontId="50" fillId="0" borderId="0" xfId="0" applyFont="1" applyFill="1"/>
    <xf numFmtId="0" fontId="39" fillId="0" borderId="0" xfId="0" applyFont="1" applyFill="1"/>
    <xf numFmtId="0" fontId="23" fillId="0" borderId="0" xfId="0" applyFont="1" applyFill="1"/>
    <xf numFmtId="170" fontId="9" fillId="0" borderId="2" xfId="4" applyNumberFormat="1" applyFont="1" applyFill="1" applyBorder="1" applyAlignment="1">
      <alignment horizontal="center" vertical="center" wrapText="1"/>
    </xf>
    <xf numFmtId="171" fontId="9" fillId="0" borderId="2" xfId="4" applyNumberFormat="1" applyFont="1" applyFill="1" applyBorder="1" applyAlignment="1">
      <alignment horizontal="center" vertical="center" wrapText="1"/>
    </xf>
    <xf numFmtId="4" fontId="21" fillId="0" borderId="2" xfId="0" applyNumberFormat="1" applyFont="1" applyFill="1" applyBorder="1" applyAlignment="1">
      <alignment horizontal="center"/>
    </xf>
    <xf numFmtId="169" fontId="9" fillId="0" borderId="2" xfId="4" applyNumberFormat="1" applyFont="1" applyFill="1" applyBorder="1" applyAlignment="1">
      <alignment horizontal="center" vertical="center" wrapText="1"/>
    </xf>
    <xf numFmtId="46" fontId="9" fillId="0" borderId="2" xfId="0" applyNumberFormat="1" applyFont="1" applyFill="1" applyBorder="1" applyAlignment="1">
      <alignment horizontal="center" vertical="center" wrapText="1"/>
    </xf>
    <xf numFmtId="165" fontId="9" fillId="0" borderId="2" xfId="4" applyNumberFormat="1" applyFont="1" applyFill="1" applyBorder="1" applyAlignment="1">
      <alignment horizontal="center" vertical="center" wrapText="1" shrinkToFit="1"/>
    </xf>
    <xf numFmtId="14" fontId="22" fillId="0" borderId="2" xfId="4" applyNumberFormat="1" applyFont="1" applyFill="1" applyBorder="1" applyAlignment="1">
      <alignment horizontal="center" vertical="center" wrapText="1"/>
    </xf>
    <xf numFmtId="4" fontId="9" fillId="0" borderId="21" xfId="4" applyNumberFormat="1" applyFont="1" applyFill="1" applyBorder="1" applyAlignment="1">
      <alignment horizontal="center" vertical="center" wrapText="1"/>
    </xf>
    <xf numFmtId="4" fontId="9" fillId="0" borderId="2" xfId="11" applyNumberFormat="1" applyFont="1" applyFill="1" applyBorder="1" applyAlignment="1" applyProtection="1">
      <alignment horizontal="center" vertical="center"/>
    </xf>
    <xf numFmtId="0" fontId="22" fillId="0" borderId="2" xfId="4" applyFont="1" applyFill="1" applyBorder="1" applyAlignment="1">
      <alignment horizontal="center" vertical="center" wrapText="1"/>
    </xf>
    <xf numFmtId="0" fontId="21" fillId="0" borderId="2" xfId="0" applyFont="1" applyFill="1" applyBorder="1" applyAlignment="1">
      <alignment horizontal="center" vertical="center"/>
    </xf>
    <xf numFmtId="9" fontId="9" fillId="0" borderId="2" xfId="13" applyFont="1" applyFill="1" applyBorder="1" applyAlignment="1">
      <alignment horizontal="center" vertical="center" wrapText="1" shrinkToFit="1"/>
    </xf>
    <xf numFmtId="4" fontId="9" fillId="0" borderId="2" xfId="11" applyNumberFormat="1" applyFont="1" applyFill="1" applyBorder="1" applyAlignment="1">
      <alignment horizontal="center" vertical="center"/>
    </xf>
    <xf numFmtId="4" fontId="9" fillId="0" borderId="2" xfId="11" applyNumberFormat="1" applyFont="1" applyFill="1" applyBorder="1" applyAlignment="1" applyProtection="1">
      <alignment horizontal="center" vertical="center"/>
      <protection locked="0"/>
    </xf>
    <xf numFmtId="0" fontId="9" fillId="0" borderId="18" xfId="4" applyFont="1" applyFill="1" applyBorder="1" applyAlignment="1">
      <alignment horizontal="center" vertical="center" wrapText="1" shrinkToFit="1"/>
    </xf>
    <xf numFmtId="171" fontId="9" fillId="0" borderId="18" xfId="4" applyNumberFormat="1" applyFont="1" applyFill="1" applyBorder="1" applyAlignment="1">
      <alignment horizontal="center" vertical="center" wrapText="1"/>
    </xf>
    <xf numFmtId="0" fontId="38"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vertical="center" wrapText="1"/>
    </xf>
    <xf numFmtId="0" fontId="3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173" fontId="25" fillId="0" borderId="2" xfId="0" applyNumberFormat="1" applyFont="1" applyFill="1" applyBorder="1" applyAlignment="1">
      <alignment horizontal="center" vertical="center" wrapText="1"/>
    </xf>
    <xf numFmtId="0" fontId="9" fillId="0" borderId="2" xfId="4" applyFont="1" applyFill="1" applyBorder="1" applyAlignment="1">
      <alignment horizontal="center" vertical="center"/>
    </xf>
    <xf numFmtId="167" fontId="9" fillId="0" borderId="2" xfId="4" applyNumberFormat="1" applyFont="1" applyFill="1" applyBorder="1" applyAlignment="1">
      <alignment horizontal="center" vertical="center" wrapText="1" shrinkToFit="1"/>
    </xf>
    <xf numFmtId="4" fontId="9" fillId="0" borderId="2" xfId="4" applyNumberFormat="1" applyFont="1" applyFill="1" applyBorder="1" applyAlignment="1">
      <alignment horizontal="center" vertical="center" wrapText="1" shrinkToFit="1"/>
    </xf>
    <xf numFmtId="0" fontId="9" fillId="0" borderId="2" xfId="11" applyNumberFormat="1" applyFont="1" applyFill="1" applyBorder="1" applyAlignment="1" applyProtection="1">
      <alignment horizontal="center" vertical="center" wrapText="1"/>
    </xf>
    <xf numFmtId="172" fontId="9" fillId="0" borderId="2" xfId="11" applyNumberFormat="1" applyFont="1" applyFill="1" applyBorder="1" applyAlignment="1" applyProtection="1">
      <alignment horizontal="center" vertical="center" wrapText="1"/>
    </xf>
    <xf numFmtId="49" fontId="9" fillId="0" borderId="2" xfId="11" applyNumberFormat="1" applyFont="1" applyFill="1" applyBorder="1" applyAlignment="1" applyProtection="1">
      <alignment horizontal="center" vertical="center" wrapText="1"/>
    </xf>
    <xf numFmtId="0" fontId="21" fillId="0" borderId="2" xfId="11" applyFont="1" applyFill="1" applyBorder="1" applyAlignment="1">
      <alignment horizontal="center" vertical="center" wrapText="1"/>
    </xf>
    <xf numFmtId="4" fontId="9" fillId="0" borderId="2" xfId="11" applyNumberFormat="1" applyFont="1" applyFill="1" applyBorder="1" applyAlignment="1" applyProtection="1">
      <alignment horizontal="center" vertical="center" wrapText="1"/>
    </xf>
    <xf numFmtId="165" fontId="9" fillId="0" borderId="2" xfId="2" applyNumberFormat="1" applyFont="1" applyFill="1" applyBorder="1" applyAlignment="1">
      <alignment horizontal="center" vertical="center" wrapText="1"/>
    </xf>
    <xf numFmtId="168" fontId="9" fillId="0" borderId="2" xfId="2" applyNumberFormat="1" applyFont="1" applyFill="1" applyBorder="1" applyAlignment="1">
      <alignment horizontal="center" vertical="center" wrapText="1"/>
    </xf>
    <xf numFmtId="0" fontId="0" fillId="0" borderId="0" xfId="0" applyFill="1" applyAlignment="1">
      <alignment horizontal="center" vertical="center" wrapText="1"/>
    </xf>
    <xf numFmtId="0" fontId="37" fillId="0" borderId="0" xfId="0" applyFont="1" applyFill="1" applyAlignment="1">
      <alignment horizontal="center" vertical="center"/>
    </xf>
    <xf numFmtId="0" fontId="37" fillId="0" borderId="2" xfId="0" applyFont="1" applyFill="1" applyBorder="1" applyAlignment="1">
      <alignment horizontal="center" vertical="center"/>
    </xf>
    <xf numFmtId="169" fontId="4" fillId="0" borderId="2" xfId="4" applyNumberFormat="1" applyFont="1" applyFill="1" applyBorder="1" applyAlignment="1">
      <alignment horizontal="center" vertical="center" wrapText="1"/>
    </xf>
    <xf numFmtId="0" fontId="22" fillId="0" borderId="0" xfId="4" applyFont="1" applyFill="1" applyBorder="1" applyAlignment="1">
      <alignment horizontal="center" vertical="center" wrapText="1"/>
    </xf>
    <xf numFmtId="170" fontId="7" fillId="0" borderId="2" xfId="4" applyNumberFormat="1" applyFont="1" applyFill="1" applyBorder="1" applyAlignment="1">
      <alignment horizontal="center" vertical="center" wrapText="1"/>
    </xf>
    <xf numFmtId="165" fontId="15" fillId="0" borderId="2" xfId="4" applyNumberFormat="1" applyFont="1" applyFill="1" applyBorder="1" applyAlignment="1">
      <alignment horizontal="center" vertical="center" wrapText="1"/>
    </xf>
    <xf numFmtId="0" fontId="15" fillId="0" borderId="2" xfId="4" applyFont="1" applyFill="1" applyBorder="1" applyAlignment="1">
      <alignment horizontal="center" vertical="center" wrapText="1" shrinkToFit="1"/>
    </xf>
    <xf numFmtId="165" fontId="9" fillId="0" borderId="2" xfId="4" quotePrefix="1"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 fontId="21" fillId="0" borderId="0" xfId="4" applyNumberFormat="1" applyFont="1" applyFill="1" applyBorder="1" applyAlignment="1">
      <alignment horizontal="center" vertical="center" wrapText="1"/>
    </xf>
    <xf numFmtId="2" fontId="7" fillId="0" borderId="2" xfId="4" applyNumberFormat="1" applyFont="1" applyFill="1" applyBorder="1" applyAlignment="1">
      <alignment horizontal="center" vertical="center" wrapText="1" shrinkToFit="1"/>
    </xf>
    <xf numFmtId="0" fontId="5" fillId="0" borderId="2" xfId="4" applyFont="1" applyFill="1" applyBorder="1" applyAlignment="1">
      <alignment horizontal="center" vertical="center" wrapText="1" shrinkToFit="1"/>
    </xf>
    <xf numFmtId="170" fontId="16" fillId="0" borderId="2" xfId="4"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165" fontId="7" fillId="0" borderId="2" xfId="4" quotePrefix="1" applyNumberFormat="1" applyFont="1" applyFill="1" applyBorder="1" applyAlignment="1">
      <alignment horizontal="center" vertical="center" wrapText="1"/>
    </xf>
    <xf numFmtId="4" fontId="7" fillId="0" borderId="2" xfId="4" applyNumberFormat="1" applyFont="1" applyFill="1" applyBorder="1" applyAlignment="1">
      <alignment horizontal="center" vertical="center" wrapText="1" shrinkToFit="1"/>
    </xf>
    <xf numFmtId="49" fontId="9" fillId="0" borderId="2" xfId="4" applyNumberFormat="1" applyFont="1" applyFill="1" applyBorder="1" applyAlignment="1">
      <alignment horizontal="center" vertical="center"/>
    </xf>
    <xf numFmtId="1" fontId="9" fillId="0" borderId="2" xfId="0" applyNumberFormat="1" applyFont="1" applyFill="1" applyBorder="1" applyAlignment="1">
      <alignment horizontal="center" vertical="center" wrapText="1" shrinkToFit="1"/>
    </xf>
    <xf numFmtId="0" fontId="25" fillId="0" borderId="2" xfId="0"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171" fontId="25" fillId="0" borderId="2" xfId="4" applyNumberFormat="1" applyFont="1" applyFill="1" applyBorder="1" applyAlignment="1">
      <alignment horizontal="center" vertical="center" wrapText="1"/>
    </xf>
    <xf numFmtId="167" fontId="25" fillId="0" borderId="2" xfId="0" applyNumberFormat="1" applyFont="1" applyFill="1" applyBorder="1" applyAlignment="1">
      <alignment horizontal="center" vertical="center" wrapText="1"/>
    </xf>
    <xf numFmtId="168" fontId="25" fillId="0" borderId="2" xfId="0" applyNumberFormat="1" applyFont="1" applyFill="1" applyBorder="1" applyAlignment="1">
      <alignment horizontal="center" vertical="center" wrapText="1"/>
    </xf>
    <xf numFmtId="49" fontId="7" fillId="0" borderId="2" xfId="4" applyNumberFormat="1" applyFont="1" applyFill="1" applyBorder="1" applyAlignment="1">
      <alignment horizontal="center" vertical="center" wrapText="1" shrinkToFit="1"/>
    </xf>
    <xf numFmtId="0" fontId="57" fillId="0" borderId="0" xfId="0" applyFont="1" applyFill="1"/>
    <xf numFmtId="0" fontId="0" fillId="0" borderId="0" xfId="0" applyFill="1" applyAlignment="1">
      <alignment horizontal="center" vertical="center"/>
    </xf>
    <xf numFmtId="172" fontId="9" fillId="0" borderId="2" xfId="2" applyNumberFormat="1" applyFont="1" applyFill="1" applyBorder="1" applyAlignment="1">
      <alignment horizontal="center" vertical="center" wrapText="1" shrinkToFit="1"/>
    </xf>
    <xf numFmtId="0" fontId="9" fillId="0" borderId="2" xfId="11" applyFont="1" applyFill="1" applyBorder="1" applyAlignment="1">
      <alignment horizontal="center" vertical="center" wrapText="1" shrinkToFit="1"/>
    </xf>
    <xf numFmtId="172" fontId="9" fillId="0" borderId="2" xfId="2" applyNumberFormat="1" applyFont="1" applyFill="1" applyBorder="1" applyAlignment="1">
      <alignment horizontal="center" vertical="center" wrapText="1"/>
    </xf>
    <xf numFmtId="1" fontId="9" fillId="0" borderId="2" xfId="2" applyNumberFormat="1" applyFont="1" applyFill="1" applyBorder="1" applyAlignment="1">
      <alignment horizontal="center" vertical="center" wrapText="1"/>
    </xf>
    <xf numFmtId="2" fontId="9" fillId="0" borderId="2" xfId="2" applyNumberFormat="1" applyFont="1" applyFill="1" applyBorder="1" applyAlignment="1">
      <alignment horizontal="center" vertical="center" wrapText="1"/>
    </xf>
    <xf numFmtId="2" fontId="9" fillId="0" borderId="18" xfId="2" applyNumberFormat="1" applyFont="1" applyFill="1" applyBorder="1" applyAlignment="1">
      <alignment horizontal="center" vertical="center" wrapText="1"/>
    </xf>
    <xf numFmtId="14" fontId="9" fillId="0" borderId="21" xfId="0" applyNumberFormat="1" applyFont="1" applyFill="1" applyBorder="1" applyAlignment="1">
      <alignment horizontal="center" vertical="center"/>
    </xf>
    <xf numFmtId="172" fontId="7" fillId="0" borderId="2" xfId="2" applyNumberFormat="1" applyFont="1" applyFill="1" applyBorder="1" applyAlignment="1">
      <alignment horizontal="center" vertical="center" wrapText="1"/>
    </xf>
    <xf numFmtId="168" fontId="7" fillId="0" borderId="2" xfId="2" applyNumberFormat="1" applyFont="1" applyFill="1" applyBorder="1" applyAlignment="1">
      <alignment horizontal="center" vertical="center" wrapText="1" shrinkToFit="1"/>
    </xf>
    <xf numFmtId="0" fontId="9" fillId="0" borderId="2" xfId="11" applyNumberFormat="1" applyFont="1" applyFill="1" applyBorder="1" applyAlignment="1" applyProtection="1">
      <alignment horizontal="left" wrapText="1"/>
    </xf>
    <xf numFmtId="0" fontId="9" fillId="0" borderId="2" xfId="11" applyNumberFormat="1" applyFont="1" applyFill="1" applyBorder="1" applyAlignment="1" applyProtection="1">
      <alignment horizontal="center" wrapText="1"/>
    </xf>
    <xf numFmtId="0" fontId="9" fillId="0" borderId="2" xfId="11" applyNumberFormat="1" applyFont="1" applyFill="1" applyBorder="1" applyAlignment="1" applyProtection="1">
      <alignment vertical="center" wrapText="1"/>
    </xf>
    <xf numFmtId="0" fontId="9" fillId="0" borderId="2" xfId="11" applyNumberFormat="1" applyFont="1" applyFill="1" applyBorder="1" applyAlignment="1" applyProtection="1">
      <alignment horizontal="center" vertical="center"/>
    </xf>
    <xf numFmtId="4" fontId="7" fillId="0" borderId="2" xfId="2"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4" fontId="16" fillId="0" borderId="2" xfId="4" applyNumberFormat="1" applyFont="1" applyFill="1" applyBorder="1" applyAlignment="1">
      <alignment horizontal="center" vertical="center" wrapText="1" shrinkToFit="1"/>
    </xf>
    <xf numFmtId="171" fontId="9" fillId="0" borderId="2" xfId="0" applyNumberFormat="1" applyFont="1" applyFill="1" applyBorder="1" applyAlignment="1">
      <alignment horizontal="center" vertical="center" wrapText="1"/>
    </xf>
    <xf numFmtId="169" fontId="25" fillId="0" borderId="2" xfId="4" applyNumberFormat="1" applyFont="1" applyFill="1" applyBorder="1" applyAlignment="1">
      <alignment horizontal="center" vertical="center" wrapText="1"/>
    </xf>
    <xf numFmtId="168" fontId="25" fillId="0" borderId="2" xfId="0" applyNumberFormat="1" applyFont="1" applyFill="1" applyBorder="1" applyAlignment="1">
      <alignment horizontal="center" vertical="center" wrapText="1" shrinkToFit="1"/>
    </xf>
    <xf numFmtId="0" fontId="25" fillId="0" borderId="2" xfId="4" applyFont="1" applyFill="1" applyBorder="1" applyAlignment="1">
      <alignment horizontal="center" vertical="center"/>
    </xf>
    <xf numFmtId="49" fontId="25" fillId="0" borderId="2" xfId="4" applyNumberFormat="1" applyFont="1" applyFill="1" applyBorder="1" applyAlignment="1">
      <alignment horizontal="center" vertical="center"/>
    </xf>
    <xf numFmtId="169" fontId="9" fillId="0" borderId="2" xfId="0" applyNumberFormat="1" applyFont="1" applyFill="1" applyBorder="1" applyAlignment="1">
      <alignment horizontal="center" vertical="center" wrapText="1" shrinkToFit="1"/>
    </xf>
    <xf numFmtId="0" fontId="35" fillId="0" borderId="0" xfId="0" applyFont="1" applyFill="1" applyAlignment="1">
      <alignment horizontal="center" vertical="center" wrapText="1"/>
    </xf>
    <xf numFmtId="0" fontId="9" fillId="0" borderId="2" xfId="4" applyNumberFormat="1" applyFont="1" applyFill="1" applyBorder="1" applyAlignment="1">
      <alignment horizontal="center" vertical="center"/>
    </xf>
    <xf numFmtId="168" fontId="9" fillId="0" borderId="16" xfId="0" applyNumberFormat="1" applyFont="1" applyFill="1" applyBorder="1" applyAlignment="1">
      <alignment horizontal="center" vertical="center" wrapText="1"/>
    </xf>
    <xf numFmtId="0" fontId="9" fillId="0" borderId="2" xfId="2" quotePrefix="1"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shrinkToFit="1"/>
    </xf>
    <xf numFmtId="1" fontId="9" fillId="0" borderId="16" xfId="2" applyNumberFormat="1" applyFont="1" applyFill="1" applyBorder="1" applyAlignment="1">
      <alignment horizontal="center" vertical="center" wrapText="1"/>
    </xf>
    <xf numFmtId="4" fontId="9" fillId="0" borderId="34"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171" fontId="9" fillId="0" borderId="2" xfId="2" applyNumberFormat="1" applyFont="1" applyFill="1" applyBorder="1" applyAlignment="1">
      <alignment horizontal="center" vertical="center" wrapText="1"/>
    </xf>
    <xf numFmtId="168" fontId="21" fillId="0" borderId="2" xfId="2" applyNumberFormat="1" applyFont="1" applyFill="1" applyBorder="1" applyAlignment="1">
      <alignment horizontal="center" vertical="center" wrapText="1" shrinkToFit="1"/>
    </xf>
    <xf numFmtId="0" fontId="9" fillId="0" borderId="16" xfId="2" applyNumberFormat="1" applyFont="1" applyFill="1" applyBorder="1" applyAlignment="1">
      <alignment horizontal="left" vertical="center" wrapText="1" shrinkToFit="1"/>
    </xf>
    <xf numFmtId="165" fontId="9" fillId="0" borderId="16"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9" fillId="0" borderId="19" xfId="0" applyFont="1" applyFill="1" applyBorder="1" applyAlignment="1">
      <alignment horizontal="left" vertical="center" wrapText="1" shrinkToFit="1"/>
    </xf>
    <xf numFmtId="14" fontId="9" fillId="0" borderId="2" xfId="1" applyNumberFormat="1" applyFont="1" applyFill="1" applyBorder="1" applyAlignment="1">
      <alignment horizontal="center" vertical="center" wrapText="1"/>
    </xf>
    <xf numFmtId="2" fontId="9" fillId="0" borderId="2" xfId="1" applyNumberFormat="1" applyFont="1" applyFill="1" applyBorder="1" applyAlignment="1">
      <alignment horizontal="center" vertical="center" wrapText="1"/>
    </xf>
    <xf numFmtId="168" fontId="9" fillId="0" borderId="2" xfId="1"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4" fontId="7" fillId="0" borderId="2" xfId="0" applyNumberFormat="1" applyFont="1" applyFill="1" applyBorder="1" applyAlignment="1">
      <alignment horizontal="center" vertical="center"/>
    </xf>
    <xf numFmtId="0" fontId="7" fillId="0" borderId="16" xfId="2" applyNumberFormat="1" applyFont="1" applyFill="1" applyBorder="1" applyAlignment="1">
      <alignment horizontal="center" vertical="center" wrapText="1"/>
    </xf>
    <xf numFmtId="171" fontId="7" fillId="0" borderId="16" xfId="2" applyNumberFormat="1" applyFont="1" applyFill="1" applyBorder="1" applyAlignment="1">
      <alignment horizontal="center" vertical="center" wrapText="1"/>
    </xf>
    <xf numFmtId="2" fontId="7" fillId="0" borderId="16" xfId="2" applyNumberFormat="1" applyFont="1" applyFill="1" applyBorder="1" applyAlignment="1">
      <alignment horizontal="center" vertical="center" wrapText="1"/>
    </xf>
    <xf numFmtId="0" fontId="9" fillId="0" borderId="2" xfId="0" applyFont="1" applyFill="1" applyBorder="1" applyAlignment="1">
      <alignment vertical="center"/>
    </xf>
    <xf numFmtId="14" fontId="9" fillId="0" borderId="2" xfId="0" applyNumberFormat="1" applyFont="1" applyFill="1" applyBorder="1"/>
    <xf numFmtId="0" fontId="4" fillId="0" borderId="16" xfId="0" applyFont="1" applyFill="1" applyBorder="1" applyAlignment="1">
      <alignment horizontal="left" vertical="center" wrapText="1" shrinkToFit="1"/>
    </xf>
    <xf numFmtId="0" fontId="4" fillId="0" borderId="16" xfId="0" applyFont="1" applyFill="1" applyBorder="1" applyAlignment="1">
      <alignment horizontal="left" vertical="center" wrapText="1"/>
    </xf>
    <xf numFmtId="0" fontId="4" fillId="0" borderId="0" xfId="2" applyNumberFormat="1" applyFont="1" applyFill="1" applyBorder="1" applyAlignment="1">
      <alignment horizontal="center" vertical="center" wrapText="1"/>
    </xf>
    <xf numFmtId="169" fontId="22" fillId="0" borderId="2" xfId="4" applyNumberFormat="1" applyFont="1" applyFill="1" applyBorder="1" applyAlignment="1">
      <alignment horizontal="center" vertical="center" wrapText="1"/>
    </xf>
    <xf numFmtId="0" fontId="7" fillId="0" borderId="0" xfId="4" applyFont="1" applyFill="1" applyBorder="1" applyAlignment="1">
      <alignment horizontal="center" vertical="center" wrapText="1"/>
    </xf>
    <xf numFmtId="169" fontId="7" fillId="0" borderId="2" xfId="4" applyNumberFormat="1" applyFont="1" applyFill="1" applyBorder="1" applyAlignment="1">
      <alignment horizontal="center" vertical="center" wrapText="1"/>
    </xf>
    <xf numFmtId="0" fontId="65" fillId="0" borderId="0" xfId="0" applyFont="1" applyFill="1" applyAlignment="1">
      <alignment horizontal="center" vertical="center" wrapText="1"/>
    </xf>
    <xf numFmtId="0" fontId="67" fillId="0" borderId="0" xfId="0" applyFont="1"/>
    <xf numFmtId="0" fontId="9" fillId="0" borderId="0" xfId="0" applyFont="1" applyFill="1" applyBorder="1" applyAlignment="1">
      <alignment horizontal="center" vertical="center" wrapText="1"/>
    </xf>
    <xf numFmtId="0" fontId="7" fillId="0" borderId="19" xfId="0" applyFont="1" applyFill="1" applyBorder="1" applyAlignment="1">
      <alignment horizontal="center" vertical="top" wrapText="1"/>
    </xf>
    <xf numFmtId="0" fontId="14" fillId="0" borderId="0" xfId="12" applyFont="1" applyBorder="1" applyAlignment="1">
      <alignment wrapText="1"/>
    </xf>
    <xf numFmtId="0" fontId="7" fillId="0" borderId="19" xfId="0" applyFont="1" applyFill="1" applyBorder="1" applyAlignment="1">
      <alignment horizontal="center" wrapText="1"/>
    </xf>
    <xf numFmtId="0" fontId="7" fillId="0" borderId="2" xfId="0" applyFont="1" applyFill="1" applyBorder="1" applyAlignment="1">
      <alignment horizontal="center" wrapText="1"/>
    </xf>
    <xf numFmtId="0" fontId="67" fillId="0" borderId="0" xfId="0" applyFont="1" applyBorder="1" applyAlignment="1"/>
    <xf numFmtId="0" fontId="67" fillId="0" borderId="0" xfId="0" applyFont="1" applyAlignment="1"/>
    <xf numFmtId="0" fontId="7" fillId="0" borderId="2" xfId="0" applyFont="1" applyFill="1" applyBorder="1" applyAlignment="1">
      <alignment horizontal="left" wrapText="1"/>
    </xf>
    <xf numFmtId="0" fontId="67" fillId="0" borderId="0" xfId="0" applyFont="1" applyAlignment="1">
      <alignment horizontal="center"/>
    </xf>
    <xf numFmtId="0" fontId="9" fillId="0" borderId="2" xfId="0" applyFont="1" applyFill="1" applyBorder="1" applyAlignment="1">
      <alignment horizontal="left" wrapText="1"/>
    </xf>
    <xf numFmtId="0" fontId="65" fillId="0" borderId="2" xfId="0" applyFont="1" applyFill="1" applyBorder="1" applyAlignment="1">
      <alignment horizontal="center" wrapText="1"/>
    </xf>
    <xf numFmtId="0" fontId="65" fillId="0" borderId="2" xfId="0" applyFont="1" applyFill="1" applyBorder="1" applyAlignment="1">
      <alignment wrapText="1"/>
    </xf>
    <xf numFmtId="0" fontId="0" fillId="3" borderId="0" xfId="0" applyFill="1"/>
    <xf numFmtId="0" fontId="9" fillId="0" borderId="2" xfId="12" applyFont="1" applyFill="1" applyBorder="1" applyAlignment="1">
      <alignment horizontal="left" wrapText="1"/>
    </xf>
    <xf numFmtId="0" fontId="65" fillId="0" borderId="2" xfId="0" applyFont="1" applyFill="1" applyBorder="1" applyAlignment="1">
      <alignment horizontal="center" vertical="center" wrapText="1"/>
    </xf>
    <xf numFmtId="0" fontId="68" fillId="0" borderId="0" xfId="0" applyFont="1"/>
    <xf numFmtId="0" fontId="69" fillId="0" borderId="0" xfId="0" applyFont="1"/>
    <xf numFmtId="14" fontId="9" fillId="0" borderId="2" xfId="0" applyNumberFormat="1" applyFont="1" applyFill="1" applyBorder="1" applyAlignment="1">
      <alignment horizontal="left" wrapText="1"/>
    </xf>
    <xf numFmtId="0" fontId="70" fillId="0" borderId="0" xfId="0" applyFont="1" applyBorder="1"/>
    <xf numFmtId="0" fontId="70" fillId="0" borderId="0" xfId="0" applyFont="1"/>
    <xf numFmtId="0" fontId="9" fillId="0" borderId="2" xfId="12" applyFont="1" applyFill="1" applyBorder="1" applyAlignment="1">
      <alignment horizontal="left" vertical="center" wrapText="1"/>
    </xf>
    <xf numFmtId="0" fontId="69" fillId="0" borderId="0" xfId="0" applyFont="1" applyAlignment="1">
      <alignment vertical="center"/>
    </xf>
    <xf numFmtId="0" fontId="71" fillId="0" borderId="0" xfId="0" applyFont="1" applyFill="1"/>
    <xf numFmtId="0" fontId="0" fillId="0" borderId="0" xfId="0" applyAlignment="1">
      <alignment vertical="center"/>
    </xf>
    <xf numFmtId="0" fontId="9" fillId="0" borderId="2" xfId="0" applyNumberFormat="1" applyFont="1" applyFill="1" applyBorder="1" applyAlignment="1">
      <alignment horizontal="center" wrapText="1"/>
    </xf>
    <xf numFmtId="0" fontId="68" fillId="0" borderId="0" xfId="0" applyFont="1" applyFill="1"/>
    <xf numFmtId="0" fontId="71" fillId="0" borderId="0" xfId="0" applyFont="1"/>
    <xf numFmtId="0" fontId="70" fillId="3" borderId="0" xfId="0" applyFont="1" applyFill="1" applyBorder="1"/>
    <xf numFmtId="0" fontId="70" fillId="3" borderId="0" xfId="0" applyFont="1" applyFill="1"/>
    <xf numFmtId="0" fontId="61" fillId="0" borderId="2" xfId="0" applyFont="1" applyFill="1" applyBorder="1" applyAlignment="1">
      <alignment horizontal="center" vertical="center" wrapText="1"/>
    </xf>
    <xf numFmtId="14" fontId="61" fillId="0" borderId="2" xfId="0" applyNumberFormat="1" applyFont="1" applyFill="1" applyBorder="1" applyAlignment="1">
      <alignment horizontal="center" vertical="center" wrapText="1"/>
    </xf>
    <xf numFmtId="0" fontId="72" fillId="0" borderId="0" xfId="0" applyFont="1"/>
    <xf numFmtId="0" fontId="0" fillId="4" borderId="0" xfId="0" applyFill="1"/>
    <xf numFmtId="0" fontId="69" fillId="4" borderId="0" xfId="0" applyFont="1" applyFill="1"/>
    <xf numFmtId="0" fontId="70" fillId="4" borderId="0" xfId="0" applyFont="1" applyFill="1" applyBorder="1"/>
    <xf numFmtId="0" fontId="70" fillId="4" borderId="0" xfId="0" applyFont="1" applyFill="1"/>
    <xf numFmtId="0" fontId="68" fillId="4" borderId="0" xfId="0" applyFont="1" applyFill="1"/>
    <xf numFmtId="0" fontId="65" fillId="0" borderId="18" xfId="0" applyFont="1" applyFill="1" applyBorder="1" applyAlignment="1">
      <alignment wrapText="1"/>
    </xf>
    <xf numFmtId="0" fontId="25"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14" fontId="65" fillId="0" borderId="2" xfId="0" applyNumberFormat="1" applyFont="1" applyFill="1" applyBorder="1" applyAlignment="1">
      <alignment horizontal="center" vertical="center" wrapText="1"/>
    </xf>
    <xf numFmtId="0" fontId="65" fillId="0" borderId="2" xfId="0" applyFont="1" applyFill="1" applyBorder="1" applyAlignment="1">
      <alignment horizontal="left" wrapText="1"/>
    </xf>
    <xf numFmtId="0" fontId="71" fillId="4" borderId="0" xfId="0" applyFont="1" applyFill="1"/>
    <xf numFmtId="0" fontId="71" fillId="4" borderId="0" xfId="0" applyFont="1" applyFill="1" applyBorder="1"/>
    <xf numFmtId="0" fontId="65" fillId="0" borderId="2" xfId="0" applyFont="1" applyFill="1" applyBorder="1" applyAlignment="1">
      <alignment vertical="center" wrapText="1"/>
    </xf>
    <xf numFmtId="0" fontId="0" fillId="4" borderId="0" xfId="0" applyFill="1" applyAlignment="1">
      <alignment vertical="center"/>
    </xf>
    <xf numFmtId="0" fontId="67" fillId="4" borderId="0" xfId="0" applyFont="1" applyFill="1"/>
    <xf numFmtId="0" fontId="0" fillId="4" borderId="0" xfId="0" applyFill="1" applyBorder="1"/>
    <xf numFmtId="0" fontId="9" fillId="4" borderId="2" xfId="0" applyFont="1" applyFill="1" applyBorder="1" applyAlignment="1">
      <alignment horizontal="left" vertical="center" wrapText="1"/>
    </xf>
    <xf numFmtId="0" fontId="65" fillId="0" borderId="3" xfId="0" applyFont="1" applyFill="1" applyBorder="1" applyAlignment="1">
      <alignment wrapText="1"/>
    </xf>
    <xf numFmtId="0" fontId="25" fillId="0" borderId="8" xfId="0" applyFont="1" applyFill="1" applyBorder="1" applyAlignment="1">
      <alignment horizontal="center" vertical="center" wrapText="1"/>
    </xf>
    <xf numFmtId="0" fontId="72" fillId="0" borderId="0" xfId="0" applyFont="1" applyBorder="1"/>
    <xf numFmtId="14" fontId="9" fillId="0" borderId="8" xfId="0" applyNumberFormat="1" applyFont="1" applyFill="1" applyBorder="1" applyAlignment="1">
      <alignment horizontal="center" vertical="center" wrapText="1"/>
    </xf>
    <xf numFmtId="0" fontId="9" fillId="0" borderId="8" xfId="12" applyFont="1" applyFill="1" applyBorder="1" applyAlignment="1">
      <alignment horizontal="center" wrapText="1"/>
    </xf>
    <xf numFmtId="0" fontId="35" fillId="0" borderId="0" xfId="0" applyFont="1" applyFill="1" applyAlignment="1">
      <alignment horizontal="center" vertical="center"/>
    </xf>
    <xf numFmtId="0" fontId="61" fillId="0" borderId="2" xfId="0" applyFont="1" applyFill="1" applyBorder="1" applyAlignment="1">
      <alignment horizontal="left" vertical="center" wrapText="1"/>
    </xf>
    <xf numFmtId="0" fontId="9" fillId="0" borderId="3" xfId="0" applyFont="1" applyFill="1" applyBorder="1" applyAlignment="1">
      <alignment horizontal="left" wrapText="1"/>
    </xf>
    <xf numFmtId="0" fontId="0" fillId="0" borderId="0" xfId="0" applyAlignment="1">
      <alignment horizontal="center" vertical="center"/>
    </xf>
    <xf numFmtId="0" fontId="4" fillId="0" borderId="3" xfId="0" applyFont="1" applyFill="1" applyBorder="1" applyAlignment="1">
      <alignment horizontal="left" vertical="center" wrapText="1"/>
    </xf>
    <xf numFmtId="0" fontId="65" fillId="0" borderId="8" xfId="0" applyFont="1" applyFill="1" applyBorder="1" applyAlignment="1">
      <alignment horizontal="center" wrapText="1"/>
    </xf>
    <xf numFmtId="0" fontId="65" fillId="0" borderId="8" xfId="0" applyFont="1" applyFill="1" applyBorder="1" applyAlignment="1">
      <alignment horizontal="center" vertical="center" wrapText="1"/>
    </xf>
    <xf numFmtId="0" fontId="9" fillId="0" borderId="19" xfId="0" applyFont="1" applyFill="1" applyBorder="1" applyAlignment="1">
      <alignment horizontal="left" wrapText="1"/>
    </xf>
    <xf numFmtId="0" fontId="9" fillId="0" borderId="19" xfId="0" applyFont="1" applyFill="1" applyBorder="1" applyAlignment="1">
      <alignment horizontal="left" vertical="center" wrapText="1"/>
    </xf>
    <xf numFmtId="0" fontId="65" fillId="0" borderId="2" xfId="0" applyFont="1" applyFill="1" applyBorder="1" applyAlignment="1">
      <alignment horizontal="left" vertical="center" wrapText="1"/>
    </xf>
    <xf numFmtId="0" fontId="65" fillId="0" borderId="22" xfId="0"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14" fontId="9" fillId="0" borderId="22" xfId="0" applyNumberFormat="1" applyFont="1" applyFill="1" applyBorder="1" applyAlignment="1">
      <alignment horizontal="center" vertical="center" wrapText="1"/>
    </xf>
    <xf numFmtId="0" fontId="0" fillId="0" borderId="0" xfId="0" applyBorder="1"/>
    <xf numFmtId="0" fontId="65" fillId="0" borderId="22" xfId="0" applyFont="1" applyFill="1" applyBorder="1" applyAlignment="1">
      <alignment horizontal="center" wrapText="1"/>
    </xf>
    <xf numFmtId="46" fontId="4" fillId="0" borderId="22" xfId="0" applyNumberFormat="1" applyFont="1" applyFill="1" applyBorder="1" applyAlignment="1">
      <alignment horizontal="center" vertical="center" wrapText="1"/>
    </xf>
    <xf numFmtId="0" fontId="73" fillId="0" borderId="2" xfId="0" applyFont="1" applyFill="1" applyBorder="1" applyAlignment="1">
      <alignment horizontal="center" vertical="center" wrapText="1"/>
    </xf>
    <xf numFmtId="0" fontId="9" fillId="0" borderId="22" xfId="12" applyFont="1" applyFill="1" applyBorder="1" applyAlignment="1">
      <alignment horizontal="center" wrapText="1"/>
    </xf>
    <xf numFmtId="0" fontId="71" fillId="0" borderId="0" xfId="0" applyFont="1" applyFill="1" applyBorder="1"/>
    <xf numFmtId="2" fontId="23" fillId="0" borderId="2" xfId="0" applyNumberFormat="1" applyFont="1" applyFill="1" applyBorder="1" applyAlignment="1">
      <alignment horizontal="center" vertical="center" wrapText="1"/>
    </xf>
    <xf numFmtId="0" fontId="71" fillId="0" borderId="0" xfId="0" applyFont="1" applyBorder="1"/>
    <xf numFmtId="0" fontId="70" fillId="0" borderId="0" xfId="0" applyFont="1" applyBorder="1" applyAlignment="1">
      <alignment vertical="center"/>
    </xf>
    <xf numFmtId="0" fontId="70" fillId="0" borderId="0" xfId="0" applyFont="1" applyAlignment="1">
      <alignment vertical="center"/>
    </xf>
    <xf numFmtId="0" fontId="0" fillId="5" borderId="0" xfId="0" applyFill="1"/>
    <xf numFmtId="0" fontId="9" fillId="0" borderId="8" xfId="0" applyNumberFormat="1" applyFont="1" applyFill="1" applyBorder="1" applyAlignment="1">
      <alignment horizontal="center" wrapText="1"/>
    </xf>
    <xf numFmtId="22" fontId="4" fillId="0" borderId="2" xfId="0" applyNumberFormat="1" applyFont="1" applyFill="1" applyBorder="1" applyAlignment="1">
      <alignment horizontal="center" vertical="center" wrapText="1"/>
    </xf>
    <xf numFmtId="46" fontId="4" fillId="0" borderId="18" xfId="0" applyNumberFormat="1" applyFont="1" applyFill="1" applyBorder="1" applyAlignment="1">
      <alignment horizontal="center" vertical="center" wrapText="1"/>
    </xf>
    <xf numFmtId="0" fontId="0" fillId="0" borderId="2" xfId="0" applyBorder="1"/>
    <xf numFmtId="0" fontId="9" fillId="0" borderId="3" xfId="12" applyFont="1" applyFill="1" applyBorder="1" applyAlignment="1">
      <alignment horizontal="left" vertical="center" wrapText="1"/>
    </xf>
    <xf numFmtId="0" fontId="9" fillId="0" borderId="3" xfId="12" applyFont="1" applyFill="1" applyBorder="1" applyAlignment="1">
      <alignment horizontal="center" vertical="center" wrapText="1"/>
    </xf>
    <xf numFmtId="0" fontId="4" fillId="0" borderId="36" xfId="0" applyFont="1" applyFill="1" applyBorder="1" applyAlignment="1">
      <alignment horizontal="center" vertical="center" wrapText="1"/>
    </xf>
    <xf numFmtId="46" fontId="4" fillId="0" borderId="21" xfId="0" applyNumberFormat="1" applyFont="1" applyFill="1" applyBorder="1" applyAlignment="1">
      <alignment horizontal="center" vertical="center" wrapText="1"/>
    </xf>
    <xf numFmtId="14" fontId="9" fillId="0" borderId="2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4" fontId="65" fillId="0" borderId="18" xfId="0" applyNumberFormat="1" applyFont="1" applyFill="1" applyBorder="1" applyAlignment="1">
      <alignment horizontal="center" vertical="center" wrapText="1"/>
    </xf>
    <xf numFmtId="0" fontId="66" fillId="0" borderId="2" xfId="0" applyFont="1" applyFill="1" applyBorder="1" applyAlignment="1">
      <alignment horizontal="center" vertical="center"/>
    </xf>
    <xf numFmtId="0" fontId="74" fillId="0" borderId="2" xfId="0" applyFont="1" applyFill="1" applyBorder="1" applyAlignment="1">
      <alignment horizontal="center" vertical="center" wrapText="1"/>
    </xf>
    <xf numFmtId="0" fontId="65" fillId="0" borderId="0" xfId="0" applyFont="1" applyFill="1" applyAlignment="1">
      <alignment horizontal="center" wrapText="1"/>
    </xf>
    <xf numFmtId="0" fontId="65" fillId="0" borderId="0" xfId="0" applyFont="1" applyFill="1" applyAlignment="1">
      <alignment horizontal="left" wrapText="1"/>
    </xf>
    <xf numFmtId="0" fontId="65" fillId="0" borderId="0" xfId="0" applyFont="1" applyFill="1" applyAlignment="1">
      <alignment wrapText="1"/>
    </xf>
    <xf numFmtId="0" fontId="43" fillId="0" borderId="0" xfId="0" applyFont="1" applyFill="1" applyBorder="1" applyAlignment="1">
      <alignment horizontal="left" vertical="center" wrapText="1"/>
    </xf>
    <xf numFmtId="0" fontId="61" fillId="0" borderId="5" xfId="0" applyFont="1" applyBorder="1" applyAlignment="1">
      <alignment horizontal="center" vertical="center" wrapText="1"/>
    </xf>
    <xf numFmtId="0" fontId="75" fillId="0" borderId="5" xfId="0" applyFont="1" applyBorder="1" applyAlignment="1">
      <alignment horizontal="center" vertical="center" wrapText="1"/>
    </xf>
    <xf numFmtId="12" fontId="9" fillId="0" borderId="5" xfId="0" applyNumberFormat="1" applyFont="1" applyBorder="1" applyAlignment="1">
      <alignment horizontal="center" vertical="center" textRotation="90" wrapText="1"/>
    </xf>
    <xf numFmtId="0" fontId="9" fillId="0" borderId="5" xfId="0" applyFont="1" applyBorder="1" applyAlignment="1">
      <alignment horizontal="center" vertical="center" textRotation="90" wrapText="1" readingOrder="1"/>
    </xf>
    <xf numFmtId="0" fontId="9" fillId="0" borderId="5" xfId="0" applyFont="1" applyBorder="1" applyAlignment="1">
      <alignment horizontal="center" vertical="center" textRotation="90" wrapText="1"/>
    </xf>
    <xf numFmtId="0" fontId="9" fillId="6" borderId="5" xfId="0" applyFont="1" applyFill="1" applyBorder="1" applyAlignment="1">
      <alignment horizontal="center" vertical="center" textRotation="90" wrapText="1"/>
    </xf>
    <xf numFmtId="0" fontId="9" fillId="0" borderId="5" xfId="0" applyFont="1" applyBorder="1" applyAlignment="1">
      <alignment horizontal="center" vertical="center" wrapText="1"/>
    </xf>
    <xf numFmtId="49" fontId="9" fillId="0" borderId="5" xfId="0" applyNumberFormat="1" applyFont="1" applyBorder="1" applyAlignment="1">
      <alignment horizontal="center" vertical="center" textRotation="90" wrapText="1"/>
    </xf>
    <xf numFmtId="0" fontId="9" fillId="0" borderId="6" xfId="0" applyFont="1" applyBorder="1" applyAlignment="1">
      <alignment horizontal="center" vertical="center" wrapText="1"/>
    </xf>
    <xf numFmtId="0" fontId="61" fillId="6" borderId="5" xfId="0" applyFont="1" applyFill="1" applyBorder="1" applyAlignment="1">
      <alignment horizontal="center" vertical="center" wrapText="1" readingOrder="2"/>
    </xf>
    <xf numFmtId="0" fontId="0" fillId="0" borderId="0" xfId="0" applyAlignment="1">
      <alignment horizontal="right"/>
    </xf>
    <xf numFmtId="0" fontId="25" fillId="0" borderId="0" xfId="4" applyFont="1" applyFill="1" applyBorder="1" applyAlignment="1">
      <alignment horizontal="right"/>
    </xf>
    <xf numFmtId="0" fontId="0" fillId="0" borderId="2" xfId="0" applyBorder="1" applyAlignment="1"/>
    <xf numFmtId="0" fontId="77" fillId="0" borderId="19" xfId="0" applyFont="1" applyBorder="1" applyAlignment="1"/>
    <xf numFmtId="0" fontId="77" fillId="0" borderId="15" xfId="0" applyFont="1" applyBorder="1" applyAlignment="1"/>
    <xf numFmtId="0" fontId="77" fillId="0" borderId="8" xfId="0" applyFont="1" applyBorder="1" applyAlignment="1"/>
    <xf numFmtId="165" fontId="7" fillId="0" borderId="8" xfId="4" applyNumberFormat="1" applyFont="1" applyFill="1" applyBorder="1" applyAlignment="1">
      <alignment horizontal="center" vertical="center" wrapText="1"/>
    </xf>
    <xf numFmtId="0" fontId="80" fillId="0" borderId="2" xfId="0" applyFont="1" applyFill="1" applyBorder="1" applyAlignment="1">
      <alignment horizontal="right"/>
    </xf>
    <xf numFmtId="49" fontId="7" fillId="0" borderId="52"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49" fontId="7" fillId="0" borderId="5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0" fontId="7" fillId="0" borderId="53"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0" fontId="38" fillId="0" borderId="0" xfId="0" applyFont="1" applyFill="1" applyAlignment="1">
      <alignment horizontal="right"/>
    </xf>
    <xf numFmtId="0" fontId="44" fillId="0" borderId="0" xfId="0" applyFont="1" applyFill="1" applyAlignment="1">
      <alignment horizontal="right"/>
    </xf>
    <xf numFmtId="0" fontId="0" fillId="0" borderId="0" xfId="0" applyAlignment="1">
      <alignment horizontal="right"/>
    </xf>
    <xf numFmtId="0" fontId="25" fillId="0" borderId="0" xfId="4" applyFont="1" applyFill="1" applyBorder="1" applyAlignment="1">
      <alignment horizontal="right"/>
    </xf>
    <xf numFmtId="0" fontId="7" fillId="0" borderId="4" xfId="4" applyFont="1" applyFill="1" applyBorder="1" applyAlignment="1">
      <alignment horizontal="center" vertical="center" wrapText="1"/>
    </xf>
    <xf numFmtId="0" fontId="7" fillId="0" borderId="51" xfId="4" applyFont="1" applyFill="1" applyBorder="1" applyAlignment="1">
      <alignment horizontal="center" vertical="center" wrapText="1"/>
    </xf>
    <xf numFmtId="0" fontId="7" fillId="0" borderId="20" xfId="4" applyFont="1" applyFill="1" applyBorder="1" applyAlignment="1">
      <alignment horizontal="center" vertical="center" wrapText="1"/>
    </xf>
    <xf numFmtId="168" fontId="7" fillId="0" borderId="21" xfId="4" applyNumberFormat="1" applyFont="1" applyFill="1" applyBorder="1" applyAlignment="1">
      <alignment horizontal="center" vertical="center" wrapText="1"/>
    </xf>
    <xf numFmtId="0" fontId="0" fillId="0" borderId="3" xfId="0" applyBorder="1" applyAlignment="1">
      <alignment horizontal="center" vertical="center" wrapText="1"/>
    </xf>
    <xf numFmtId="0" fontId="28" fillId="0" borderId="21" xfId="4" applyFont="1" applyFill="1" applyBorder="1" applyAlignment="1">
      <alignment horizontal="center" vertical="center" wrapText="1"/>
    </xf>
    <xf numFmtId="4" fontId="28" fillId="0" borderId="21" xfId="4" applyNumberFormat="1" applyFont="1" applyFill="1" applyBorder="1" applyAlignment="1">
      <alignment horizontal="center" vertical="center" wrapText="1"/>
    </xf>
    <xf numFmtId="0" fontId="7" fillId="0" borderId="21" xfId="4" applyFont="1" applyFill="1" applyBorder="1" applyAlignment="1">
      <alignment horizontal="center" vertical="center" wrapText="1"/>
    </xf>
    <xf numFmtId="0" fontId="8" fillId="0" borderId="19" xfId="4" applyFont="1" applyFill="1" applyBorder="1" applyAlignment="1">
      <alignment horizontal="center" vertical="center" wrapText="1"/>
    </xf>
    <xf numFmtId="0" fontId="8" fillId="0" borderId="8" xfId="4" applyFont="1" applyFill="1" applyBorder="1" applyAlignment="1">
      <alignment horizontal="center" vertical="center" wrapText="1"/>
    </xf>
    <xf numFmtId="0" fontId="7" fillId="0" borderId="19" xfId="4" applyFont="1" applyFill="1" applyBorder="1" applyAlignment="1">
      <alignment horizontal="center" vertical="center" wrapText="1" shrinkToFit="1"/>
    </xf>
    <xf numFmtId="0" fontId="7" fillId="0" borderId="8" xfId="4" applyFont="1" applyFill="1" applyBorder="1" applyAlignment="1">
      <alignment horizontal="center" vertical="center" wrapText="1" shrinkToFit="1"/>
    </xf>
    <xf numFmtId="0" fontId="7" fillId="0" borderId="15" xfId="4" applyFont="1" applyFill="1" applyBorder="1" applyAlignment="1">
      <alignment horizontal="center" vertical="center" wrapText="1" shrinkToFit="1"/>
    </xf>
    <xf numFmtId="0" fontId="16" fillId="0" borderId="19" xfId="4" applyFont="1" applyFill="1" applyBorder="1" applyAlignment="1">
      <alignment horizontal="center" vertical="center" wrapText="1" shrinkToFit="1"/>
    </xf>
    <xf numFmtId="0" fontId="16" fillId="0" borderId="15" xfId="4" applyFont="1" applyFill="1" applyBorder="1" applyAlignment="1">
      <alignment horizontal="center" vertical="center" wrapText="1" shrinkToFit="1"/>
    </xf>
    <xf numFmtId="0" fontId="16" fillId="0" borderId="8" xfId="4" applyFont="1" applyFill="1" applyBorder="1" applyAlignment="1">
      <alignment horizontal="center" vertical="center" wrapText="1" shrinkToFit="1"/>
    </xf>
    <xf numFmtId="0" fontId="7" fillId="0" borderId="19" xfId="2" applyNumberFormat="1" applyFont="1" applyFill="1" applyBorder="1" applyAlignment="1">
      <alignment horizontal="center" vertical="center" wrapText="1" shrinkToFit="1"/>
    </xf>
    <xf numFmtId="0" fontId="0" fillId="0" borderId="42"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8" xfId="0" applyFill="1" applyBorder="1" applyAlignment="1">
      <alignment horizontal="center" vertical="center" wrapText="1" shrinkToFit="1"/>
    </xf>
    <xf numFmtId="0" fontId="7" fillId="0" borderId="42" xfId="2" applyNumberFormat="1" applyFont="1" applyFill="1" applyBorder="1" applyAlignment="1">
      <alignment horizontal="center" vertical="center" wrapText="1" shrinkToFit="1"/>
    </xf>
    <xf numFmtId="0" fontId="5" fillId="0" borderId="19" xfId="4" applyFont="1" applyFill="1" applyBorder="1" applyAlignment="1">
      <alignment horizontal="center" vertical="center" wrapText="1"/>
    </xf>
    <xf numFmtId="0" fontId="5" fillId="0" borderId="15"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45" fillId="0" borderId="15" xfId="0" applyFont="1" applyFill="1" applyBorder="1" applyAlignment="1">
      <alignment horizontal="center" vertical="center" wrapText="1" shrinkToFit="1"/>
    </xf>
    <xf numFmtId="0" fontId="45" fillId="0" borderId="8" xfId="0" applyFont="1" applyFill="1" applyBorder="1" applyAlignment="1">
      <alignment horizontal="center" vertical="center" wrapText="1" shrinkToFit="1"/>
    </xf>
    <xf numFmtId="0" fontId="30" fillId="0" borderId="19" xfId="4" applyFont="1" applyFill="1" applyBorder="1" applyAlignment="1">
      <alignment horizontal="center" vertical="center" wrapText="1"/>
    </xf>
    <xf numFmtId="0" fontId="30" fillId="0" borderId="15" xfId="4" applyFont="1" applyFill="1" applyBorder="1" applyAlignment="1">
      <alignment horizontal="center" vertical="center" wrapText="1"/>
    </xf>
    <xf numFmtId="0" fontId="30" fillId="0" borderId="8" xfId="4"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5" xfId="4" applyFont="1" applyFill="1" applyBorder="1" applyAlignment="1">
      <alignment horizontal="center" vertical="center" wrapText="1"/>
    </xf>
    <xf numFmtId="0" fontId="7" fillId="0" borderId="8" xfId="4" applyFont="1" applyFill="1" applyBorder="1" applyAlignment="1">
      <alignment horizontal="center" vertical="center" wrapText="1"/>
    </xf>
    <xf numFmtId="0" fontId="30" fillId="0" borderId="19" xfId="4" applyFont="1" applyFill="1" applyBorder="1" applyAlignment="1">
      <alignment horizontal="center" vertical="center" wrapText="1" shrinkToFit="1"/>
    </xf>
    <xf numFmtId="0" fontId="30" fillId="0" borderId="15" xfId="4" applyFont="1" applyFill="1" applyBorder="1" applyAlignment="1">
      <alignment horizontal="center" vertical="center" wrapText="1" shrinkToFit="1"/>
    </xf>
    <xf numFmtId="0" fontId="30" fillId="0" borderId="8" xfId="4" applyFont="1" applyFill="1" applyBorder="1" applyAlignment="1">
      <alignment horizontal="center" vertical="center" wrapText="1" shrinkToFit="1"/>
    </xf>
    <xf numFmtId="0" fontId="45" fillId="0" borderId="15"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16" fillId="0" borderId="19" xfId="4" applyFont="1" applyFill="1" applyBorder="1" applyAlignment="1">
      <alignment horizontal="center" vertical="center" wrapText="1"/>
    </xf>
    <xf numFmtId="0" fontId="16" fillId="0" borderId="15" xfId="4" applyFont="1" applyFill="1" applyBorder="1" applyAlignment="1">
      <alignment horizontal="center" vertical="center" wrapText="1"/>
    </xf>
    <xf numFmtId="0" fontId="16" fillId="0" borderId="8" xfId="4" applyFont="1" applyFill="1" applyBorder="1" applyAlignment="1">
      <alignment horizontal="center" vertical="center" wrapText="1"/>
    </xf>
    <xf numFmtId="49" fontId="16" fillId="0" borderId="19" xfId="4" applyNumberFormat="1" applyFont="1" applyFill="1" applyBorder="1" applyAlignment="1">
      <alignment horizontal="center" vertical="center" wrapText="1"/>
    </xf>
    <xf numFmtId="49" fontId="16" fillId="0" borderId="8" xfId="4" applyNumberFormat="1" applyFont="1" applyFill="1" applyBorder="1" applyAlignment="1">
      <alignment horizontal="center" vertical="center" wrapText="1"/>
    </xf>
    <xf numFmtId="49" fontId="30" fillId="0" borderId="19" xfId="4" applyNumberFormat="1" applyFont="1" applyFill="1" applyBorder="1" applyAlignment="1">
      <alignment horizontal="center" vertical="center" wrapText="1"/>
    </xf>
    <xf numFmtId="49" fontId="30" fillId="0" borderId="15" xfId="4" applyNumberFormat="1" applyFont="1" applyFill="1" applyBorder="1" applyAlignment="1">
      <alignment horizontal="center" vertical="center" wrapText="1"/>
    </xf>
    <xf numFmtId="49" fontId="30" fillId="0" borderId="8" xfId="4" applyNumberFormat="1" applyFont="1" applyFill="1" applyBorder="1" applyAlignment="1">
      <alignment horizontal="center" vertical="center" wrapText="1"/>
    </xf>
    <xf numFmtId="49" fontId="16" fillId="0" borderId="15" xfId="4"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8" xfId="0" applyFill="1" applyBorder="1" applyAlignment="1">
      <alignment horizontal="center" vertical="center" wrapText="1"/>
    </xf>
    <xf numFmtId="0" fontId="5" fillId="0" borderId="19" xfId="4" applyFont="1" applyFill="1" applyBorder="1" applyAlignment="1">
      <alignment horizontal="center" vertical="center" wrapText="1" shrinkToFit="1"/>
    </xf>
    <xf numFmtId="0" fontId="5" fillId="0" borderId="15" xfId="4" applyFont="1" applyFill="1" applyBorder="1" applyAlignment="1">
      <alignment horizontal="center" vertical="center" wrapText="1" shrinkToFit="1"/>
    </xf>
    <xf numFmtId="0" fontId="5" fillId="0" borderId="8" xfId="4" applyFont="1" applyFill="1" applyBorder="1" applyAlignment="1">
      <alignment horizontal="center" vertical="center" wrapText="1" shrinkToFit="1"/>
    </xf>
    <xf numFmtId="0" fontId="7" fillId="0" borderId="35" xfId="4" applyFont="1" applyFill="1" applyBorder="1" applyAlignment="1">
      <alignment horizontal="center" vertical="center" wrapText="1" shrinkToFit="1"/>
    </xf>
    <xf numFmtId="0" fontId="7" fillId="0" borderId="0" xfId="4" applyFont="1" applyFill="1" applyBorder="1" applyAlignment="1">
      <alignment horizontal="center" vertical="center" wrapText="1" shrinkToFit="1"/>
    </xf>
    <xf numFmtId="0" fontId="0" fillId="0" borderId="0" xfId="0" applyFill="1" applyAlignment="1">
      <alignment horizontal="center" vertical="center" wrapText="1" shrinkToFit="1"/>
    </xf>
    <xf numFmtId="2" fontId="7" fillId="0" borderId="19" xfId="4" applyNumberFormat="1" applyFont="1" applyFill="1" applyBorder="1" applyAlignment="1">
      <alignment horizontal="center" vertical="center" wrapText="1" shrinkToFit="1"/>
    </xf>
    <xf numFmtId="2" fontId="7" fillId="0" borderId="8" xfId="4" applyNumberFormat="1" applyFont="1" applyFill="1" applyBorder="1" applyAlignment="1">
      <alignment horizontal="center" vertical="center" wrapText="1" shrinkToFit="1"/>
    </xf>
    <xf numFmtId="0" fontId="30" fillId="0" borderId="19" xfId="4" applyNumberFormat="1" applyFont="1" applyFill="1" applyBorder="1" applyAlignment="1">
      <alignment horizontal="center" vertical="center" wrapText="1"/>
    </xf>
    <xf numFmtId="0" fontId="30" fillId="0" borderId="15" xfId="4" applyNumberFormat="1" applyFont="1" applyFill="1" applyBorder="1" applyAlignment="1">
      <alignment horizontal="center" vertical="center" wrapText="1"/>
    </xf>
    <xf numFmtId="0" fontId="30" fillId="0" borderId="8" xfId="4" applyNumberFormat="1" applyFont="1" applyFill="1" applyBorder="1" applyAlignment="1">
      <alignment horizontal="center" vertical="center" wrapText="1"/>
    </xf>
    <xf numFmtId="0" fontId="5" fillId="0" borderId="19" xfId="4" applyNumberFormat="1" applyFont="1" applyFill="1" applyBorder="1" applyAlignment="1">
      <alignment horizontal="center" vertical="center" wrapText="1"/>
    </xf>
    <xf numFmtId="0" fontId="5" fillId="0" borderId="15" xfId="4" applyNumberFormat="1" applyFont="1" applyFill="1" applyBorder="1" applyAlignment="1">
      <alignment horizontal="center" vertical="center" wrapText="1"/>
    </xf>
    <xf numFmtId="0" fontId="5" fillId="0" borderId="8" xfId="4" applyNumberFormat="1" applyFont="1" applyFill="1" applyBorder="1" applyAlignment="1">
      <alignment horizontal="center" vertical="center" wrapText="1"/>
    </xf>
    <xf numFmtId="0" fontId="16" fillId="0" borderId="19" xfId="4" applyNumberFormat="1" applyFont="1" applyFill="1" applyBorder="1" applyAlignment="1">
      <alignment horizontal="center" vertical="center" wrapText="1"/>
    </xf>
    <xf numFmtId="0" fontId="16" fillId="0" borderId="15" xfId="4" applyNumberFormat="1" applyFont="1" applyFill="1" applyBorder="1" applyAlignment="1">
      <alignment horizontal="center" vertical="center" wrapText="1"/>
    </xf>
    <xf numFmtId="0" fontId="16" fillId="0" borderId="8" xfId="4" applyNumberFormat="1" applyFont="1" applyFill="1" applyBorder="1" applyAlignment="1">
      <alignment horizontal="center" vertical="center" wrapText="1"/>
    </xf>
    <xf numFmtId="2" fontId="7" fillId="0" borderId="15" xfId="4" applyNumberFormat="1" applyFont="1" applyFill="1" applyBorder="1" applyAlignment="1">
      <alignment horizontal="center" vertical="center" wrapText="1" shrinkToFit="1"/>
    </xf>
    <xf numFmtId="2" fontId="16" fillId="0" borderId="19" xfId="4" applyNumberFormat="1" applyFont="1" applyFill="1" applyBorder="1" applyAlignment="1">
      <alignment horizontal="center" vertical="center" wrapText="1" shrinkToFit="1"/>
    </xf>
    <xf numFmtId="2" fontId="16" fillId="0" borderId="8" xfId="4" applyNumberFormat="1" applyFont="1" applyFill="1" applyBorder="1" applyAlignment="1">
      <alignment horizontal="center" vertical="center" wrapText="1" shrinkToFit="1"/>
    </xf>
    <xf numFmtId="0" fontId="7" fillId="0" borderId="19" xfId="4" applyNumberFormat="1" applyFont="1" applyFill="1" applyBorder="1" applyAlignment="1">
      <alignment horizontal="center" vertical="center" wrapText="1" shrinkToFit="1"/>
    </xf>
    <xf numFmtId="0" fontId="7" fillId="0" borderId="8" xfId="4" applyNumberFormat="1" applyFont="1" applyFill="1" applyBorder="1" applyAlignment="1">
      <alignment horizontal="center" vertical="center" wrapText="1" shrinkToFit="1"/>
    </xf>
    <xf numFmtId="49" fontId="7" fillId="0" borderId="19" xfId="4" applyNumberFormat="1" applyFont="1" applyFill="1" applyBorder="1" applyAlignment="1">
      <alignment horizontal="center" vertical="center" wrapText="1" shrinkToFit="1"/>
    </xf>
    <xf numFmtId="49" fontId="7" fillId="0" borderId="8" xfId="4" applyNumberFormat="1" applyFont="1" applyFill="1" applyBorder="1" applyAlignment="1">
      <alignment horizontal="center" vertical="center" wrapText="1" shrinkToFit="1"/>
    </xf>
    <xf numFmtId="49" fontId="7" fillId="0" borderId="15" xfId="4" applyNumberFormat="1" applyFont="1" applyFill="1" applyBorder="1" applyAlignment="1">
      <alignment horizontal="center" vertical="center" wrapText="1" shrinkToFit="1"/>
    </xf>
    <xf numFmtId="0" fontId="57" fillId="0" borderId="15" xfId="0" applyFont="1" applyFill="1" applyBorder="1" applyAlignment="1">
      <alignment horizontal="center" vertical="center" wrapText="1" shrinkToFit="1"/>
    </xf>
    <xf numFmtId="0" fontId="57" fillId="0" borderId="8" xfId="0" applyFont="1" applyFill="1" applyBorder="1" applyAlignment="1">
      <alignment horizontal="center" vertical="center" wrapText="1" shrinkToFit="1"/>
    </xf>
    <xf numFmtId="0" fontId="8" fillId="0" borderId="19" xfId="4" applyFont="1" applyFill="1" applyBorder="1" applyAlignment="1">
      <alignment horizontal="center" vertical="center" wrapText="1" shrinkToFit="1"/>
    </xf>
    <xf numFmtId="0" fontId="8" fillId="0" borderId="8" xfId="4" applyFont="1" applyFill="1" applyBorder="1" applyAlignment="1">
      <alignment horizontal="center" vertical="center" wrapText="1" shrinkToFit="1"/>
    </xf>
    <xf numFmtId="0" fontId="8" fillId="0" borderId="1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0" fillId="0" borderId="2" xfId="0" applyBorder="1" applyAlignment="1"/>
    <xf numFmtId="0" fontId="78" fillId="0" borderId="15" xfId="0" applyFont="1" applyBorder="1" applyAlignment="1">
      <alignment horizontal="center" vertical="center" wrapText="1"/>
    </xf>
    <xf numFmtId="0" fontId="78" fillId="0" borderId="8" xfId="0" applyFont="1" applyBorder="1" applyAlignment="1">
      <alignment horizontal="center" vertical="center" wrapText="1"/>
    </xf>
    <xf numFmtId="0" fontId="76" fillId="0" borderId="15" xfId="0" applyFont="1" applyBorder="1" applyAlignment="1">
      <alignment horizontal="center" vertical="center" wrapText="1"/>
    </xf>
    <xf numFmtId="0" fontId="7" fillId="0" borderId="8" xfId="2" applyNumberFormat="1" applyFont="1" applyFill="1" applyBorder="1" applyAlignment="1">
      <alignment horizontal="center" vertical="center" wrapText="1" shrinkToFit="1"/>
    </xf>
    <xf numFmtId="0" fontId="67" fillId="0" borderId="0" xfId="0" applyFont="1" applyAlignment="1">
      <alignment horizontal="center"/>
    </xf>
    <xf numFmtId="0" fontId="65" fillId="0" borderId="19"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44" fillId="0" borderId="0" xfId="0" applyFont="1" applyFill="1" applyAlignment="1">
      <alignment horizontal="left"/>
    </xf>
    <xf numFmtId="0" fontId="0" fillId="0" borderId="0" xfId="0" applyAlignment="1">
      <alignment horizontal="left"/>
    </xf>
    <xf numFmtId="0" fontId="25" fillId="0" borderId="0" xfId="4" applyFont="1" applyFill="1" applyBorder="1" applyAlignment="1">
      <alignment horizontal="left"/>
    </xf>
    <xf numFmtId="0" fontId="38" fillId="0" borderId="0" xfId="0" applyFont="1" applyFill="1" applyAlignment="1">
      <alignment horizontal="left"/>
    </xf>
    <xf numFmtId="0" fontId="7" fillId="0" borderId="0" xfId="0" applyFont="1" applyFill="1" applyBorder="1" applyAlignment="1">
      <alignment horizontal="center" vertical="center" wrapText="1"/>
    </xf>
    <xf numFmtId="0" fontId="0" fillId="0" borderId="0" xfId="0" applyFill="1" applyAlignment="1">
      <alignment horizontal="center" vertical="center" wrapText="1"/>
    </xf>
    <xf numFmtId="0" fontId="66" fillId="0" borderId="0" xfId="0" applyFont="1" applyFill="1" applyAlignment="1">
      <alignment horizontal="center" vertical="center" wrapText="1"/>
    </xf>
    <xf numFmtId="0" fontId="79" fillId="0" borderId="2" xfId="0" applyFont="1" applyFill="1" applyBorder="1" applyAlignment="1">
      <alignment horizontal="center" vertical="center" wrapText="1"/>
    </xf>
    <xf numFmtId="0" fontId="58" fillId="0" borderId="2" xfId="0" applyFont="1" applyBorder="1" applyAlignment="1">
      <alignment horizontal="center" vertical="center" wrapText="1"/>
    </xf>
    <xf numFmtId="0" fontId="7" fillId="0" borderId="19"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30" fillId="0" borderId="35" xfId="4" applyFont="1" applyFill="1" applyBorder="1" applyAlignment="1">
      <alignment horizontal="center" vertical="center" wrapText="1"/>
    </xf>
    <xf numFmtId="0" fontId="57" fillId="0" borderId="0" xfId="0" applyFont="1" applyFill="1" applyAlignment="1">
      <alignment horizontal="center" vertical="center" wrapText="1"/>
    </xf>
    <xf numFmtId="0" fontId="0" fillId="0" borderId="0" xfId="0" applyAlignment="1"/>
    <xf numFmtId="0" fontId="21" fillId="0" borderId="0" xfId="0" applyFont="1" applyFill="1" applyAlignment="1">
      <alignment horizontal="right"/>
    </xf>
    <xf numFmtId="0" fontId="0" fillId="0" borderId="0" xfId="0" applyFill="1" applyAlignment="1">
      <alignment horizontal="right"/>
    </xf>
    <xf numFmtId="0" fontId="9" fillId="0" borderId="0" xfId="4" applyFont="1" applyFill="1" applyBorder="1" applyAlignment="1">
      <alignment horizontal="right"/>
    </xf>
    <xf numFmtId="0" fontId="16" fillId="0" borderId="35" xfId="4" applyFont="1" applyFill="1" applyBorder="1" applyAlignment="1">
      <alignment horizontal="center" vertical="center" wrapText="1"/>
    </xf>
    <xf numFmtId="0" fontId="16" fillId="0" borderId="35" xfId="4" applyFont="1" applyFill="1" applyBorder="1" applyAlignment="1">
      <alignment horizontal="center" vertical="center" wrapText="1" shrinkToFit="1"/>
    </xf>
    <xf numFmtId="3" fontId="30" fillId="0" borderId="19" xfId="4" applyNumberFormat="1" applyFont="1" applyFill="1" applyBorder="1" applyAlignment="1">
      <alignment horizontal="center" vertical="center" wrapText="1"/>
    </xf>
    <xf numFmtId="0" fontId="7" fillId="0" borderId="35" xfId="4" applyFont="1" applyFill="1" applyBorder="1" applyAlignment="1">
      <alignment horizontal="center" vertical="center" wrapText="1"/>
    </xf>
    <xf numFmtId="0" fontId="0" fillId="0" borderId="0" xfId="0" applyFill="1" applyAlignment="1"/>
    <xf numFmtId="49" fontId="16" fillId="0" borderId="19" xfId="0" applyNumberFormat="1" applyFont="1" applyFill="1" applyBorder="1" applyAlignment="1">
      <alignment horizontal="center" vertical="center" wrapText="1" shrinkToFit="1"/>
    </xf>
    <xf numFmtId="49" fontId="7" fillId="0" borderId="19" xfId="0" applyNumberFormat="1" applyFont="1" applyFill="1" applyBorder="1" applyAlignment="1">
      <alignment horizontal="center" vertical="center" wrapText="1" shrinkToFit="1"/>
    </xf>
    <xf numFmtId="0" fontId="4" fillId="0" borderId="2" xfId="2" applyNumberFormat="1" applyFont="1" applyFill="1" applyBorder="1" applyAlignment="1">
      <alignment horizontal="center" vertical="center" wrapText="1"/>
    </xf>
    <xf numFmtId="0" fontId="4" fillId="0" borderId="18" xfId="2" applyNumberFormat="1" applyFont="1" applyFill="1" applyBorder="1" applyAlignment="1">
      <alignment horizontal="center" vertical="center" wrapText="1"/>
    </xf>
    <xf numFmtId="0" fontId="4" fillId="0" borderId="3" xfId="2" applyNumberFormat="1" applyFont="1" applyFill="1" applyBorder="1" applyAlignment="1">
      <alignment horizontal="center" vertical="center" wrapText="1"/>
    </xf>
    <xf numFmtId="0" fontId="7" fillId="0" borderId="40" xfId="2" applyNumberFormat="1" applyFont="1" applyFill="1" applyBorder="1" applyAlignment="1">
      <alignment horizontal="center" vertical="center" wrapText="1" shrinkToFit="1"/>
    </xf>
    <xf numFmtId="0" fontId="7" fillId="0" borderId="41" xfId="2" applyNumberFormat="1" applyFont="1" applyFill="1" applyBorder="1" applyAlignment="1">
      <alignment horizontal="center" vertical="center" wrapText="1" shrinkToFit="1"/>
    </xf>
    <xf numFmtId="2" fontId="16" fillId="0" borderId="19" xfId="4" applyNumberFormat="1" applyFont="1" applyFill="1" applyBorder="1" applyAlignment="1">
      <alignment horizontal="center" vertical="center" wrapText="1"/>
    </xf>
    <xf numFmtId="2" fontId="0" fillId="0" borderId="15" xfId="0" applyNumberFormat="1" applyFill="1" applyBorder="1" applyAlignment="1">
      <alignment horizontal="center" vertical="center" wrapText="1"/>
    </xf>
    <xf numFmtId="2" fontId="0" fillId="0" borderId="8" xfId="0" applyNumberFormat="1" applyFill="1" applyBorder="1" applyAlignment="1">
      <alignment horizontal="center" vertical="center" wrapText="1"/>
    </xf>
    <xf numFmtId="2" fontId="0" fillId="0" borderId="8" xfId="0" applyNumberFormat="1" applyFill="1" applyBorder="1" applyAlignment="1">
      <alignment horizontal="center" vertical="center" wrapText="1" shrinkToFit="1"/>
    </xf>
    <xf numFmtId="0" fontId="6" fillId="0" borderId="19" xfId="4" applyFont="1" applyFill="1" applyBorder="1" applyAlignment="1">
      <alignment horizontal="center" vertical="center" wrapText="1" shrinkToFit="1"/>
    </xf>
    <xf numFmtId="0" fontId="0" fillId="0" borderId="41" xfId="0" applyFill="1" applyBorder="1" applyAlignment="1">
      <alignment horizontal="center" vertical="center" wrapText="1" shrinkToFit="1"/>
    </xf>
    <xf numFmtId="0" fontId="6" fillId="0" borderId="44" xfId="2" applyNumberFormat="1" applyFont="1" applyFill="1" applyBorder="1" applyAlignment="1">
      <alignment horizontal="center" vertical="center" wrapText="1" shrinkToFit="1"/>
    </xf>
    <xf numFmtId="0" fontId="6" fillId="0" borderId="29" xfId="2" applyNumberFormat="1" applyFont="1" applyFill="1" applyBorder="1" applyAlignment="1">
      <alignment horizontal="center" vertical="center" wrapText="1" shrinkToFit="1"/>
    </xf>
    <xf numFmtId="0" fontId="9" fillId="0" borderId="50" xfId="0" applyFont="1" applyFill="1" applyBorder="1" applyAlignment="1">
      <alignment horizontal="center" vertical="center" wrapText="1"/>
    </xf>
    <xf numFmtId="0" fontId="36" fillId="0" borderId="47"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58" fillId="0" borderId="0" xfId="0" applyNumberFormat="1" applyFont="1" applyFill="1" applyAlignment="1">
      <alignment horizontal="center" vertical="center" wrapText="1"/>
    </xf>
    <xf numFmtId="0" fontId="7" fillId="0" borderId="19" xfId="0" applyNumberFormat="1" applyFont="1" applyFill="1" applyBorder="1" applyAlignment="1">
      <alignment horizontal="center" vertical="center" wrapText="1"/>
    </xf>
    <xf numFmtId="0" fontId="55" fillId="0" borderId="15" xfId="0" applyNumberFormat="1" applyFont="1" applyFill="1" applyBorder="1" applyAlignment="1">
      <alignment horizontal="center" vertical="center" wrapText="1"/>
    </xf>
    <xf numFmtId="0" fontId="55" fillId="0" borderId="8" xfId="0" applyNumberFormat="1" applyFont="1" applyFill="1" applyBorder="1" applyAlignment="1">
      <alignment horizontal="center" vertical="center" wrapText="1"/>
    </xf>
  </cellXfs>
  <cellStyles count="23">
    <cellStyle name="Вывод" xfId="1" builtinId="21"/>
    <cellStyle name="Гиперссылка" xfId="3" builtinId="8"/>
    <cellStyle name="Обычный" xfId="0" builtinId="0"/>
    <cellStyle name="Обычный 2" xfId="4"/>
    <cellStyle name="Обычный 2 2" xfId="17"/>
    <cellStyle name="Обычный 2 3" xfId="21"/>
    <cellStyle name="Обычный 2 4" xfId="22"/>
    <cellStyle name="Обычный 2_26.06.2020 Реестр мун.собственности на 01.01.2020 (с исправлениями)" xfId="5"/>
    <cellStyle name="Обычный 3" xfId="6"/>
    <cellStyle name="Обычный 3 2" xfId="18"/>
    <cellStyle name="Обычный 3 3" xfId="19"/>
    <cellStyle name="Обычный 3_26.06.2020 Реестр мун.собственности на 01.01.2020 (с исправлениями)" xfId="7"/>
    <cellStyle name="Обычный 4" xfId="8"/>
    <cellStyle name="Обычный 5" xfId="9"/>
    <cellStyle name="Обычный 5 2" xfId="20"/>
    <cellStyle name="Обычный 6" xfId="16"/>
    <cellStyle name="Обычный_ДВИЖИМОЕ ИМУЩЕСТВО" xfId="10"/>
    <cellStyle name="Обычный_Лист1" xfId="11"/>
    <cellStyle name="Обычный_Лист3" xfId="12"/>
    <cellStyle name="Пояснение" xfId="2" builtinId="53"/>
    <cellStyle name="Процентный 2" xfId="13"/>
    <cellStyle name="Стиль 1" xfId="14"/>
    <cellStyle name="Финансовый 2" xfId="1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12</xdr:col>
      <xdr:colOff>295275</xdr:colOff>
      <xdr:row>1080</xdr:row>
      <xdr:rowOff>0</xdr:rowOff>
    </xdr:from>
    <xdr:to>
      <xdr:col>12</xdr:col>
      <xdr:colOff>400050</xdr:colOff>
      <xdr:row>1080</xdr:row>
      <xdr:rowOff>1136650</xdr:rowOff>
    </xdr:to>
    <xdr:sp macro="" textlink="">
      <xdr:nvSpPr>
        <xdr:cNvPr id="2"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3"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4"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5"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6"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7"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8"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9"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1080</xdr:row>
      <xdr:rowOff>0</xdr:rowOff>
    </xdr:from>
    <xdr:to>
      <xdr:col>12</xdr:col>
      <xdr:colOff>400050</xdr:colOff>
      <xdr:row>1080</xdr:row>
      <xdr:rowOff>1136650</xdr:rowOff>
    </xdr:to>
    <xdr:sp macro="" textlink="">
      <xdr:nvSpPr>
        <xdr:cNvPr id="10"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1"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2"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3"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4"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5"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6"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7"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8"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twoCellAnchor editAs="oneCell">
    <xdr:from>
      <xdr:col>12</xdr:col>
      <xdr:colOff>295275</xdr:colOff>
      <xdr:row>1072</xdr:row>
      <xdr:rowOff>0</xdr:rowOff>
    </xdr:from>
    <xdr:to>
      <xdr:col>12</xdr:col>
      <xdr:colOff>400050</xdr:colOff>
      <xdr:row>1073</xdr:row>
      <xdr:rowOff>184150</xdr:rowOff>
    </xdr:to>
    <xdr:sp macro="" textlink="">
      <xdr:nvSpPr>
        <xdr:cNvPr id="19" name="Text Box 1"/>
        <xdr:cNvSpPr txBox="1">
          <a:spLocks noChangeArrowheads="1"/>
        </xdr:cNvSpPr>
      </xdr:nvSpPr>
      <xdr:spPr bwMode="auto">
        <a:xfrm>
          <a:off x="21002625" y="5172075"/>
          <a:ext cx="104775" cy="1136650"/>
        </a:xfrm>
        <a:prstGeom prst="rect">
          <a:avLst/>
        </a:prstGeom>
        <a:noFill/>
        <a:ln w="9525">
          <a:noFill/>
          <a:miter lim="800000"/>
          <a:headEnd/>
          <a:tailEnd/>
        </a:ln>
      </xdr:spPr>
    </xdr:sp>
    <xdr:clientData/>
  </xdr:twoCellAnchor>
  <xdr:oneCellAnchor>
    <xdr:from>
      <xdr:col>12</xdr:col>
      <xdr:colOff>295275</xdr:colOff>
      <xdr:row>1073</xdr:row>
      <xdr:rowOff>0</xdr:rowOff>
    </xdr:from>
    <xdr:ext cx="104775" cy="1136650"/>
    <xdr:sp macro="" textlink="">
      <xdr:nvSpPr>
        <xdr:cNvPr id="20"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1"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2"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3"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4"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5"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6"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7"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1073</xdr:row>
      <xdr:rowOff>0</xdr:rowOff>
    </xdr:from>
    <xdr:ext cx="104775" cy="1136650"/>
    <xdr:sp macro="" textlink="">
      <xdr:nvSpPr>
        <xdr:cNvPr id="28" name="Text Box 1"/>
        <xdr:cNvSpPr txBox="1">
          <a:spLocks noChangeArrowheads="1"/>
        </xdr:cNvSpPr>
      </xdr:nvSpPr>
      <xdr:spPr bwMode="auto">
        <a:xfrm>
          <a:off x="21002625" y="612457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29"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0"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1"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2"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3"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4"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5"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6"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1074</xdr:row>
      <xdr:rowOff>0</xdr:rowOff>
    </xdr:from>
    <xdr:ext cx="104775" cy="1136650"/>
    <xdr:sp macro="" textlink="">
      <xdr:nvSpPr>
        <xdr:cNvPr id="37" name="Text Box 1"/>
        <xdr:cNvSpPr txBox="1">
          <a:spLocks noChangeArrowheads="1"/>
        </xdr:cNvSpPr>
      </xdr:nvSpPr>
      <xdr:spPr bwMode="auto">
        <a:xfrm>
          <a:off x="21002625" y="6600825"/>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38"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39"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0"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1"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2"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3"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4"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5"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1075</xdr:row>
      <xdr:rowOff>0</xdr:rowOff>
    </xdr:from>
    <xdr:ext cx="104775" cy="1136650"/>
    <xdr:sp macro="" textlink="">
      <xdr:nvSpPr>
        <xdr:cNvPr id="46" name="Text Box 1"/>
        <xdr:cNvSpPr txBox="1">
          <a:spLocks noChangeArrowheads="1"/>
        </xdr:cNvSpPr>
      </xdr:nvSpPr>
      <xdr:spPr bwMode="auto">
        <a:xfrm>
          <a:off x="21002625" y="7315200"/>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47"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48"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49"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0"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1"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2"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3"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4"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5"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6"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7"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8"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59"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60"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61"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62"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63"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1076</xdr:row>
      <xdr:rowOff>0</xdr:rowOff>
    </xdr:from>
    <xdr:ext cx="104775" cy="1136650"/>
    <xdr:sp macro="" textlink="">
      <xdr:nvSpPr>
        <xdr:cNvPr id="64" name="Text Box 1"/>
        <xdr:cNvSpPr txBox="1">
          <a:spLocks noChangeArrowheads="1"/>
        </xdr:cNvSpPr>
      </xdr:nvSpPr>
      <xdr:spPr bwMode="auto">
        <a:xfrm>
          <a:off x="21002625" y="8029575"/>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65"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66"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67"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68"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69"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0"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1"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2"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3"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4"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5"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6"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7"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8"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79"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80"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81"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1077</xdr:row>
      <xdr:rowOff>0</xdr:rowOff>
    </xdr:from>
    <xdr:ext cx="104775" cy="1136650"/>
    <xdr:sp macro="" textlink="">
      <xdr:nvSpPr>
        <xdr:cNvPr id="82" name="Text Box 1"/>
        <xdr:cNvSpPr txBox="1">
          <a:spLocks noChangeArrowheads="1"/>
        </xdr:cNvSpPr>
      </xdr:nvSpPr>
      <xdr:spPr bwMode="auto">
        <a:xfrm>
          <a:off x="21002625" y="8743950"/>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3"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4"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5"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6"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7"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8"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89"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90"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1079</xdr:row>
      <xdr:rowOff>0</xdr:rowOff>
    </xdr:from>
    <xdr:ext cx="104775" cy="1136650"/>
    <xdr:sp macro="" textlink="">
      <xdr:nvSpPr>
        <xdr:cNvPr id="91"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twoCellAnchor editAs="oneCell">
    <xdr:from>
      <xdr:col>12</xdr:col>
      <xdr:colOff>295275</xdr:colOff>
      <xdr:row>803</xdr:row>
      <xdr:rowOff>0</xdr:rowOff>
    </xdr:from>
    <xdr:to>
      <xdr:col>12</xdr:col>
      <xdr:colOff>400050</xdr:colOff>
      <xdr:row>803</xdr:row>
      <xdr:rowOff>257175</xdr:rowOff>
    </xdr:to>
    <xdr:sp macro="" textlink="">
      <xdr:nvSpPr>
        <xdr:cNvPr id="92"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3"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4"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5"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6"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7"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8"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99"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803</xdr:row>
      <xdr:rowOff>0</xdr:rowOff>
    </xdr:from>
    <xdr:to>
      <xdr:col>12</xdr:col>
      <xdr:colOff>400050</xdr:colOff>
      <xdr:row>803</xdr:row>
      <xdr:rowOff>257175</xdr:rowOff>
    </xdr:to>
    <xdr:sp macro="" textlink="">
      <xdr:nvSpPr>
        <xdr:cNvPr id="100" name="Text Box 1"/>
        <xdr:cNvSpPr txBox="1">
          <a:spLocks noChangeArrowheads="1"/>
        </xdr:cNvSpPr>
      </xdr:nvSpPr>
      <xdr:spPr bwMode="auto">
        <a:xfrm>
          <a:off x="20697825" y="5867400"/>
          <a:ext cx="104775" cy="485775"/>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197" name="Text Box 92557"/>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198" name="Text Box 92558"/>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199" name="Text Box 93373"/>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0" name="Text Box 93374"/>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1" name="Text Box 94187"/>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2" name="Text Box 94188"/>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3" name="Text Box 95003"/>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4" name="Text Box 95004"/>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5" name="Text Box 92557"/>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6" name="Text Box 92558"/>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7" name="Text Box 93373"/>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8" name="Text Box 93374"/>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09" name="Text Box 94187"/>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10" name="Text Box 94188"/>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11" name="Text Box 95003"/>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2337</xdr:row>
      <xdr:rowOff>0</xdr:rowOff>
    </xdr:from>
    <xdr:to>
      <xdr:col>12</xdr:col>
      <xdr:colOff>400050</xdr:colOff>
      <xdr:row>2337</xdr:row>
      <xdr:rowOff>476250</xdr:rowOff>
    </xdr:to>
    <xdr:sp macro="" textlink="">
      <xdr:nvSpPr>
        <xdr:cNvPr id="212" name="Text Box 95004"/>
        <xdr:cNvSpPr txBox="1">
          <a:spLocks noChangeArrowheads="1"/>
        </xdr:cNvSpPr>
      </xdr:nvSpPr>
      <xdr:spPr bwMode="auto">
        <a:xfrm>
          <a:off x="17087850" y="22164675"/>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3" name="Text Box 92557"/>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4" name="Text Box 92558"/>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5" name="Text Box 93373"/>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6" name="Text Box 93374"/>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7" name="Text Box 94187"/>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8" name="Text Box 94188"/>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19" name="Text Box 95003"/>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0" name="Text Box 95004"/>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1" name="Text Box 92557"/>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2" name="Text Box 92558"/>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3" name="Text Box 93373"/>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4" name="Text Box 93374"/>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5" name="Text Box 94187"/>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6" name="Text Box 94188"/>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7" name="Text Box 95003"/>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2336</xdr:row>
      <xdr:rowOff>0</xdr:rowOff>
    </xdr:from>
    <xdr:to>
      <xdr:col>12</xdr:col>
      <xdr:colOff>400050</xdr:colOff>
      <xdr:row>2336</xdr:row>
      <xdr:rowOff>476250</xdr:rowOff>
    </xdr:to>
    <xdr:sp macro="" textlink="">
      <xdr:nvSpPr>
        <xdr:cNvPr id="228" name="Text Box 95004"/>
        <xdr:cNvSpPr txBox="1">
          <a:spLocks noChangeArrowheads="1"/>
        </xdr:cNvSpPr>
      </xdr:nvSpPr>
      <xdr:spPr bwMode="auto">
        <a:xfrm>
          <a:off x="17087850" y="2120265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29" name="Text Box 92557"/>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0" name="Text Box 92558"/>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1" name="Text Box 93373"/>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2" name="Text Box 93374"/>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3" name="Text Box 94187"/>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4" name="Text Box 94188"/>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5" name="Text Box 95003"/>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6" name="Text Box 95004"/>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7" name="Text Box 92557"/>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8" name="Text Box 92558"/>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39" name="Text Box 93373"/>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40" name="Text Box 93374"/>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41" name="Text Box 94187"/>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42" name="Text Box 94188"/>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43" name="Text Box 95003"/>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twoCellAnchor editAs="oneCell">
    <xdr:from>
      <xdr:col>12</xdr:col>
      <xdr:colOff>295275</xdr:colOff>
      <xdr:row>2338</xdr:row>
      <xdr:rowOff>0</xdr:rowOff>
    </xdr:from>
    <xdr:to>
      <xdr:col>12</xdr:col>
      <xdr:colOff>400050</xdr:colOff>
      <xdr:row>2338</xdr:row>
      <xdr:rowOff>476250</xdr:rowOff>
    </xdr:to>
    <xdr:sp macro="" textlink="">
      <xdr:nvSpPr>
        <xdr:cNvPr id="244" name="Text Box 95004"/>
        <xdr:cNvSpPr txBox="1">
          <a:spLocks noChangeArrowheads="1"/>
        </xdr:cNvSpPr>
      </xdr:nvSpPr>
      <xdr:spPr bwMode="auto">
        <a:xfrm>
          <a:off x="17087850" y="23126700"/>
          <a:ext cx="104775" cy="476250"/>
        </a:xfrm>
        <a:prstGeom prst="rect">
          <a:avLst/>
        </a:prstGeom>
        <a:noFill/>
        <a:ln w="9525">
          <a:noFill/>
          <a:miter lim="800000"/>
          <a:headEnd/>
          <a:tailEnd/>
        </a:ln>
      </xdr:spPr>
    </xdr:sp>
    <xdr:clientData/>
  </xdr:twoCellAnchor>
  <xdr:oneCellAnchor>
    <xdr:from>
      <xdr:col>12</xdr:col>
      <xdr:colOff>295275</xdr:colOff>
      <xdr:row>1078</xdr:row>
      <xdr:rowOff>0</xdr:rowOff>
    </xdr:from>
    <xdr:ext cx="104775" cy="1136650"/>
    <xdr:sp macro="" textlink="">
      <xdr:nvSpPr>
        <xdr:cNvPr id="149"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0"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1"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2"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3"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4"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5"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6"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57" name="Text Box 1"/>
        <xdr:cNvSpPr txBox="1">
          <a:spLocks noChangeArrowheads="1"/>
        </xdr:cNvSpPr>
      </xdr:nvSpPr>
      <xdr:spPr bwMode="auto">
        <a:xfrm>
          <a:off x="22417088" y="964096688"/>
          <a:ext cx="104775" cy="1136650"/>
        </a:xfrm>
        <a:prstGeom prst="rect">
          <a:avLst/>
        </a:prstGeom>
        <a:noFill/>
        <a:ln w="9525">
          <a:noFill/>
          <a:miter lim="800000"/>
          <a:headEnd/>
          <a:tailEnd/>
        </a:ln>
      </xdr:spPr>
    </xdr:sp>
    <xdr:clientData/>
  </xdr:oneCellAnchor>
  <xdr:twoCellAnchor editAs="oneCell">
    <xdr:from>
      <xdr:col>12</xdr:col>
      <xdr:colOff>295275</xdr:colOff>
      <xdr:row>1079</xdr:row>
      <xdr:rowOff>0</xdr:rowOff>
    </xdr:from>
    <xdr:to>
      <xdr:col>12</xdr:col>
      <xdr:colOff>400050</xdr:colOff>
      <xdr:row>1079</xdr:row>
      <xdr:rowOff>1136650</xdr:rowOff>
    </xdr:to>
    <xdr:sp macro="" textlink="">
      <xdr:nvSpPr>
        <xdr:cNvPr id="158"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59"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0"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1"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2"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3"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4"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5"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twoCellAnchor editAs="oneCell">
    <xdr:from>
      <xdr:col>12</xdr:col>
      <xdr:colOff>295275</xdr:colOff>
      <xdr:row>1079</xdr:row>
      <xdr:rowOff>0</xdr:rowOff>
    </xdr:from>
    <xdr:to>
      <xdr:col>12</xdr:col>
      <xdr:colOff>400050</xdr:colOff>
      <xdr:row>1079</xdr:row>
      <xdr:rowOff>1136650</xdr:rowOff>
    </xdr:to>
    <xdr:sp macro="" textlink="">
      <xdr:nvSpPr>
        <xdr:cNvPr id="166" name="Text Box 1"/>
        <xdr:cNvSpPr txBox="1">
          <a:spLocks noChangeArrowheads="1"/>
        </xdr:cNvSpPr>
      </xdr:nvSpPr>
      <xdr:spPr bwMode="auto">
        <a:xfrm>
          <a:off x="21002625" y="10172700"/>
          <a:ext cx="104775" cy="1136650"/>
        </a:xfrm>
        <a:prstGeom prst="rect">
          <a:avLst/>
        </a:prstGeom>
        <a:noFill/>
        <a:ln w="9525">
          <a:noFill/>
          <a:miter lim="800000"/>
          <a:headEnd/>
          <a:tailEnd/>
        </a:ln>
      </xdr:spPr>
    </xdr:sp>
    <xdr:clientData/>
  </xdr:twoCellAnchor>
  <xdr:oneCellAnchor>
    <xdr:from>
      <xdr:col>12</xdr:col>
      <xdr:colOff>295275</xdr:colOff>
      <xdr:row>1078</xdr:row>
      <xdr:rowOff>0</xdr:rowOff>
    </xdr:from>
    <xdr:ext cx="104775" cy="1136650"/>
    <xdr:sp macro="" textlink="">
      <xdr:nvSpPr>
        <xdr:cNvPr id="167"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68"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69"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70"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71"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72"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73"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74"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oneCellAnchor>
    <xdr:from>
      <xdr:col>12</xdr:col>
      <xdr:colOff>295275</xdr:colOff>
      <xdr:row>1078</xdr:row>
      <xdr:rowOff>0</xdr:rowOff>
    </xdr:from>
    <xdr:ext cx="104775" cy="1136650"/>
    <xdr:sp macro="" textlink="">
      <xdr:nvSpPr>
        <xdr:cNvPr id="175" name="Text Box 1"/>
        <xdr:cNvSpPr txBox="1">
          <a:spLocks noChangeArrowheads="1"/>
        </xdr:cNvSpPr>
      </xdr:nvSpPr>
      <xdr:spPr bwMode="auto">
        <a:xfrm>
          <a:off x="21002625" y="9458325"/>
          <a:ext cx="104775" cy="11366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295275</xdr:colOff>
      <xdr:row>719</xdr:row>
      <xdr:rowOff>0</xdr:rowOff>
    </xdr:from>
    <xdr:to>
      <xdr:col>7</xdr:col>
      <xdr:colOff>400050</xdr:colOff>
      <xdr:row>719</xdr:row>
      <xdr:rowOff>257175</xdr:rowOff>
    </xdr:to>
    <xdr:sp macro="" textlink="">
      <xdr:nvSpPr>
        <xdr:cNvPr id="2" name="Text Box 1"/>
        <xdr:cNvSpPr txBox="1">
          <a:spLocks noChangeArrowheads="1"/>
        </xdr:cNvSpPr>
      </xdr:nvSpPr>
      <xdr:spPr bwMode="auto">
        <a:xfrm>
          <a:off x="14382750" y="68570475"/>
          <a:ext cx="104775" cy="485775"/>
        </a:xfrm>
        <a:prstGeom prst="rect">
          <a:avLst/>
        </a:prstGeom>
        <a:noFill/>
        <a:ln w="9525">
          <a:noFill/>
          <a:miter lim="800000"/>
          <a:headEnd/>
          <a:tailEnd/>
        </a:ln>
      </xdr:spPr>
    </xdr:sp>
    <xdr:clientData/>
  </xdr:twoCellAnchor>
  <xdr:twoCellAnchor editAs="oneCell">
    <xdr:from>
      <xdr:col>7</xdr:col>
      <xdr:colOff>295275</xdr:colOff>
      <xdr:row>719</xdr:row>
      <xdr:rowOff>0</xdr:rowOff>
    </xdr:from>
    <xdr:to>
      <xdr:col>7</xdr:col>
      <xdr:colOff>400050</xdr:colOff>
      <xdr:row>719</xdr:row>
      <xdr:rowOff>257175</xdr:rowOff>
    </xdr:to>
    <xdr:sp macro="" textlink="">
      <xdr:nvSpPr>
        <xdr:cNvPr id="3" name="Text Box 1"/>
        <xdr:cNvSpPr txBox="1">
          <a:spLocks noChangeArrowheads="1"/>
        </xdr:cNvSpPr>
      </xdr:nvSpPr>
      <xdr:spPr bwMode="auto">
        <a:xfrm>
          <a:off x="14382750" y="68570475"/>
          <a:ext cx="104775" cy="485775"/>
        </a:xfrm>
        <a:prstGeom prst="rect">
          <a:avLst/>
        </a:prstGeom>
        <a:noFill/>
        <a:ln w="9525">
          <a:noFill/>
          <a:miter lim="800000"/>
          <a:headEnd/>
          <a:tailEnd/>
        </a:ln>
      </xdr:spPr>
    </xdr:sp>
    <xdr:clientData/>
  </xdr:twoCellAnchor>
  <xdr:twoCellAnchor editAs="oneCell">
    <xdr:from>
      <xdr:col>7</xdr:col>
      <xdr:colOff>295275</xdr:colOff>
      <xdr:row>719</xdr:row>
      <xdr:rowOff>0</xdr:rowOff>
    </xdr:from>
    <xdr:to>
      <xdr:col>7</xdr:col>
      <xdr:colOff>400050</xdr:colOff>
      <xdr:row>719</xdr:row>
      <xdr:rowOff>257175</xdr:rowOff>
    </xdr:to>
    <xdr:sp macro="" textlink="">
      <xdr:nvSpPr>
        <xdr:cNvPr id="4" name="Text Box 1"/>
        <xdr:cNvSpPr txBox="1">
          <a:spLocks noChangeArrowheads="1"/>
        </xdr:cNvSpPr>
      </xdr:nvSpPr>
      <xdr:spPr bwMode="auto">
        <a:xfrm>
          <a:off x="14382750" y="68570475"/>
          <a:ext cx="104775" cy="485775"/>
        </a:xfrm>
        <a:prstGeom prst="rect">
          <a:avLst/>
        </a:prstGeom>
        <a:noFill/>
        <a:ln w="9525">
          <a:noFill/>
          <a:miter lim="800000"/>
          <a:headEnd/>
          <a:tailEnd/>
        </a:ln>
      </xdr:spPr>
    </xdr:sp>
    <xdr:clientData/>
  </xdr:twoCellAnchor>
  <xdr:twoCellAnchor editAs="oneCell">
    <xdr:from>
      <xdr:col>7</xdr:col>
      <xdr:colOff>295275</xdr:colOff>
      <xdr:row>719</xdr:row>
      <xdr:rowOff>0</xdr:rowOff>
    </xdr:from>
    <xdr:to>
      <xdr:col>7</xdr:col>
      <xdr:colOff>400050</xdr:colOff>
      <xdr:row>719</xdr:row>
      <xdr:rowOff>257175</xdr:rowOff>
    </xdr:to>
    <xdr:sp macro="" textlink="">
      <xdr:nvSpPr>
        <xdr:cNvPr id="5" name="Text Box 1"/>
        <xdr:cNvSpPr txBox="1">
          <a:spLocks noChangeArrowheads="1"/>
        </xdr:cNvSpPr>
      </xdr:nvSpPr>
      <xdr:spPr bwMode="auto">
        <a:xfrm>
          <a:off x="14382750" y="68570475"/>
          <a:ext cx="104775" cy="485775"/>
        </a:xfrm>
        <a:prstGeom prst="rect">
          <a:avLst/>
        </a:prstGeom>
        <a:noFill/>
        <a:ln w="9525">
          <a:noFill/>
          <a:miter lim="800000"/>
          <a:headEnd/>
          <a:tailEnd/>
        </a:ln>
      </xdr:spPr>
    </xdr:sp>
    <xdr:clientData/>
  </xdr:twoCellAnchor>
  <xdr:twoCellAnchor editAs="oneCell">
    <xdr:from>
      <xdr:col>9</xdr:col>
      <xdr:colOff>295275</xdr:colOff>
      <xdr:row>735</xdr:row>
      <xdr:rowOff>0</xdr:rowOff>
    </xdr:from>
    <xdr:to>
      <xdr:col>9</xdr:col>
      <xdr:colOff>400050</xdr:colOff>
      <xdr:row>735</xdr:row>
      <xdr:rowOff>552450</xdr:rowOff>
    </xdr:to>
    <xdr:sp macro="" textlink="">
      <xdr:nvSpPr>
        <xdr:cNvPr id="6" name="Text Box 1"/>
        <xdr:cNvSpPr txBox="1">
          <a:spLocks noChangeArrowheads="1"/>
        </xdr:cNvSpPr>
      </xdr:nvSpPr>
      <xdr:spPr bwMode="auto">
        <a:xfrm>
          <a:off x="18002250" y="20364450"/>
          <a:ext cx="104775" cy="3038475"/>
        </a:xfrm>
        <a:prstGeom prst="rect">
          <a:avLst/>
        </a:prstGeom>
        <a:noFill/>
        <a:ln w="9525">
          <a:noFill/>
          <a:miter lim="800000"/>
          <a:headEnd/>
          <a:tailEnd/>
        </a:ln>
      </xdr:spPr>
    </xdr:sp>
    <xdr:clientData/>
  </xdr:twoCellAnchor>
  <xdr:twoCellAnchor editAs="oneCell">
    <xdr:from>
      <xdr:col>7</xdr:col>
      <xdr:colOff>295275</xdr:colOff>
      <xdr:row>744</xdr:row>
      <xdr:rowOff>0</xdr:rowOff>
    </xdr:from>
    <xdr:to>
      <xdr:col>7</xdr:col>
      <xdr:colOff>400050</xdr:colOff>
      <xdr:row>744</xdr:row>
      <xdr:rowOff>257175</xdr:rowOff>
    </xdr:to>
    <xdr:sp macro="" textlink="">
      <xdr:nvSpPr>
        <xdr:cNvPr id="7" name="Text Box 1"/>
        <xdr:cNvSpPr txBox="1">
          <a:spLocks noChangeArrowheads="1"/>
        </xdr:cNvSpPr>
      </xdr:nvSpPr>
      <xdr:spPr bwMode="auto">
        <a:xfrm>
          <a:off x="19954875" y="255498600"/>
          <a:ext cx="104775" cy="257175"/>
        </a:xfrm>
        <a:prstGeom prst="rect">
          <a:avLst/>
        </a:prstGeom>
        <a:noFill/>
        <a:ln w="9525">
          <a:noFill/>
          <a:miter lim="800000"/>
          <a:headEnd/>
          <a:tailEnd/>
        </a:ln>
      </xdr:spPr>
    </xdr:sp>
    <xdr:clientData/>
  </xdr:twoCellAnchor>
  <xdr:twoCellAnchor editAs="oneCell">
    <xdr:from>
      <xdr:col>7</xdr:col>
      <xdr:colOff>295275</xdr:colOff>
      <xdr:row>744</xdr:row>
      <xdr:rowOff>0</xdr:rowOff>
    </xdr:from>
    <xdr:to>
      <xdr:col>7</xdr:col>
      <xdr:colOff>400050</xdr:colOff>
      <xdr:row>744</xdr:row>
      <xdr:rowOff>257175</xdr:rowOff>
    </xdr:to>
    <xdr:sp macro="" textlink="">
      <xdr:nvSpPr>
        <xdr:cNvPr id="8" name="Text Box 1"/>
        <xdr:cNvSpPr txBox="1">
          <a:spLocks noChangeArrowheads="1"/>
        </xdr:cNvSpPr>
      </xdr:nvSpPr>
      <xdr:spPr bwMode="auto">
        <a:xfrm>
          <a:off x="19954875" y="255498600"/>
          <a:ext cx="104775" cy="257175"/>
        </a:xfrm>
        <a:prstGeom prst="rect">
          <a:avLst/>
        </a:prstGeom>
        <a:noFill/>
        <a:ln w="9525">
          <a:noFill/>
          <a:miter lim="800000"/>
          <a:headEnd/>
          <a:tailEnd/>
        </a:ln>
      </xdr:spPr>
    </xdr:sp>
    <xdr:clientData/>
  </xdr:twoCellAnchor>
  <xdr:twoCellAnchor editAs="oneCell">
    <xdr:from>
      <xdr:col>7</xdr:col>
      <xdr:colOff>295275</xdr:colOff>
      <xdr:row>744</xdr:row>
      <xdr:rowOff>0</xdr:rowOff>
    </xdr:from>
    <xdr:to>
      <xdr:col>7</xdr:col>
      <xdr:colOff>400050</xdr:colOff>
      <xdr:row>744</xdr:row>
      <xdr:rowOff>257175</xdr:rowOff>
    </xdr:to>
    <xdr:sp macro="" textlink="">
      <xdr:nvSpPr>
        <xdr:cNvPr id="9" name="Text Box 1"/>
        <xdr:cNvSpPr txBox="1">
          <a:spLocks noChangeArrowheads="1"/>
        </xdr:cNvSpPr>
      </xdr:nvSpPr>
      <xdr:spPr bwMode="auto">
        <a:xfrm>
          <a:off x="19954875" y="255498600"/>
          <a:ext cx="104775" cy="257175"/>
        </a:xfrm>
        <a:prstGeom prst="rect">
          <a:avLst/>
        </a:prstGeom>
        <a:noFill/>
        <a:ln w="9525">
          <a:noFill/>
          <a:miter lim="800000"/>
          <a:headEnd/>
          <a:tailEnd/>
        </a:ln>
      </xdr:spPr>
    </xdr:sp>
    <xdr:clientData/>
  </xdr:twoCellAnchor>
  <xdr:twoCellAnchor editAs="oneCell">
    <xdr:from>
      <xdr:col>7</xdr:col>
      <xdr:colOff>295275</xdr:colOff>
      <xdr:row>744</xdr:row>
      <xdr:rowOff>0</xdr:rowOff>
    </xdr:from>
    <xdr:to>
      <xdr:col>7</xdr:col>
      <xdr:colOff>400050</xdr:colOff>
      <xdr:row>744</xdr:row>
      <xdr:rowOff>257175</xdr:rowOff>
    </xdr:to>
    <xdr:sp macro="" textlink="">
      <xdr:nvSpPr>
        <xdr:cNvPr id="10" name="Text Box 1"/>
        <xdr:cNvSpPr txBox="1">
          <a:spLocks noChangeArrowheads="1"/>
        </xdr:cNvSpPr>
      </xdr:nvSpPr>
      <xdr:spPr bwMode="auto">
        <a:xfrm>
          <a:off x="19954875" y="255498600"/>
          <a:ext cx="104775" cy="257175"/>
        </a:xfrm>
        <a:prstGeom prst="rect">
          <a:avLst/>
        </a:prstGeom>
        <a:noFill/>
        <a:ln w="9525">
          <a:noFill/>
          <a:miter lim="800000"/>
          <a:headEnd/>
          <a:tailEnd/>
        </a:ln>
      </xdr:spPr>
    </xdr:sp>
    <xdr:clientData/>
  </xdr:twoCellAnchor>
  <xdr:twoCellAnchor editAs="oneCell">
    <xdr:from>
      <xdr:col>7</xdr:col>
      <xdr:colOff>295275</xdr:colOff>
      <xdr:row>748</xdr:row>
      <xdr:rowOff>0</xdr:rowOff>
    </xdr:from>
    <xdr:to>
      <xdr:col>7</xdr:col>
      <xdr:colOff>400050</xdr:colOff>
      <xdr:row>749</xdr:row>
      <xdr:rowOff>171450</xdr:rowOff>
    </xdr:to>
    <xdr:sp macro="" textlink="">
      <xdr:nvSpPr>
        <xdr:cNvPr id="11" name="Text Box 1"/>
        <xdr:cNvSpPr txBox="1">
          <a:spLocks noChangeArrowheads="1"/>
        </xdr:cNvSpPr>
      </xdr:nvSpPr>
      <xdr:spPr bwMode="auto">
        <a:xfrm>
          <a:off x="14211300" y="3457575"/>
          <a:ext cx="104775" cy="428625"/>
        </a:xfrm>
        <a:prstGeom prst="rect">
          <a:avLst/>
        </a:prstGeom>
        <a:noFill/>
        <a:ln w="9525">
          <a:noFill/>
          <a:miter lim="800000"/>
          <a:headEnd/>
          <a:tailEnd/>
        </a:ln>
      </xdr:spPr>
    </xdr:sp>
    <xdr:clientData/>
  </xdr:twoCellAnchor>
  <xdr:twoCellAnchor editAs="oneCell">
    <xdr:from>
      <xdr:col>7</xdr:col>
      <xdr:colOff>295275</xdr:colOff>
      <xdr:row>748</xdr:row>
      <xdr:rowOff>0</xdr:rowOff>
    </xdr:from>
    <xdr:to>
      <xdr:col>7</xdr:col>
      <xdr:colOff>400050</xdr:colOff>
      <xdr:row>749</xdr:row>
      <xdr:rowOff>152400</xdr:rowOff>
    </xdr:to>
    <xdr:sp macro="" textlink="">
      <xdr:nvSpPr>
        <xdr:cNvPr id="12" name="Text Box 1"/>
        <xdr:cNvSpPr txBox="1">
          <a:spLocks noChangeArrowheads="1"/>
        </xdr:cNvSpPr>
      </xdr:nvSpPr>
      <xdr:spPr bwMode="auto">
        <a:xfrm>
          <a:off x="14211300" y="3457575"/>
          <a:ext cx="104775" cy="409575"/>
        </a:xfrm>
        <a:prstGeom prst="rect">
          <a:avLst/>
        </a:prstGeom>
        <a:noFill/>
        <a:ln w="9525">
          <a:noFill/>
          <a:miter lim="800000"/>
          <a:headEnd/>
          <a:tailEnd/>
        </a:ln>
      </xdr:spPr>
    </xdr:sp>
    <xdr:clientData/>
  </xdr:twoCellAnchor>
  <xdr:twoCellAnchor editAs="oneCell">
    <xdr:from>
      <xdr:col>7</xdr:col>
      <xdr:colOff>295275</xdr:colOff>
      <xdr:row>749</xdr:row>
      <xdr:rowOff>0</xdr:rowOff>
    </xdr:from>
    <xdr:to>
      <xdr:col>7</xdr:col>
      <xdr:colOff>400050</xdr:colOff>
      <xdr:row>749</xdr:row>
      <xdr:rowOff>257175</xdr:rowOff>
    </xdr:to>
    <xdr:sp macro="" textlink="">
      <xdr:nvSpPr>
        <xdr:cNvPr id="13" name="Text Box 1"/>
        <xdr:cNvSpPr txBox="1">
          <a:spLocks noChangeArrowheads="1"/>
        </xdr:cNvSpPr>
      </xdr:nvSpPr>
      <xdr:spPr bwMode="auto">
        <a:xfrm>
          <a:off x="14211300" y="3714750"/>
          <a:ext cx="104775" cy="314325"/>
        </a:xfrm>
        <a:prstGeom prst="rect">
          <a:avLst/>
        </a:prstGeom>
        <a:noFill/>
        <a:ln w="9525">
          <a:noFill/>
          <a:miter lim="800000"/>
          <a:headEnd/>
          <a:tailEnd/>
        </a:ln>
      </xdr:spPr>
    </xdr:sp>
    <xdr:clientData/>
  </xdr:twoCellAnchor>
  <xdr:twoCellAnchor editAs="oneCell">
    <xdr:from>
      <xdr:col>7</xdr:col>
      <xdr:colOff>295275</xdr:colOff>
      <xdr:row>749</xdr:row>
      <xdr:rowOff>0</xdr:rowOff>
    </xdr:from>
    <xdr:to>
      <xdr:col>7</xdr:col>
      <xdr:colOff>400050</xdr:colOff>
      <xdr:row>749</xdr:row>
      <xdr:rowOff>257175</xdr:rowOff>
    </xdr:to>
    <xdr:sp macro="" textlink="">
      <xdr:nvSpPr>
        <xdr:cNvPr id="14" name="Text Box 1"/>
        <xdr:cNvSpPr txBox="1">
          <a:spLocks noChangeArrowheads="1"/>
        </xdr:cNvSpPr>
      </xdr:nvSpPr>
      <xdr:spPr bwMode="auto">
        <a:xfrm>
          <a:off x="14211300" y="3714750"/>
          <a:ext cx="104775" cy="314325"/>
        </a:xfrm>
        <a:prstGeom prst="rect">
          <a:avLst/>
        </a:prstGeom>
        <a:noFill/>
        <a:ln w="9525">
          <a:noFill/>
          <a:miter lim="800000"/>
          <a:headEnd/>
          <a:tailEnd/>
        </a:ln>
      </xdr:spPr>
    </xdr:sp>
    <xdr:clientData/>
  </xdr:twoCellAnchor>
  <xdr:twoCellAnchor editAs="oneCell">
    <xdr:from>
      <xdr:col>7</xdr:col>
      <xdr:colOff>295275</xdr:colOff>
      <xdr:row>784</xdr:row>
      <xdr:rowOff>0</xdr:rowOff>
    </xdr:from>
    <xdr:to>
      <xdr:col>7</xdr:col>
      <xdr:colOff>400050</xdr:colOff>
      <xdr:row>784</xdr:row>
      <xdr:rowOff>257175</xdr:rowOff>
    </xdr:to>
    <xdr:sp macro="" textlink="">
      <xdr:nvSpPr>
        <xdr:cNvPr id="15" name="Text Box 1"/>
        <xdr:cNvSpPr txBox="1">
          <a:spLocks noChangeArrowheads="1"/>
        </xdr:cNvSpPr>
      </xdr:nvSpPr>
      <xdr:spPr bwMode="auto">
        <a:xfrm>
          <a:off x="14211300" y="52482750"/>
          <a:ext cx="104775" cy="495300"/>
        </a:xfrm>
        <a:prstGeom prst="rect">
          <a:avLst/>
        </a:prstGeom>
        <a:noFill/>
        <a:ln w="9525">
          <a:noFill/>
          <a:miter lim="800000"/>
          <a:headEnd/>
          <a:tailEnd/>
        </a:ln>
      </xdr:spPr>
    </xdr:sp>
    <xdr:clientData/>
  </xdr:twoCellAnchor>
  <xdr:twoCellAnchor editAs="oneCell">
    <xdr:from>
      <xdr:col>7</xdr:col>
      <xdr:colOff>295275</xdr:colOff>
      <xdr:row>767</xdr:row>
      <xdr:rowOff>0</xdr:rowOff>
    </xdr:from>
    <xdr:to>
      <xdr:col>7</xdr:col>
      <xdr:colOff>400050</xdr:colOff>
      <xdr:row>768</xdr:row>
      <xdr:rowOff>9525</xdr:rowOff>
    </xdr:to>
    <xdr:sp macro="" textlink="">
      <xdr:nvSpPr>
        <xdr:cNvPr id="16" name="Text Box 1"/>
        <xdr:cNvSpPr txBox="1">
          <a:spLocks noChangeArrowheads="1"/>
        </xdr:cNvSpPr>
      </xdr:nvSpPr>
      <xdr:spPr bwMode="auto">
        <a:xfrm>
          <a:off x="14211300" y="29651325"/>
          <a:ext cx="104775" cy="485775"/>
        </a:xfrm>
        <a:prstGeom prst="rect">
          <a:avLst/>
        </a:prstGeom>
        <a:noFill/>
        <a:ln w="9525">
          <a:noFill/>
          <a:miter lim="800000"/>
          <a:headEnd/>
          <a:tailEnd/>
        </a:ln>
      </xdr:spPr>
    </xdr:sp>
    <xdr:clientData/>
  </xdr:twoCellAnchor>
  <xdr:twoCellAnchor editAs="oneCell">
    <xdr:from>
      <xdr:col>7</xdr:col>
      <xdr:colOff>295275</xdr:colOff>
      <xdr:row>784</xdr:row>
      <xdr:rowOff>0</xdr:rowOff>
    </xdr:from>
    <xdr:to>
      <xdr:col>7</xdr:col>
      <xdr:colOff>400050</xdr:colOff>
      <xdr:row>784</xdr:row>
      <xdr:rowOff>257175</xdr:rowOff>
    </xdr:to>
    <xdr:sp macro="" textlink="">
      <xdr:nvSpPr>
        <xdr:cNvPr id="17" name="Text Box 1"/>
        <xdr:cNvSpPr txBox="1">
          <a:spLocks noChangeArrowheads="1"/>
        </xdr:cNvSpPr>
      </xdr:nvSpPr>
      <xdr:spPr bwMode="auto">
        <a:xfrm>
          <a:off x="14211300" y="52482750"/>
          <a:ext cx="104775" cy="495300"/>
        </a:xfrm>
        <a:prstGeom prst="rect">
          <a:avLst/>
        </a:prstGeom>
        <a:noFill/>
        <a:ln w="9525">
          <a:noFill/>
          <a:miter lim="800000"/>
          <a:headEnd/>
          <a:tailEnd/>
        </a:ln>
      </xdr:spPr>
    </xdr:sp>
    <xdr:clientData/>
  </xdr:twoCellAnchor>
  <xdr:twoCellAnchor editAs="oneCell">
    <xdr:from>
      <xdr:col>7</xdr:col>
      <xdr:colOff>295275</xdr:colOff>
      <xdr:row>767</xdr:row>
      <xdr:rowOff>0</xdr:rowOff>
    </xdr:from>
    <xdr:to>
      <xdr:col>7</xdr:col>
      <xdr:colOff>400050</xdr:colOff>
      <xdr:row>768</xdr:row>
      <xdr:rowOff>9525</xdr:rowOff>
    </xdr:to>
    <xdr:sp macro="" textlink="">
      <xdr:nvSpPr>
        <xdr:cNvPr id="18" name="Text Box 1"/>
        <xdr:cNvSpPr txBox="1">
          <a:spLocks noChangeArrowheads="1"/>
        </xdr:cNvSpPr>
      </xdr:nvSpPr>
      <xdr:spPr bwMode="auto">
        <a:xfrm>
          <a:off x="14211300" y="29651325"/>
          <a:ext cx="104775" cy="485775"/>
        </a:xfrm>
        <a:prstGeom prst="rect">
          <a:avLst/>
        </a:prstGeom>
        <a:noFill/>
        <a:ln w="9525">
          <a:noFill/>
          <a:miter lim="800000"/>
          <a:headEnd/>
          <a:tailEnd/>
        </a:ln>
      </xdr:spPr>
    </xdr:sp>
    <xdr:clientData/>
  </xdr:twoCellAnchor>
  <xdr:twoCellAnchor editAs="oneCell">
    <xdr:from>
      <xdr:col>7</xdr:col>
      <xdr:colOff>295275</xdr:colOff>
      <xdr:row>784</xdr:row>
      <xdr:rowOff>0</xdr:rowOff>
    </xdr:from>
    <xdr:to>
      <xdr:col>7</xdr:col>
      <xdr:colOff>400050</xdr:colOff>
      <xdr:row>784</xdr:row>
      <xdr:rowOff>257175</xdr:rowOff>
    </xdr:to>
    <xdr:sp macro="" textlink="">
      <xdr:nvSpPr>
        <xdr:cNvPr id="19" name="Text Box 1"/>
        <xdr:cNvSpPr txBox="1">
          <a:spLocks noChangeArrowheads="1"/>
        </xdr:cNvSpPr>
      </xdr:nvSpPr>
      <xdr:spPr bwMode="auto">
        <a:xfrm>
          <a:off x="14211300" y="52482750"/>
          <a:ext cx="104775" cy="495300"/>
        </a:xfrm>
        <a:prstGeom prst="rect">
          <a:avLst/>
        </a:prstGeom>
        <a:noFill/>
        <a:ln w="9525">
          <a:noFill/>
          <a:miter lim="800000"/>
          <a:headEnd/>
          <a:tailEnd/>
        </a:ln>
      </xdr:spPr>
    </xdr:sp>
    <xdr:clientData/>
  </xdr:twoCellAnchor>
  <xdr:twoCellAnchor editAs="oneCell">
    <xdr:from>
      <xdr:col>7</xdr:col>
      <xdr:colOff>295275</xdr:colOff>
      <xdr:row>767</xdr:row>
      <xdr:rowOff>0</xdr:rowOff>
    </xdr:from>
    <xdr:to>
      <xdr:col>7</xdr:col>
      <xdr:colOff>400050</xdr:colOff>
      <xdr:row>768</xdr:row>
      <xdr:rowOff>9525</xdr:rowOff>
    </xdr:to>
    <xdr:sp macro="" textlink="">
      <xdr:nvSpPr>
        <xdr:cNvPr id="20" name="Text Box 1"/>
        <xdr:cNvSpPr txBox="1">
          <a:spLocks noChangeArrowheads="1"/>
        </xdr:cNvSpPr>
      </xdr:nvSpPr>
      <xdr:spPr bwMode="auto">
        <a:xfrm>
          <a:off x="14211300" y="29651325"/>
          <a:ext cx="104775" cy="485775"/>
        </a:xfrm>
        <a:prstGeom prst="rect">
          <a:avLst/>
        </a:prstGeom>
        <a:noFill/>
        <a:ln w="9525">
          <a:noFill/>
          <a:miter lim="800000"/>
          <a:headEnd/>
          <a:tailEnd/>
        </a:ln>
      </xdr:spPr>
    </xdr:sp>
    <xdr:clientData/>
  </xdr:twoCellAnchor>
  <xdr:twoCellAnchor editAs="oneCell">
    <xdr:from>
      <xdr:col>7</xdr:col>
      <xdr:colOff>295275</xdr:colOff>
      <xdr:row>784</xdr:row>
      <xdr:rowOff>0</xdr:rowOff>
    </xdr:from>
    <xdr:to>
      <xdr:col>7</xdr:col>
      <xdr:colOff>400050</xdr:colOff>
      <xdr:row>784</xdr:row>
      <xdr:rowOff>257175</xdr:rowOff>
    </xdr:to>
    <xdr:sp macro="" textlink="">
      <xdr:nvSpPr>
        <xdr:cNvPr id="21" name="Text Box 1"/>
        <xdr:cNvSpPr txBox="1">
          <a:spLocks noChangeArrowheads="1"/>
        </xdr:cNvSpPr>
      </xdr:nvSpPr>
      <xdr:spPr bwMode="auto">
        <a:xfrm>
          <a:off x="14211300" y="52482750"/>
          <a:ext cx="104775" cy="495300"/>
        </a:xfrm>
        <a:prstGeom prst="rect">
          <a:avLst/>
        </a:prstGeom>
        <a:noFill/>
        <a:ln w="9525">
          <a:noFill/>
          <a:miter lim="800000"/>
          <a:headEnd/>
          <a:tailEnd/>
        </a:ln>
      </xdr:spPr>
    </xdr:sp>
    <xdr:clientData/>
  </xdr:twoCellAnchor>
  <xdr:twoCellAnchor editAs="oneCell">
    <xdr:from>
      <xdr:col>7</xdr:col>
      <xdr:colOff>295275</xdr:colOff>
      <xdr:row>767</xdr:row>
      <xdr:rowOff>0</xdr:rowOff>
    </xdr:from>
    <xdr:to>
      <xdr:col>7</xdr:col>
      <xdr:colOff>400050</xdr:colOff>
      <xdr:row>768</xdr:row>
      <xdr:rowOff>9525</xdr:rowOff>
    </xdr:to>
    <xdr:sp macro="" textlink="">
      <xdr:nvSpPr>
        <xdr:cNvPr id="22" name="Text Box 1"/>
        <xdr:cNvSpPr txBox="1">
          <a:spLocks noChangeArrowheads="1"/>
        </xdr:cNvSpPr>
      </xdr:nvSpPr>
      <xdr:spPr bwMode="auto">
        <a:xfrm>
          <a:off x="14211300" y="29651325"/>
          <a:ext cx="104775" cy="485775"/>
        </a:xfrm>
        <a:prstGeom prst="rect">
          <a:avLst/>
        </a:prstGeom>
        <a:noFill/>
        <a:ln w="9525">
          <a:noFill/>
          <a:miter lim="800000"/>
          <a:headEnd/>
          <a:tailEnd/>
        </a:ln>
      </xdr:spPr>
    </xdr:sp>
    <xdr:clientData/>
  </xdr:twoCellAnchor>
  <xdr:twoCellAnchor editAs="oneCell">
    <xdr:from>
      <xdr:col>7</xdr:col>
      <xdr:colOff>295275</xdr:colOff>
      <xdr:row>428</xdr:row>
      <xdr:rowOff>0</xdr:rowOff>
    </xdr:from>
    <xdr:to>
      <xdr:col>7</xdr:col>
      <xdr:colOff>400050</xdr:colOff>
      <xdr:row>428</xdr:row>
      <xdr:rowOff>257175</xdr:rowOff>
    </xdr:to>
    <xdr:sp macro="" textlink="">
      <xdr:nvSpPr>
        <xdr:cNvPr id="23" name="Text Box 1"/>
        <xdr:cNvSpPr txBox="1">
          <a:spLocks noChangeArrowheads="1"/>
        </xdr:cNvSpPr>
      </xdr:nvSpPr>
      <xdr:spPr bwMode="auto">
        <a:xfrm>
          <a:off x="14173200" y="7886700"/>
          <a:ext cx="104775" cy="4762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24"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104775</xdr:rowOff>
    </xdr:to>
    <xdr:sp macro="" textlink="">
      <xdr:nvSpPr>
        <xdr:cNvPr id="25" name="Text Box 2"/>
        <xdr:cNvSpPr txBox="1">
          <a:spLocks noChangeArrowheads="1"/>
        </xdr:cNvSpPr>
      </xdr:nvSpPr>
      <xdr:spPr bwMode="auto">
        <a:xfrm>
          <a:off x="802005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26"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27"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28"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29"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3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31"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32"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33"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3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35"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36"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200025</xdr:rowOff>
    </xdr:to>
    <xdr:sp macro="" textlink="">
      <xdr:nvSpPr>
        <xdr:cNvPr id="37" name="Text Box 2"/>
        <xdr:cNvSpPr txBox="1">
          <a:spLocks noChangeArrowheads="1"/>
        </xdr:cNvSpPr>
      </xdr:nvSpPr>
      <xdr:spPr bwMode="auto">
        <a:xfrm>
          <a:off x="802005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38"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39"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0"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41"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2"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3"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44"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5"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6"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47"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8"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49"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5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51"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52"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200025</xdr:rowOff>
    </xdr:to>
    <xdr:sp macro="" textlink="">
      <xdr:nvSpPr>
        <xdr:cNvPr id="53" name="Text Box 2"/>
        <xdr:cNvSpPr txBox="1">
          <a:spLocks noChangeArrowheads="1"/>
        </xdr:cNvSpPr>
      </xdr:nvSpPr>
      <xdr:spPr bwMode="auto">
        <a:xfrm>
          <a:off x="802005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54"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200025</xdr:rowOff>
    </xdr:to>
    <xdr:sp macro="" textlink="">
      <xdr:nvSpPr>
        <xdr:cNvPr id="55" name="Text Box 2"/>
        <xdr:cNvSpPr txBox="1">
          <a:spLocks noChangeArrowheads="1"/>
        </xdr:cNvSpPr>
      </xdr:nvSpPr>
      <xdr:spPr bwMode="auto">
        <a:xfrm>
          <a:off x="802005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56"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4</xdr:col>
      <xdr:colOff>342900</xdr:colOff>
      <xdr:row>546</xdr:row>
      <xdr:rowOff>0</xdr:rowOff>
    </xdr:from>
    <xdr:to>
      <xdr:col>4</xdr:col>
      <xdr:colOff>447675</xdr:colOff>
      <xdr:row>547</xdr:row>
      <xdr:rowOff>190500</xdr:rowOff>
    </xdr:to>
    <xdr:sp macro="" textlink="">
      <xdr:nvSpPr>
        <xdr:cNvPr id="57" name="Text Box 2"/>
        <xdr:cNvSpPr txBox="1">
          <a:spLocks noChangeArrowheads="1"/>
        </xdr:cNvSpPr>
      </xdr:nvSpPr>
      <xdr:spPr bwMode="auto">
        <a:xfrm>
          <a:off x="8020050" y="3457575"/>
          <a:ext cx="104775" cy="447675"/>
        </a:xfrm>
        <a:prstGeom prst="rect">
          <a:avLst/>
        </a:prstGeom>
        <a:noFill/>
        <a:ln w="9525">
          <a:noFill/>
          <a:miter lim="800000"/>
          <a:headEnd/>
          <a:tailEnd/>
        </a:ln>
      </xdr:spPr>
    </xdr:sp>
    <xdr:clientData/>
  </xdr:twoCellAnchor>
  <xdr:twoCellAnchor editAs="oneCell">
    <xdr:from>
      <xdr:col>5</xdr:col>
      <xdr:colOff>342900</xdr:colOff>
      <xdr:row>546</xdr:row>
      <xdr:rowOff>0</xdr:rowOff>
    </xdr:from>
    <xdr:to>
      <xdr:col>5</xdr:col>
      <xdr:colOff>447675</xdr:colOff>
      <xdr:row>547</xdr:row>
      <xdr:rowOff>190500</xdr:rowOff>
    </xdr:to>
    <xdr:sp macro="" textlink="">
      <xdr:nvSpPr>
        <xdr:cNvPr id="58" name="Text Box 2"/>
        <xdr:cNvSpPr txBox="1">
          <a:spLocks noChangeArrowheads="1"/>
        </xdr:cNvSpPr>
      </xdr:nvSpPr>
      <xdr:spPr bwMode="auto">
        <a:xfrm>
          <a:off x="10220325" y="3457575"/>
          <a:ext cx="104775" cy="447675"/>
        </a:xfrm>
        <a:prstGeom prst="rect">
          <a:avLst/>
        </a:prstGeom>
        <a:noFill/>
        <a:ln w="9525">
          <a:noFill/>
          <a:miter lim="800000"/>
          <a:headEnd/>
          <a:tailEnd/>
        </a:ln>
      </xdr:spPr>
    </xdr:sp>
    <xdr:clientData/>
  </xdr:twoCellAnchor>
  <xdr:twoCellAnchor editAs="oneCell">
    <xdr:from>
      <xdr:col>5</xdr:col>
      <xdr:colOff>342900</xdr:colOff>
      <xdr:row>546</xdr:row>
      <xdr:rowOff>0</xdr:rowOff>
    </xdr:from>
    <xdr:to>
      <xdr:col>5</xdr:col>
      <xdr:colOff>447675</xdr:colOff>
      <xdr:row>547</xdr:row>
      <xdr:rowOff>190500</xdr:rowOff>
    </xdr:to>
    <xdr:sp macro="" textlink="">
      <xdr:nvSpPr>
        <xdr:cNvPr id="59" name="Text Box 2"/>
        <xdr:cNvSpPr txBox="1">
          <a:spLocks noChangeArrowheads="1"/>
        </xdr:cNvSpPr>
      </xdr:nvSpPr>
      <xdr:spPr bwMode="auto">
        <a:xfrm>
          <a:off x="10220325" y="3457575"/>
          <a:ext cx="104775" cy="447675"/>
        </a:xfrm>
        <a:prstGeom prst="rect">
          <a:avLst/>
        </a:prstGeom>
        <a:noFill/>
        <a:ln w="9525">
          <a:noFill/>
          <a:miter lim="800000"/>
          <a:headEnd/>
          <a:tailEnd/>
        </a:ln>
      </xdr:spPr>
    </xdr:sp>
    <xdr:clientData/>
  </xdr:twoCellAnchor>
  <xdr:twoCellAnchor editAs="oneCell">
    <xdr:from>
      <xdr:col>5</xdr:col>
      <xdr:colOff>342900</xdr:colOff>
      <xdr:row>546</xdr:row>
      <xdr:rowOff>0</xdr:rowOff>
    </xdr:from>
    <xdr:to>
      <xdr:col>5</xdr:col>
      <xdr:colOff>447675</xdr:colOff>
      <xdr:row>547</xdr:row>
      <xdr:rowOff>190500</xdr:rowOff>
    </xdr:to>
    <xdr:sp macro="" textlink="">
      <xdr:nvSpPr>
        <xdr:cNvPr id="60" name="Text Box 2"/>
        <xdr:cNvSpPr txBox="1">
          <a:spLocks noChangeArrowheads="1"/>
        </xdr:cNvSpPr>
      </xdr:nvSpPr>
      <xdr:spPr bwMode="auto">
        <a:xfrm>
          <a:off x="10220325"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61"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62"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63"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6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65"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66"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152400</xdr:rowOff>
    </xdr:to>
    <xdr:sp macro="" textlink="">
      <xdr:nvSpPr>
        <xdr:cNvPr id="67" name="Text Box 1"/>
        <xdr:cNvSpPr txBox="1">
          <a:spLocks noChangeArrowheads="1"/>
        </xdr:cNvSpPr>
      </xdr:nvSpPr>
      <xdr:spPr bwMode="auto">
        <a:xfrm>
          <a:off x="14478000" y="3457575"/>
          <a:ext cx="104775" cy="4095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68"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69"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70"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1"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2"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3"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5"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76"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7"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8"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7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80"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81"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82"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142875</xdr:rowOff>
    </xdr:to>
    <xdr:sp macro="" textlink="">
      <xdr:nvSpPr>
        <xdr:cNvPr id="83" name="Text Box 1"/>
        <xdr:cNvSpPr txBox="1">
          <a:spLocks noChangeArrowheads="1"/>
        </xdr:cNvSpPr>
      </xdr:nvSpPr>
      <xdr:spPr bwMode="auto">
        <a:xfrm>
          <a:off x="14478000" y="3457575"/>
          <a:ext cx="104775" cy="4000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152400</xdr:rowOff>
    </xdr:to>
    <xdr:sp macro="" textlink="">
      <xdr:nvSpPr>
        <xdr:cNvPr id="84" name="Text Box 1"/>
        <xdr:cNvSpPr txBox="1">
          <a:spLocks noChangeArrowheads="1"/>
        </xdr:cNvSpPr>
      </xdr:nvSpPr>
      <xdr:spPr bwMode="auto">
        <a:xfrm>
          <a:off x="14478000" y="3457575"/>
          <a:ext cx="104775" cy="4095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161925</xdr:rowOff>
    </xdr:to>
    <xdr:sp macro="" textlink="">
      <xdr:nvSpPr>
        <xdr:cNvPr id="85" name="Text Box 1"/>
        <xdr:cNvSpPr txBox="1">
          <a:spLocks noChangeArrowheads="1"/>
        </xdr:cNvSpPr>
      </xdr:nvSpPr>
      <xdr:spPr bwMode="auto">
        <a:xfrm>
          <a:off x="14478000" y="3457575"/>
          <a:ext cx="104775" cy="4191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152400</xdr:rowOff>
    </xdr:to>
    <xdr:sp macro="" textlink="">
      <xdr:nvSpPr>
        <xdr:cNvPr id="86" name="Text Box 1"/>
        <xdr:cNvSpPr txBox="1">
          <a:spLocks noChangeArrowheads="1"/>
        </xdr:cNvSpPr>
      </xdr:nvSpPr>
      <xdr:spPr bwMode="auto">
        <a:xfrm>
          <a:off x="14478000" y="3457575"/>
          <a:ext cx="104775" cy="4095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87"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88"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8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9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91"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85725</xdr:rowOff>
    </xdr:to>
    <xdr:sp macro="" textlink="">
      <xdr:nvSpPr>
        <xdr:cNvPr id="92" name="Text Box 1"/>
        <xdr:cNvSpPr txBox="1">
          <a:spLocks noChangeArrowheads="1"/>
        </xdr:cNvSpPr>
      </xdr:nvSpPr>
      <xdr:spPr bwMode="auto">
        <a:xfrm>
          <a:off x="14478000" y="3457575"/>
          <a:ext cx="104775" cy="3429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93"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9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95"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96"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97"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85725</xdr:rowOff>
    </xdr:to>
    <xdr:sp macro="" textlink="">
      <xdr:nvSpPr>
        <xdr:cNvPr id="98" name="Text Box 1"/>
        <xdr:cNvSpPr txBox="1">
          <a:spLocks noChangeArrowheads="1"/>
        </xdr:cNvSpPr>
      </xdr:nvSpPr>
      <xdr:spPr bwMode="auto">
        <a:xfrm>
          <a:off x="14478000" y="3457575"/>
          <a:ext cx="104775" cy="3429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99"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00"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547</xdr:row>
      <xdr:rowOff>0</xdr:rowOff>
    </xdr:from>
    <xdr:to>
      <xdr:col>7</xdr:col>
      <xdr:colOff>400050</xdr:colOff>
      <xdr:row>547</xdr:row>
      <xdr:rowOff>257175</xdr:rowOff>
    </xdr:to>
    <xdr:sp macro="" textlink="">
      <xdr:nvSpPr>
        <xdr:cNvPr id="101" name="Text Box 1"/>
        <xdr:cNvSpPr txBox="1">
          <a:spLocks noChangeArrowheads="1"/>
        </xdr:cNvSpPr>
      </xdr:nvSpPr>
      <xdr:spPr bwMode="auto">
        <a:xfrm>
          <a:off x="14478000" y="3714750"/>
          <a:ext cx="104775" cy="3429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02"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03"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0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05"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06"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85725</xdr:rowOff>
    </xdr:to>
    <xdr:sp macro="" textlink="">
      <xdr:nvSpPr>
        <xdr:cNvPr id="107" name="Text Box 1"/>
        <xdr:cNvSpPr txBox="1">
          <a:spLocks noChangeArrowheads="1"/>
        </xdr:cNvSpPr>
      </xdr:nvSpPr>
      <xdr:spPr bwMode="auto">
        <a:xfrm>
          <a:off x="14478000" y="3457575"/>
          <a:ext cx="104775" cy="3429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08"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0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10"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11"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12"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85725</xdr:rowOff>
    </xdr:to>
    <xdr:sp macro="" textlink="">
      <xdr:nvSpPr>
        <xdr:cNvPr id="113" name="Text Box 1"/>
        <xdr:cNvSpPr txBox="1">
          <a:spLocks noChangeArrowheads="1"/>
        </xdr:cNvSpPr>
      </xdr:nvSpPr>
      <xdr:spPr bwMode="auto">
        <a:xfrm>
          <a:off x="14478000" y="3457575"/>
          <a:ext cx="104775" cy="3429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14"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15"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547</xdr:row>
      <xdr:rowOff>0</xdr:rowOff>
    </xdr:from>
    <xdr:to>
      <xdr:col>7</xdr:col>
      <xdr:colOff>400050</xdr:colOff>
      <xdr:row>547</xdr:row>
      <xdr:rowOff>257175</xdr:rowOff>
    </xdr:to>
    <xdr:sp macro="" textlink="">
      <xdr:nvSpPr>
        <xdr:cNvPr id="116" name="Text Box 1"/>
        <xdr:cNvSpPr txBox="1">
          <a:spLocks noChangeArrowheads="1"/>
        </xdr:cNvSpPr>
      </xdr:nvSpPr>
      <xdr:spPr bwMode="auto">
        <a:xfrm>
          <a:off x="14478000" y="3714750"/>
          <a:ext cx="104775" cy="3429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17"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18"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1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20"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114300</xdr:rowOff>
    </xdr:to>
    <xdr:sp macro="" textlink="">
      <xdr:nvSpPr>
        <xdr:cNvPr id="121" name="Text Box 1"/>
        <xdr:cNvSpPr txBox="1">
          <a:spLocks noChangeArrowheads="1"/>
        </xdr:cNvSpPr>
      </xdr:nvSpPr>
      <xdr:spPr bwMode="auto">
        <a:xfrm>
          <a:off x="14478000" y="3457575"/>
          <a:ext cx="104775" cy="3714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22"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23"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2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25"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26"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27"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28"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29"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1"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2"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3"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28575</xdr:rowOff>
    </xdr:to>
    <xdr:sp macro="" textlink="">
      <xdr:nvSpPr>
        <xdr:cNvPr id="134" name="Text Box 1"/>
        <xdr:cNvSpPr txBox="1">
          <a:spLocks noChangeArrowheads="1"/>
        </xdr:cNvSpPr>
      </xdr:nvSpPr>
      <xdr:spPr bwMode="auto">
        <a:xfrm>
          <a:off x="14478000" y="3457575"/>
          <a:ext cx="104775" cy="2857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114300</xdr:rowOff>
    </xdr:to>
    <xdr:sp macro="" textlink="">
      <xdr:nvSpPr>
        <xdr:cNvPr id="135" name="Text Box 1"/>
        <xdr:cNvSpPr txBox="1">
          <a:spLocks noChangeArrowheads="1"/>
        </xdr:cNvSpPr>
      </xdr:nvSpPr>
      <xdr:spPr bwMode="auto">
        <a:xfrm>
          <a:off x="14478000" y="3457575"/>
          <a:ext cx="104775" cy="3714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6"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7"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8"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3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4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41"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42"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43"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44"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45"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46"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47"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28575</xdr:rowOff>
    </xdr:to>
    <xdr:sp macro="" textlink="">
      <xdr:nvSpPr>
        <xdr:cNvPr id="148" name="Text Box 1"/>
        <xdr:cNvSpPr txBox="1">
          <a:spLocks noChangeArrowheads="1"/>
        </xdr:cNvSpPr>
      </xdr:nvSpPr>
      <xdr:spPr bwMode="auto">
        <a:xfrm>
          <a:off x="14478000" y="3457575"/>
          <a:ext cx="104775" cy="2857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4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5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51"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52"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53"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104775</xdr:rowOff>
    </xdr:to>
    <xdr:sp macro="" textlink="">
      <xdr:nvSpPr>
        <xdr:cNvPr id="154" name="Text Box 1"/>
        <xdr:cNvSpPr txBox="1">
          <a:spLocks noChangeArrowheads="1"/>
        </xdr:cNvSpPr>
      </xdr:nvSpPr>
      <xdr:spPr bwMode="auto">
        <a:xfrm>
          <a:off x="14478000" y="3457575"/>
          <a:ext cx="104775" cy="3619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55"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56"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219075</xdr:rowOff>
    </xdr:to>
    <xdr:sp macro="" textlink="">
      <xdr:nvSpPr>
        <xdr:cNvPr id="157" name="Text Box 1"/>
        <xdr:cNvSpPr txBox="1">
          <a:spLocks noChangeArrowheads="1"/>
        </xdr:cNvSpPr>
      </xdr:nvSpPr>
      <xdr:spPr bwMode="auto">
        <a:xfrm>
          <a:off x="14478000" y="3457575"/>
          <a:ext cx="104775" cy="47625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58"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59"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60"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190500</xdr:rowOff>
    </xdr:to>
    <xdr:sp macro="" textlink="">
      <xdr:nvSpPr>
        <xdr:cNvPr id="161" name="Text Box 1"/>
        <xdr:cNvSpPr txBox="1">
          <a:spLocks noChangeArrowheads="1"/>
        </xdr:cNvSpPr>
      </xdr:nvSpPr>
      <xdr:spPr bwMode="auto">
        <a:xfrm>
          <a:off x="14478000" y="3457575"/>
          <a:ext cx="104775" cy="447675"/>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2"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3"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4"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5"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6"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7"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8"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69"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70"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71"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72"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73"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546</xdr:row>
      <xdr:rowOff>0</xdr:rowOff>
    </xdr:from>
    <xdr:to>
      <xdr:col>7</xdr:col>
      <xdr:colOff>400050</xdr:colOff>
      <xdr:row>547</xdr:row>
      <xdr:rowOff>200025</xdr:rowOff>
    </xdr:to>
    <xdr:sp macro="" textlink="">
      <xdr:nvSpPr>
        <xdr:cNvPr id="174" name="Text Box 1"/>
        <xdr:cNvSpPr txBox="1">
          <a:spLocks noChangeArrowheads="1"/>
        </xdr:cNvSpPr>
      </xdr:nvSpPr>
      <xdr:spPr bwMode="auto">
        <a:xfrm>
          <a:off x="14478000" y="3457575"/>
          <a:ext cx="104775" cy="457200"/>
        </a:xfrm>
        <a:prstGeom prst="rect">
          <a:avLst/>
        </a:prstGeom>
        <a:noFill/>
        <a:ln w="9525">
          <a:noFill/>
          <a:miter lim="800000"/>
          <a:headEnd/>
          <a:tailEnd/>
        </a:ln>
      </xdr:spPr>
    </xdr:sp>
    <xdr:clientData/>
  </xdr:twoCellAnchor>
  <xdr:twoCellAnchor editAs="oneCell">
    <xdr:from>
      <xdr:col>7</xdr:col>
      <xdr:colOff>295275</xdr:colOff>
      <xdr:row>1470</xdr:row>
      <xdr:rowOff>0</xdr:rowOff>
    </xdr:from>
    <xdr:to>
      <xdr:col>7</xdr:col>
      <xdr:colOff>400050</xdr:colOff>
      <xdr:row>1470</xdr:row>
      <xdr:rowOff>257175</xdr:rowOff>
    </xdr:to>
    <xdr:sp macro="" textlink="">
      <xdr:nvSpPr>
        <xdr:cNvPr id="175" name="Text Box 1"/>
        <xdr:cNvSpPr txBox="1">
          <a:spLocks noChangeArrowheads="1"/>
        </xdr:cNvSpPr>
      </xdr:nvSpPr>
      <xdr:spPr bwMode="auto">
        <a:xfrm>
          <a:off x="14478000" y="9429750"/>
          <a:ext cx="104775" cy="476250"/>
        </a:xfrm>
        <a:prstGeom prst="rect">
          <a:avLst/>
        </a:prstGeom>
        <a:noFill/>
        <a:ln w="9525">
          <a:noFill/>
          <a:miter lim="800000"/>
          <a:headEnd/>
          <a:tailEnd/>
        </a:ln>
      </xdr:spPr>
    </xdr:sp>
    <xdr:clientData/>
  </xdr:twoCellAnchor>
  <xdr:twoCellAnchor editAs="oneCell">
    <xdr:from>
      <xdr:col>7</xdr:col>
      <xdr:colOff>295275</xdr:colOff>
      <xdr:row>1672</xdr:row>
      <xdr:rowOff>0</xdr:rowOff>
    </xdr:from>
    <xdr:to>
      <xdr:col>7</xdr:col>
      <xdr:colOff>400050</xdr:colOff>
      <xdr:row>1673</xdr:row>
      <xdr:rowOff>123825</xdr:rowOff>
    </xdr:to>
    <xdr:sp macro="" textlink="">
      <xdr:nvSpPr>
        <xdr:cNvPr id="176" name="Text Box 1"/>
        <xdr:cNvSpPr txBox="1">
          <a:spLocks noChangeArrowheads="1"/>
        </xdr:cNvSpPr>
      </xdr:nvSpPr>
      <xdr:spPr bwMode="auto">
        <a:xfrm>
          <a:off x="14478000" y="5381625"/>
          <a:ext cx="104775" cy="1314450"/>
        </a:xfrm>
        <a:prstGeom prst="rect">
          <a:avLst/>
        </a:prstGeom>
        <a:noFill/>
        <a:ln w="9525">
          <a:noFill/>
          <a:miter lim="800000"/>
          <a:headEnd/>
          <a:tailEnd/>
        </a:ln>
      </xdr:spPr>
    </xdr:sp>
    <xdr:clientData/>
  </xdr:twoCellAnchor>
  <xdr:twoCellAnchor editAs="oneCell">
    <xdr:from>
      <xdr:col>4</xdr:col>
      <xdr:colOff>295275</xdr:colOff>
      <xdr:row>1672</xdr:row>
      <xdr:rowOff>0</xdr:rowOff>
    </xdr:from>
    <xdr:to>
      <xdr:col>4</xdr:col>
      <xdr:colOff>400050</xdr:colOff>
      <xdr:row>1673</xdr:row>
      <xdr:rowOff>123825</xdr:rowOff>
    </xdr:to>
    <xdr:sp macro="" textlink="">
      <xdr:nvSpPr>
        <xdr:cNvPr id="177" name="Text Box 1"/>
        <xdr:cNvSpPr txBox="1">
          <a:spLocks noChangeArrowheads="1"/>
        </xdr:cNvSpPr>
      </xdr:nvSpPr>
      <xdr:spPr bwMode="auto">
        <a:xfrm>
          <a:off x="7972425" y="5381625"/>
          <a:ext cx="104775" cy="1314450"/>
        </a:xfrm>
        <a:prstGeom prst="rect">
          <a:avLst/>
        </a:prstGeom>
        <a:noFill/>
        <a:ln w="9525">
          <a:noFill/>
          <a:miter lim="800000"/>
          <a:headEnd/>
          <a:tailEnd/>
        </a:ln>
      </xdr:spPr>
    </xdr:sp>
    <xdr:clientData/>
  </xdr:twoCellAnchor>
  <xdr:twoCellAnchor editAs="oneCell">
    <xdr:from>
      <xdr:col>7</xdr:col>
      <xdr:colOff>295275</xdr:colOff>
      <xdr:row>1696</xdr:row>
      <xdr:rowOff>0</xdr:rowOff>
    </xdr:from>
    <xdr:to>
      <xdr:col>7</xdr:col>
      <xdr:colOff>400050</xdr:colOff>
      <xdr:row>1697</xdr:row>
      <xdr:rowOff>219075</xdr:rowOff>
    </xdr:to>
    <xdr:sp macro="" textlink="">
      <xdr:nvSpPr>
        <xdr:cNvPr id="178" name="Text Box 1"/>
        <xdr:cNvSpPr txBox="1">
          <a:spLocks noChangeArrowheads="1"/>
        </xdr:cNvSpPr>
      </xdr:nvSpPr>
      <xdr:spPr bwMode="auto">
        <a:xfrm>
          <a:off x="14859000" y="7562850"/>
          <a:ext cx="104775" cy="752475"/>
        </a:xfrm>
        <a:prstGeom prst="rect">
          <a:avLst/>
        </a:prstGeom>
        <a:noFill/>
        <a:ln w="9525">
          <a:noFill/>
          <a:miter lim="800000"/>
          <a:headEnd/>
          <a:tailEnd/>
        </a:ln>
      </xdr:spPr>
    </xdr:sp>
    <xdr:clientData/>
  </xdr:twoCellAnchor>
  <xdr:twoCellAnchor editAs="oneCell">
    <xdr:from>
      <xdr:col>7</xdr:col>
      <xdr:colOff>295275</xdr:colOff>
      <xdr:row>1696</xdr:row>
      <xdr:rowOff>0</xdr:rowOff>
    </xdr:from>
    <xdr:to>
      <xdr:col>7</xdr:col>
      <xdr:colOff>400050</xdr:colOff>
      <xdr:row>1697</xdr:row>
      <xdr:rowOff>219075</xdr:rowOff>
    </xdr:to>
    <xdr:sp macro="" textlink="">
      <xdr:nvSpPr>
        <xdr:cNvPr id="179" name="Text Box 1"/>
        <xdr:cNvSpPr txBox="1">
          <a:spLocks noChangeArrowheads="1"/>
        </xdr:cNvSpPr>
      </xdr:nvSpPr>
      <xdr:spPr bwMode="auto">
        <a:xfrm>
          <a:off x="14859000" y="7562850"/>
          <a:ext cx="104775" cy="752475"/>
        </a:xfrm>
        <a:prstGeom prst="rect">
          <a:avLst/>
        </a:prstGeom>
        <a:noFill/>
        <a:ln w="9525">
          <a:noFill/>
          <a:miter lim="800000"/>
          <a:headEnd/>
          <a:tailEnd/>
        </a:ln>
      </xdr:spPr>
    </xdr:sp>
    <xdr:clientData/>
  </xdr:twoCellAnchor>
  <xdr:twoCellAnchor editAs="oneCell">
    <xdr:from>
      <xdr:col>0</xdr:col>
      <xdr:colOff>295275</xdr:colOff>
      <xdr:row>1696</xdr:row>
      <xdr:rowOff>0</xdr:rowOff>
    </xdr:from>
    <xdr:to>
      <xdr:col>0</xdr:col>
      <xdr:colOff>400050</xdr:colOff>
      <xdr:row>1697</xdr:row>
      <xdr:rowOff>219075</xdr:rowOff>
    </xdr:to>
    <xdr:sp macro="" textlink="">
      <xdr:nvSpPr>
        <xdr:cNvPr id="180" name="Text Box 1"/>
        <xdr:cNvSpPr txBox="1">
          <a:spLocks noChangeArrowheads="1"/>
        </xdr:cNvSpPr>
      </xdr:nvSpPr>
      <xdr:spPr bwMode="auto">
        <a:xfrm>
          <a:off x="295275" y="7562850"/>
          <a:ext cx="104775" cy="752475"/>
        </a:xfrm>
        <a:prstGeom prst="rect">
          <a:avLst/>
        </a:prstGeom>
        <a:noFill/>
        <a:ln w="9525">
          <a:noFill/>
          <a:miter lim="800000"/>
          <a:headEnd/>
          <a:tailEnd/>
        </a:ln>
      </xdr:spPr>
    </xdr:sp>
    <xdr:clientData/>
  </xdr:twoCellAnchor>
  <xdr:twoCellAnchor editAs="oneCell">
    <xdr:from>
      <xdr:col>1</xdr:col>
      <xdr:colOff>295275</xdr:colOff>
      <xdr:row>1696</xdr:row>
      <xdr:rowOff>0</xdr:rowOff>
    </xdr:from>
    <xdr:to>
      <xdr:col>1</xdr:col>
      <xdr:colOff>400050</xdr:colOff>
      <xdr:row>1697</xdr:row>
      <xdr:rowOff>219075</xdr:rowOff>
    </xdr:to>
    <xdr:sp macro="" textlink="">
      <xdr:nvSpPr>
        <xdr:cNvPr id="181" name="Text Box 1"/>
        <xdr:cNvSpPr txBox="1">
          <a:spLocks noChangeArrowheads="1"/>
        </xdr:cNvSpPr>
      </xdr:nvSpPr>
      <xdr:spPr bwMode="auto">
        <a:xfrm>
          <a:off x="1743075" y="7562850"/>
          <a:ext cx="104775" cy="752475"/>
        </a:xfrm>
        <a:prstGeom prst="rect">
          <a:avLst/>
        </a:prstGeom>
        <a:noFill/>
        <a:ln w="9525">
          <a:noFill/>
          <a:miter lim="800000"/>
          <a:headEnd/>
          <a:tailEnd/>
        </a:ln>
      </xdr:spPr>
    </xdr:sp>
    <xdr:clientData/>
  </xdr:twoCellAnchor>
  <xdr:twoCellAnchor editAs="oneCell">
    <xdr:from>
      <xdr:col>2</xdr:col>
      <xdr:colOff>295275</xdr:colOff>
      <xdr:row>1696</xdr:row>
      <xdr:rowOff>0</xdr:rowOff>
    </xdr:from>
    <xdr:to>
      <xdr:col>2</xdr:col>
      <xdr:colOff>400050</xdr:colOff>
      <xdr:row>1697</xdr:row>
      <xdr:rowOff>219075</xdr:rowOff>
    </xdr:to>
    <xdr:sp macro="" textlink="">
      <xdr:nvSpPr>
        <xdr:cNvPr id="182" name="Text Box 1"/>
        <xdr:cNvSpPr txBox="1">
          <a:spLocks noChangeArrowheads="1"/>
        </xdr:cNvSpPr>
      </xdr:nvSpPr>
      <xdr:spPr bwMode="auto">
        <a:xfrm>
          <a:off x="4572000" y="7562850"/>
          <a:ext cx="104775" cy="752475"/>
        </a:xfrm>
        <a:prstGeom prst="rect">
          <a:avLst/>
        </a:prstGeom>
        <a:noFill/>
        <a:ln w="9525">
          <a:noFill/>
          <a:miter lim="800000"/>
          <a:headEnd/>
          <a:tailEnd/>
        </a:ln>
      </xdr:spPr>
    </xdr:sp>
    <xdr:clientData/>
  </xdr:twoCellAnchor>
  <xdr:twoCellAnchor editAs="oneCell">
    <xdr:from>
      <xdr:col>3</xdr:col>
      <xdr:colOff>295275</xdr:colOff>
      <xdr:row>1696</xdr:row>
      <xdr:rowOff>0</xdr:rowOff>
    </xdr:from>
    <xdr:to>
      <xdr:col>3</xdr:col>
      <xdr:colOff>400050</xdr:colOff>
      <xdr:row>1697</xdr:row>
      <xdr:rowOff>219075</xdr:rowOff>
    </xdr:to>
    <xdr:sp macro="" textlink="">
      <xdr:nvSpPr>
        <xdr:cNvPr id="183" name="Text Box 1"/>
        <xdr:cNvSpPr txBox="1">
          <a:spLocks noChangeArrowheads="1"/>
        </xdr:cNvSpPr>
      </xdr:nvSpPr>
      <xdr:spPr bwMode="auto">
        <a:xfrm>
          <a:off x="7219950" y="7562850"/>
          <a:ext cx="104775" cy="752475"/>
        </a:xfrm>
        <a:prstGeom prst="rect">
          <a:avLst/>
        </a:prstGeom>
        <a:noFill/>
        <a:ln w="9525">
          <a:noFill/>
          <a:miter lim="800000"/>
          <a:headEnd/>
          <a:tailEnd/>
        </a:ln>
      </xdr:spPr>
    </xdr:sp>
    <xdr:clientData/>
  </xdr:twoCellAnchor>
  <xdr:twoCellAnchor editAs="oneCell">
    <xdr:from>
      <xdr:col>4</xdr:col>
      <xdr:colOff>295275</xdr:colOff>
      <xdr:row>1696</xdr:row>
      <xdr:rowOff>0</xdr:rowOff>
    </xdr:from>
    <xdr:to>
      <xdr:col>4</xdr:col>
      <xdr:colOff>400050</xdr:colOff>
      <xdr:row>1697</xdr:row>
      <xdr:rowOff>219075</xdr:rowOff>
    </xdr:to>
    <xdr:sp macro="" textlink="">
      <xdr:nvSpPr>
        <xdr:cNvPr id="184" name="Text Box 1"/>
        <xdr:cNvSpPr txBox="1">
          <a:spLocks noChangeArrowheads="1"/>
        </xdr:cNvSpPr>
      </xdr:nvSpPr>
      <xdr:spPr bwMode="auto">
        <a:xfrm>
          <a:off x="8353425" y="7562850"/>
          <a:ext cx="104775" cy="752475"/>
        </a:xfrm>
        <a:prstGeom prst="rect">
          <a:avLst/>
        </a:prstGeom>
        <a:noFill/>
        <a:ln w="9525">
          <a:noFill/>
          <a:miter lim="800000"/>
          <a:headEnd/>
          <a:tailEnd/>
        </a:ln>
      </xdr:spPr>
    </xdr:sp>
    <xdr:clientData/>
  </xdr:twoCellAnchor>
  <xdr:twoCellAnchor editAs="oneCell">
    <xdr:from>
      <xdr:col>5</xdr:col>
      <xdr:colOff>295275</xdr:colOff>
      <xdr:row>1696</xdr:row>
      <xdr:rowOff>0</xdr:rowOff>
    </xdr:from>
    <xdr:to>
      <xdr:col>5</xdr:col>
      <xdr:colOff>400050</xdr:colOff>
      <xdr:row>1697</xdr:row>
      <xdr:rowOff>219075</xdr:rowOff>
    </xdr:to>
    <xdr:sp macro="" textlink="">
      <xdr:nvSpPr>
        <xdr:cNvPr id="185" name="Text Box 1"/>
        <xdr:cNvSpPr txBox="1">
          <a:spLocks noChangeArrowheads="1"/>
        </xdr:cNvSpPr>
      </xdr:nvSpPr>
      <xdr:spPr bwMode="auto">
        <a:xfrm>
          <a:off x="10553700" y="7562850"/>
          <a:ext cx="104775" cy="752475"/>
        </a:xfrm>
        <a:prstGeom prst="rect">
          <a:avLst/>
        </a:prstGeom>
        <a:noFill/>
        <a:ln w="9525">
          <a:noFill/>
          <a:miter lim="800000"/>
          <a:headEnd/>
          <a:tailEnd/>
        </a:ln>
      </xdr:spPr>
    </xdr:sp>
    <xdr:clientData/>
  </xdr:twoCellAnchor>
  <xdr:twoCellAnchor editAs="oneCell">
    <xdr:from>
      <xdr:col>6</xdr:col>
      <xdr:colOff>295275</xdr:colOff>
      <xdr:row>1696</xdr:row>
      <xdr:rowOff>0</xdr:rowOff>
    </xdr:from>
    <xdr:to>
      <xdr:col>6</xdr:col>
      <xdr:colOff>400050</xdr:colOff>
      <xdr:row>1697</xdr:row>
      <xdr:rowOff>219075</xdr:rowOff>
    </xdr:to>
    <xdr:sp macro="" textlink="">
      <xdr:nvSpPr>
        <xdr:cNvPr id="186" name="Text Box 1"/>
        <xdr:cNvSpPr txBox="1">
          <a:spLocks noChangeArrowheads="1"/>
        </xdr:cNvSpPr>
      </xdr:nvSpPr>
      <xdr:spPr bwMode="auto">
        <a:xfrm>
          <a:off x="12687300" y="7562850"/>
          <a:ext cx="104775" cy="752475"/>
        </a:xfrm>
        <a:prstGeom prst="rect">
          <a:avLst/>
        </a:prstGeom>
        <a:noFill/>
        <a:ln w="9525">
          <a:noFill/>
          <a:miter lim="800000"/>
          <a:headEnd/>
          <a:tailEnd/>
        </a:ln>
      </xdr:spPr>
    </xdr:sp>
    <xdr:clientData/>
  </xdr:twoCellAnchor>
  <xdr:twoCellAnchor editAs="oneCell">
    <xdr:from>
      <xdr:col>9</xdr:col>
      <xdr:colOff>295275</xdr:colOff>
      <xdr:row>1696</xdr:row>
      <xdr:rowOff>0</xdr:rowOff>
    </xdr:from>
    <xdr:to>
      <xdr:col>9</xdr:col>
      <xdr:colOff>400050</xdr:colOff>
      <xdr:row>1697</xdr:row>
      <xdr:rowOff>219075</xdr:rowOff>
    </xdr:to>
    <xdr:sp macro="" textlink="">
      <xdr:nvSpPr>
        <xdr:cNvPr id="187" name="Text Box 1"/>
        <xdr:cNvSpPr txBox="1">
          <a:spLocks noChangeArrowheads="1"/>
        </xdr:cNvSpPr>
      </xdr:nvSpPr>
      <xdr:spPr bwMode="auto">
        <a:xfrm>
          <a:off x="18573750" y="7562850"/>
          <a:ext cx="104775" cy="752475"/>
        </a:xfrm>
        <a:prstGeom prst="rect">
          <a:avLst/>
        </a:prstGeom>
        <a:noFill/>
        <a:ln w="9525">
          <a:noFill/>
          <a:miter lim="800000"/>
          <a:headEnd/>
          <a:tailEnd/>
        </a:ln>
      </xdr:spPr>
    </xdr:sp>
    <xdr:clientData/>
  </xdr:twoCellAnchor>
  <xdr:twoCellAnchor editAs="oneCell">
    <xdr:from>
      <xdr:col>10</xdr:col>
      <xdr:colOff>295275</xdr:colOff>
      <xdr:row>1696</xdr:row>
      <xdr:rowOff>0</xdr:rowOff>
    </xdr:from>
    <xdr:to>
      <xdr:col>11</xdr:col>
      <xdr:colOff>104775</xdr:colOff>
      <xdr:row>1697</xdr:row>
      <xdr:rowOff>219075</xdr:rowOff>
    </xdr:to>
    <xdr:sp macro="" textlink="">
      <xdr:nvSpPr>
        <xdr:cNvPr id="188" name="Text Box 1"/>
        <xdr:cNvSpPr txBox="1">
          <a:spLocks noChangeArrowheads="1"/>
        </xdr:cNvSpPr>
      </xdr:nvSpPr>
      <xdr:spPr bwMode="auto">
        <a:xfrm>
          <a:off x="20288250" y="7562850"/>
          <a:ext cx="104775" cy="752475"/>
        </a:xfrm>
        <a:prstGeom prst="rect">
          <a:avLst/>
        </a:prstGeom>
        <a:noFill/>
        <a:ln w="9525">
          <a:noFill/>
          <a:miter lim="800000"/>
          <a:headEnd/>
          <a:tailEnd/>
        </a:ln>
      </xdr:spPr>
    </xdr:sp>
    <xdr:clientData/>
  </xdr:twoCellAnchor>
  <xdr:twoCellAnchor editAs="oneCell">
    <xdr:from>
      <xdr:col>11</xdr:col>
      <xdr:colOff>295275</xdr:colOff>
      <xdr:row>1696</xdr:row>
      <xdr:rowOff>0</xdr:rowOff>
    </xdr:from>
    <xdr:to>
      <xdr:col>11</xdr:col>
      <xdr:colOff>400050</xdr:colOff>
      <xdr:row>1697</xdr:row>
      <xdr:rowOff>219075</xdr:rowOff>
    </xdr:to>
    <xdr:sp macro="" textlink="">
      <xdr:nvSpPr>
        <xdr:cNvPr id="189" name="Text Box 1"/>
        <xdr:cNvSpPr txBox="1">
          <a:spLocks noChangeArrowheads="1"/>
        </xdr:cNvSpPr>
      </xdr:nvSpPr>
      <xdr:spPr bwMode="auto">
        <a:xfrm>
          <a:off x="20897850" y="7562850"/>
          <a:ext cx="104775" cy="752475"/>
        </a:xfrm>
        <a:prstGeom prst="rect">
          <a:avLst/>
        </a:prstGeom>
        <a:noFill/>
        <a:ln w="9525">
          <a:noFill/>
          <a:miter lim="800000"/>
          <a:headEnd/>
          <a:tailEnd/>
        </a:ln>
      </xdr:spPr>
    </xdr:sp>
    <xdr:clientData/>
  </xdr:twoCellAnchor>
  <xdr:twoCellAnchor editAs="oneCell">
    <xdr:from>
      <xdr:col>12</xdr:col>
      <xdr:colOff>295275</xdr:colOff>
      <xdr:row>1696</xdr:row>
      <xdr:rowOff>0</xdr:rowOff>
    </xdr:from>
    <xdr:to>
      <xdr:col>12</xdr:col>
      <xdr:colOff>400050</xdr:colOff>
      <xdr:row>1697</xdr:row>
      <xdr:rowOff>219075</xdr:rowOff>
    </xdr:to>
    <xdr:sp macro="" textlink="">
      <xdr:nvSpPr>
        <xdr:cNvPr id="190" name="Text Box 1"/>
        <xdr:cNvSpPr txBox="1">
          <a:spLocks noChangeArrowheads="1"/>
        </xdr:cNvSpPr>
      </xdr:nvSpPr>
      <xdr:spPr bwMode="auto">
        <a:xfrm>
          <a:off x="21507450" y="7562850"/>
          <a:ext cx="104775" cy="752475"/>
        </a:xfrm>
        <a:prstGeom prst="rect">
          <a:avLst/>
        </a:prstGeom>
        <a:noFill/>
        <a:ln w="9525">
          <a:noFill/>
          <a:miter lim="800000"/>
          <a:headEnd/>
          <a:tailEnd/>
        </a:ln>
      </xdr:spPr>
    </xdr:sp>
    <xdr:clientData/>
  </xdr:twoCellAnchor>
  <xdr:twoCellAnchor editAs="oneCell">
    <xdr:from>
      <xdr:col>13</xdr:col>
      <xdr:colOff>295275</xdr:colOff>
      <xdr:row>1696</xdr:row>
      <xdr:rowOff>0</xdr:rowOff>
    </xdr:from>
    <xdr:to>
      <xdr:col>13</xdr:col>
      <xdr:colOff>400050</xdr:colOff>
      <xdr:row>1697</xdr:row>
      <xdr:rowOff>219075</xdr:rowOff>
    </xdr:to>
    <xdr:sp macro="" textlink="">
      <xdr:nvSpPr>
        <xdr:cNvPr id="191" name="Text Box 1"/>
        <xdr:cNvSpPr txBox="1">
          <a:spLocks noChangeArrowheads="1"/>
        </xdr:cNvSpPr>
      </xdr:nvSpPr>
      <xdr:spPr bwMode="auto">
        <a:xfrm>
          <a:off x="22117050" y="7562850"/>
          <a:ext cx="104775" cy="752475"/>
        </a:xfrm>
        <a:prstGeom prst="rect">
          <a:avLst/>
        </a:prstGeom>
        <a:noFill/>
        <a:ln w="9525">
          <a:noFill/>
          <a:miter lim="800000"/>
          <a:headEnd/>
          <a:tailEnd/>
        </a:ln>
      </xdr:spPr>
    </xdr:sp>
    <xdr:clientData/>
  </xdr:twoCellAnchor>
  <xdr:twoCellAnchor editAs="oneCell">
    <xdr:from>
      <xdr:col>14</xdr:col>
      <xdr:colOff>295275</xdr:colOff>
      <xdr:row>1696</xdr:row>
      <xdr:rowOff>0</xdr:rowOff>
    </xdr:from>
    <xdr:to>
      <xdr:col>14</xdr:col>
      <xdr:colOff>400050</xdr:colOff>
      <xdr:row>1697</xdr:row>
      <xdr:rowOff>219075</xdr:rowOff>
    </xdr:to>
    <xdr:sp macro="" textlink="">
      <xdr:nvSpPr>
        <xdr:cNvPr id="192" name="Text Box 1"/>
        <xdr:cNvSpPr txBox="1">
          <a:spLocks noChangeArrowheads="1"/>
        </xdr:cNvSpPr>
      </xdr:nvSpPr>
      <xdr:spPr bwMode="auto">
        <a:xfrm>
          <a:off x="22726650" y="7562850"/>
          <a:ext cx="104775" cy="752475"/>
        </a:xfrm>
        <a:prstGeom prst="rect">
          <a:avLst/>
        </a:prstGeom>
        <a:noFill/>
        <a:ln w="9525">
          <a:noFill/>
          <a:miter lim="800000"/>
          <a:headEnd/>
          <a:tailEnd/>
        </a:ln>
      </xdr:spPr>
    </xdr:sp>
    <xdr:clientData/>
  </xdr:twoCellAnchor>
  <xdr:twoCellAnchor editAs="oneCell">
    <xdr:from>
      <xdr:col>15</xdr:col>
      <xdr:colOff>295275</xdr:colOff>
      <xdr:row>1696</xdr:row>
      <xdr:rowOff>0</xdr:rowOff>
    </xdr:from>
    <xdr:to>
      <xdr:col>15</xdr:col>
      <xdr:colOff>400050</xdr:colOff>
      <xdr:row>1697</xdr:row>
      <xdr:rowOff>219075</xdr:rowOff>
    </xdr:to>
    <xdr:sp macro="" textlink="">
      <xdr:nvSpPr>
        <xdr:cNvPr id="193" name="Text Box 1"/>
        <xdr:cNvSpPr txBox="1">
          <a:spLocks noChangeArrowheads="1"/>
        </xdr:cNvSpPr>
      </xdr:nvSpPr>
      <xdr:spPr bwMode="auto">
        <a:xfrm>
          <a:off x="23336250" y="7562850"/>
          <a:ext cx="104775" cy="752475"/>
        </a:xfrm>
        <a:prstGeom prst="rect">
          <a:avLst/>
        </a:prstGeom>
        <a:noFill/>
        <a:ln w="9525">
          <a:noFill/>
          <a:miter lim="800000"/>
          <a:headEnd/>
          <a:tailEnd/>
        </a:ln>
      </xdr:spPr>
    </xdr:sp>
    <xdr:clientData/>
  </xdr:twoCellAnchor>
  <xdr:twoCellAnchor editAs="oneCell">
    <xdr:from>
      <xdr:col>16</xdr:col>
      <xdr:colOff>295275</xdr:colOff>
      <xdr:row>1696</xdr:row>
      <xdr:rowOff>0</xdr:rowOff>
    </xdr:from>
    <xdr:to>
      <xdr:col>16</xdr:col>
      <xdr:colOff>400050</xdr:colOff>
      <xdr:row>1697</xdr:row>
      <xdr:rowOff>219075</xdr:rowOff>
    </xdr:to>
    <xdr:sp macro="" textlink="">
      <xdr:nvSpPr>
        <xdr:cNvPr id="194" name="Text Box 1"/>
        <xdr:cNvSpPr txBox="1">
          <a:spLocks noChangeArrowheads="1"/>
        </xdr:cNvSpPr>
      </xdr:nvSpPr>
      <xdr:spPr bwMode="auto">
        <a:xfrm>
          <a:off x="23945850" y="7562850"/>
          <a:ext cx="104775" cy="752475"/>
        </a:xfrm>
        <a:prstGeom prst="rect">
          <a:avLst/>
        </a:prstGeom>
        <a:noFill/>
        <a:ln w="9525">
          <a:noFill/>
          <a:miter lim="800000"/>
          <a:headEnd/>
          <a:tailEnd/>
        </a:ln>
      </xdr:spPr>
    </xdr:sp>
    <xdr:clientData/>
  </xdr:twoCellAnchor>
  <xdr:twoCellAnchor editAs="oneCell">
    <xdr:from>
      <xdr:col>17</xdr:col>
      <xdr:colOff>295275</xdr:colOff>
      <xdr:row>1696</xdr:row>
      <xdr:rowOff>0</xdr:rowOff>
    </xdr:from>
    <xdr:to>
      <xdr:col>17</xdr:col>
      <xdr:colOff>400050</xdr:colOff>
      <xdr:row>1697</xdr:row>
      <xdr:rowOff>219075</xdr:rowOff>
    </xdr:to>
    <xdr:sp macro="" textlink="">
      <xdr:nvSpPr>
        <xdr:cNvPr id="195" name="Text Box 1"/>
        <xdr:cNvSpPr txBox="1">
          <a:spLocks noChangeArrowheads="1"/>
        </xdr:cNvSpPr>
      </xdr:nvSpPr>
      <xdr:spPr bwMode="auto">
        <a:xfrm>
          <a:off x="24555450" y="7562850"/>
          <a:ext cx="104775" cy="752475"/>
        </a:xfrm>
        <a:prstGeom prst="rect">
          <a:avLst/>
        </a:prstGeom>
        <a:noFill/>
        <a:ln w="9525">
          <a:noFill/>
          <a:miter lim="800000"/>
          <a:headEnd/>
          <a:tailEnd/>
        </a:ln>
      </xdr:spPr>
    </xdr:sp>
    <xdr:clientData/>
  </xdr:twoCellAnchor>
  <xdr:twoCellAnchor editAs="oneCell">
    <xdr:from>
      <xdr:col>18</xdr:col>
      <xdr:colOff>295275</xdr:colOff>
      <xdr:row>1696</xdr:row>
      <xdr:rowOff>0</xdr:rowOff>
    </xdr:from>
    <xdr:to>
      <xdr:col>18</xdr:col>
      <xdr:colOff>400050</xdr:colOff>
      <xdr:row>1697</xdr:row>
      <xdr:rowOff>219075</xdr:rowOff>
    </xdr:to>
    <xdr:sp macro="" textlink="">
      <xdr:nvSpPr>
        <xdr:cNvPr id="196" name="Text Box 1"/>
        <xdr:cNvSpPr txBox="1">
          <a:spLocks noChangeArrowheads="1"/>
        </xdr:cNvSpPr>
      </xdr:nvSpPr>
      <xdr:spPr bwMode="auto">
        <a:xfrm>
          <a:off x="25165050" y="7562850"/>
          <a:ext cx="104775" cy="752475"/>
        </a:xfrm>
        <a:prstGeom prst="rect">
          <a:avLst/>
        </a:prstGeom>
        <a:noFill/>
        <a:ln w="9525">
          <a:noFill/>
          <a:miter lim="800000"/>
          <a:headEnd/>
          <a:tailEnd/>
        </a:ln>
      </xdr:spPr>
    </xdr:sp>
    <xdr:clientData/>
  </xdr:twoCellAnchor>
  <xdr:twoCellAnchor editAs="oneCell">
    <xdr:from>
      <xdr:col>19</xdr:col>
      <xdr:colOff>295275</xdr:colOff>
      <xdr:row>1696</xdr:row>
      <xdr:rowOff>0</xdr:rowOff>
    </xdr:from>
    <xdr:to>
      <xdr:col>19</xdr:col>
      <xdr:colOff>400050</xdr:colOff>
      <xdr:row>1697</xdr:row>
      <xdr:rowOff>219075</xdr:rowOff>
    </xdr:to>
    <xdr:sp macro="" textlink="">
      <xdr:nvSpPr>
        <xdr:cNvPr id="197" name="Text Box 1"/>
        <xdr:cNvSpPr txBox="1">
          <a:spLocks noChangeArrowheads="1"/>
        </xdr:cNvSpPr>
      </xdr:nvSpPr>
      <xdr:spPr bwMode="auto">
        <a:xfrm>
          <a:off x="25774650" y="7562850"/>
          <a:ext cx="104775" cy="752475"/>
        </a:xfrm>
        <a:prstGeom prst="rect">
          <a:avLst/>
        </a:prstGeom>
        <a:noFill/>
        <a:ln w="9525">
          <a:noFill/>
          <a:miter lim="800000"/>
          <a:headEnd/>
          <a:tailEnd/>
        </a:ln>
      </xdr:spPr>
    </xdr:sp>
    <xdr:clientData/>
  </xdr:twoCellAnchor>
  <xdr:twoCellAnchor editAs="oneCell">
    <xdr:from>
      <xdr:col>20</xdr:col>
      <xdr:colOff>295275</xdr:colOff>
      <xdr:row>1696</xdr:row>
      <xdr:rowOff>0</xdr:rowOff>
    </xdr:from>
    <xdr:to>
      <xdr:col>20</xdr:col>
      <xdr:colOff>400050</xdr:colOff>
      <xdr:row>1697</xdr:row>
      <xdr:rowOff>219075</xdr:rowOff>
    </xdr:to>
    <xdr:sp macro="" textlink="">
      <xdr:nvSpPr>
        <xdr:cNvPr id="198" name="Text Box 1"/>
        <xdr:cNvSpPr txBox="1">
          <a:spLocks noChangeArrowheads="1"/>
        </xdr:cNvSpPr>
      </xdr:nvSpPr>
      <xdr:spPr bwMode="auto">
        <a:xfrm>
          <a:off x="26384250" y="7562850"/>
          <a:ext cx="104775" cy="752475"/>
        </a:xfrm>
        <a:prstGeom prst="rect">
          <a:avLst/>
        </a:prstGeom>
        <a:noFill/>
        <a:ln w="9525">
          <a:noFill/>
          <a:miter lim="800000"/>
          <a:headEnd/>
          <a:tailEnd/>
        </a:ln>
      </xdr:spPr>
    </xdr:sp>
    <xdr:clientData/>
  </xdr:twoCellAnchor>
  <xdr:twoCellAnchor editAs="oneCell">
    <xdr:from>
      <xdr:col>21</xdr:col>
      <xdr:colOff>295275</xdr:colOff>
      <xdr:row>1696</xdr:row>
      <xdr:rowOff>0</xdr:rowOff>
    </xdr:from>
    <xdr:to>
      <xdr:col>21</xdr:col>
      <xdr:colOff>400050</xdr:colOff>
      <xdr:row>1697</xdr:row>
      <xdr:rowOff>219075</xdr:rowOff>
    </xdr:to>
    <xdr:sp macro="" textlink="">
      <xdr:nvSpPr>
        <xdr:cNvPr id="199" name="Text Box 1"/>
        <xdr:cNvSpPr txBox="1">
          <a:spLocks noChangeArrowheads="1"/>
        </xdr:cNvSpPr>
      </xdr:nvSpPr>
      <xdr:spPr bwMode="auto">
        <a:xfrm>
          <a:off x="26993850" y="7562850"/>
          <a:ext cx="104775" cy="752475"/>
        </a:xfrm>
        <a:prstGeom prst="rect">
          <a:avLst/>
        </a:prstGeom>
        <a:noFill/>
        <a:ln w="9525">
          <a:noFill/>
          <a:miter lim="800000"/>
          <a:headEnd/>
          <a:tailEnd/>
        </a:ln>
      </xdr:spPr>
    </xdr:sp>
    <xdr:clientData/>
  </xdr:twoCellAnchor>
  <xdr:twoCellAnchor editAs="oneCell">
    <xdr:from>
      <xdr:col>22</xdr:col>
      <xdr:colOff>295275</xdr:colOff>
      <xdr:row>1696</xdr:row>
      <xdr:rowOff>0</xdr:rowOff>
    </xdr:from>
    <xdr:to>
      <xdr:col>22</xdr:col>
      <xdr:colOff>400050</xdr:colOff>
      <xdr:row>1697</xdr:row>
      <xdr:rowOff>219075</xdr:rowOff>
    </xdr:to>
    <xdr:sp macro="" textlink="">
      <xdr:nvSpPr>
        <xdr:cNvPr id="200" name="Text Box 1"/>
        <xdr:cNvSpPr txBox="1">
          <a:spLocks noChangeArrowheads="1"/>
        </xdr:cNvSpPr>
      </xdr:nvSpPr>
      <xdr:spPr bwMode="auto">
        <a:xfrm>
          <a:off x="27603450" y="7562850"/>
          <a:ext cx="104775" cy="752475"/>
        </a:xfrm>
        <a:prstGeom prst="rect">
          <a:avLst/>
        </a:prstGeom>
        <a:noFill/>
        <a:ln w="9525">
          <a:noFill/>
          <a:miter lim="800000"/>
          <a:headEnd/>
          <a:tailEnd/>
        </a:ln>
      </xdr:spPr>
    </xdr:sp>
    <xdr:clientData/>
  </xdr:twoCellAnchor>
  <xdr:twoCellAnchor editAs="oneCell">
    <xdr:from>
      <xdr:col>23</xdr:col>
      <xdr:colOff>295275</xdr:colOff>
      <xdr:row>1696</xdr:row>
      <xdr:rowOff>0</xdr:rowOff>
    </xdr:from>
    <xdr:to>
      <xdr:col>23</xdr:col>
      <xdr:colOff>400050</xdr:colOff>
      <xdr:row>1697</xdr:row>
      <xdr:rowOff>219075</xdr:rowOff>
    </xdr:to>
    <xdr:sp macro="" textlink="">
      <xdr:nvSpPr>
        <xdr:cNvPr id="201" name="Text Box 1"/>
        <xdr:cNvSpPr txBox="1">
          <a:spLocks noChangeArrowheads="1"/>
        </xdr:cNvSpPr>
      </xdr:nvSpPr>
      <xdr:spPr bwMode="auto">
        <a:xfrm>
          <a:off x="28213050" y="7562850"/>
          <a:ext cx="104775" cy="752475"/>
        </a:xfrm>
        <a:prstGeom prst="rect">
          <a:avLst/>
        </a:prstGeom>
        <a:noFill/>
        <a:ln w="9525">
          <a:noFill/>
          <a:miter lim="800000"/>
          <a:headEnd/>
          <a:tailEnd/>
        </a:ln>
      </xdr:spPr>
    </xdr:sp>
    <xdr:clientData/>
  </xdr:twoCellAnchor>
  <xdr:twoCellAnchor editAs="oneCell">
    <xdr:from>
      <xdr:col>24</xdr:col>
      <xdr:colOff>295275</xdr:colOff>
      <xdr:row>1696</xdr:row>
      <xdr:rowOff>0</xdr:rowOff>
    </xdr:from>
    <xdr:to>
      <xdr:col>24</xdr:col>
      <xdr:colOff>400050</xdr:colOff>
      <xdr:row>1697</xdr:row>
      <xdr:rowOff>219075</xdr:rowOff>
    </xdr:to>
    <xdr:sp macro="" textlink="">
      <xdr:nvSpPr>
        <xdr:cNvPr id="202" name="Text Box 1"/>
        <xdr:cNvSpPr txBox="1">
          <a:spLocks noChangeArrowheads="1"/>
        </xdr:cNvSpPr>
      </xdr:nvSpPr>
      <xdr:spPr bwMode="auto">
        <a:xfrm>
          <a:off x="28822650" y="7562850"/>
          <a:ext cx="104775" cy="752475"/>
        </a:xfrm>
        <a:prstGeom prst="rect">
          <a:avLst/>
        </a:prstGeom>
        <a:noFill/>
        <a:ln w="9525">
          <a:noFill/>
          <a:miter lim="800000"/>
          <a:headEnd/>
          <a:tailEnd/>
        </a:ln>
      </xdr:spPr>
    </xdr:sp>
    <xdr:clientData/>
  </xdr:twoCellAnchor>
  <xdr:twoCellAnchor editAs="oneCell">
    <xdr:from>
      <xdr:col>25</xdr:col>
      <xdr:colOff>295275</xdr:colOff>
      <xdr:row>1696</xdr:row>
      <xdr:rowOff>0</xdr:rowOff>
    </xdr:from>
    <xdr:to>
      <xdr:col>25</xdr:col>
      <xdr:colOff>400050</xdr:colOff>
      <xdr:row>1697</xdr:row>
      <xdr:rowOff>219075</xdr:rowOff>
    </xdr:to>
    <xdr:sp macro="" textlink="">
      <xdr:nvSpPr>
        <xdr:cNvPr id="203" name="Text Box 1"/>
        <xdr:cNvSpPr txBox="1">
          <a:spLocks noChangeArrowheads="1"/>
        </xdr:cNvSpPr>
      </xdr:nvSpPr>
      <xdr:spPr bwMode="auto">
        <a:xfrm>
          <a:off x="29432250" y="7562850"/>
          <a:ext cx="104775" cy="752475"/>
        </a:xfrm>
        <a:prstGeom prst="rect">
          <a:avLst/>
        </a:prstGeom>
        <a:noFill/>
        <a:ln w="9525">
          <a:noFill/>
          <a:miter lim="800000"/>
          <a:headEnd/>
          <a:tailEnd/>
        </a:ln>
      </xdr:spPr>
    </xdr:sp>
    <xdr:clientData/>
  </xdr:twoCellAnchor>
  <xdr:twoCellAnchor editAs="oneCell">
    <xdr:from>
      <xdr:col>26</xdr:col>
      <xdr:colOff>295275</xdr:colOff>
      <xdr:row>1696</xdr:row>
      <xdr:rowOff>0</xdr:rowOff>
    </xdr:from>
    <xdr:to>
      <xdr:col>26</xdr:col>
      <xdr:colOff>400050</xdr:colOff>
      <xdr:row>1697</xdr:row>
      <xdr:rowOff>219075</xdr:rowOff>
    </xdr:to>
    <xdr:sp macro="" textlink="">
      <xdr:nvSpPr>
        <xdr:cNvPr id="204" name="Text Box 1"/>
        <xdr:cNvSpPr txBox="1">
          <a:spLocks noChangeArrowheads="1"/>
        </xdr:cNvSpPr>
      </xdr:nvSpPr>
      <xdr:spPr bwMode="auto">
        <a:xfrm>
          <a:off x="30041850" y="7562850"/>
          <a:ext cx="104775" cy="752475"/>
        </a:xfrm>
        <a:prstGeom prst="rect">
          <a:avLst/>
        </a:prstGeom>
        <a:noFill/>
        <a:ln w="9525">
          <a:noFill/>
          <a:miter lim="800000"/>
          <a:headEnd/>
          <a:tailEnd/>
        </a:ln>
      </xdr:spPr>
    </xdr:sp>
    <xdr:clientData/>
  </xdr:twoCellAnchor>
  <xdr:twoCellAnchor editAs="oneCell">
    <xdr:from>
      <xdr:col>27</xdr:col>
      <xdr:colOff>295275</xdr:colOff>
      <xdr:row>1696</xdr:row>
      <xdr:rowOff>0</xdr:rowOff>
    </xdr:from>
    <xdr:to>
      <xdr:col>27</xdr:col>
      <xdr:colOff>400050</xdr:colOff>
      <xdr:row>1697</xdr:row>
      <xdr:rowOff>219075</xdr:rowOff>
    </xdr:to>
    <xdr:sp macro="" textlink="">
      <xdr:nvSpPr>
        <xdr:cNvPr id="205" name="Text Box 1"/>
        <xdr:cNvSpPr txBox="1">
          <a:spLocks noChangeArrowheads="1"/>
        </xdr:cNvSpPr>
      </xdr:nvSpPr>
      <xdr:spPr bwMode="auto">
        <a:xfrm>
          <a:off x="30651450" y="7562850"/>
          <a:ext cx="104775" cy="752475"/>
        </a:xfrm>
        <a:prstGeom prst="rect">
          <a:avLst/>
        </a:prstGeom>
        <a:noFill/>
        <a:ln w="9525">
          <a:noFill/>
          <a:miter lim="800000"/>
          <a:headEnd/>
          <a:tailEnd/>
        </a:ln>
      </xdr:spPr>
    </xdr:sp>
    <xdr:clientData/>
  </xdr:twoCellAnchor>
  <xdr:twoCellAnchor editAs="oneCell">
    <xdr:from>
      <xdr:col>28</xdr:col>
      <xdr:colOff>295275</xdr:colOff>
      <xdr:row>1696</xdr:row>
      <xdr:rowOff>0</xdr:rowOff>
    </xdr:from>
    <xdr:to>
      <xdr:col>28</xdr:col>
      <xdr:colOff>400050</xdr:colOff>
      <xdr:row>1697</xdr:row>
      <xdr:rowOff>219075</xdr:rowOff>
    </xdr:to>
    <xdr:sp macro="" textlink="">
      <xdr:nvSpPr>
        <xdr:cNvPr id="206" name="Text Box 1"/>
        <xdr:cNvSpPr txBox="1">
          <a:spLocks noChangeArrowheads="1"/>
        </xdr:cNvSpPr>
      </xdr:nvSpPr>
      <xdr:spPr bwMode="auto">
        <a:xfrm>
          <a:off x="31261050" y="7562850"/>
          <a:ext cx="104775" cy="752475"/>
        </a:xfrm>
        <a:prstGeom prst="rect">
          <a:avLst/>
        </a:prstGeom>
        <a:noFill/>
        <a:ln w="9525">
          <a:noFill/>
          <a:miter lim="800000"/>
          <a:headEnd/>
          <a:tailEnd/>
        </a:ln>
      </xdr:spPr>
    </xdr:sp>
    <xdr:clientData/>
  </xdr:twoCellAnchor>
  <xdr:twoCellAnchor editAs="oneCell">
    <xdr:from>
      <xdr:col>29</xdr:col>
      <xdr:colOff>295275</xdr:colOff>
      <xdr:row>1696</xdr:row>
      <xdr:rowOff>0</xdr:rowOff>
    </xdr:from>
    <xdr:to>
      <xdr:col>29</xdr:col>
      <xdr:colOff>400050</xdr:colOff>
      <xdr:row>1697</xdr:row>
      <xdr:rowOff>219075</xdr:rowOff>
    </xdr:to>
    <xdr:sp macro="" textlink="">
      <xdr:nvSpPr>
        <xdr:cNvPr id="207" name="Text Box 1"/>
        <xdr:cNvSpPr txBox="1">
          <a:spLocks noChangeArrowheads="1"/>
        </xdr:cNvSpPr>
      </xdr:nvSpPr>
      <xdr:spPr bwMode="auto">
        <a:xfrm>
          <a:off x="31870650" y="7562850"/>
          <a:ext cx="104775" cy="752475"/>
        </a:xfrm>
        <a:prstGeom prst="rect">
          <a:avLst/>
        </a:prstGeom>
        <a:noFill/>
        <a:ln w="9525">
          <a:noFill/>
          <a:miter lim="800000"/>
          <a:headEnd/>
          <a:tailEnd/>
        </a:ln>
      </xdr:spPr>
    </xdr:sp>
    <xdr:clientData/>
  </xdr:twoCellAnchor>
  <xdr:twoCellAnchor editAs="oneCell">
    <xdr:from>
      <xdr:col>30</xdr:col>
      <xdr:colOff>295275</xdr:colOff>
      <xdr:row>1696</xdr:row>
      <xdr:rowOff>0</xdr:rowOff>
    </xdr:from>
    <xdr:to>
      <xdr:col>30</xdr:col>
      <xdr:colOff>400050</xdr:colOff>
      <xdr:row>1697</xdr:row>
      <xdr:rowOff>219075</xdr:rowOff>
    </xdr:to>
    <xdr:sp macro="" textlink="">
      <xdr:nvSpPr>
        <xdr:cNvPr id="208" name="Text Box 1"/>
        <xdr:cNvSpPr txBox="1">
          <a:spLocks noChangeArrowheads="1"/>
        </xdr:cNvSpPr>
      </xdr:nvSpPr>
      <xdr:spPr bwMode="auto">
        <a:xfrm>
          <a:off x="32480250" y="7562850"/>
          <a:ext cx="104775" cy="752475"/>
        </a:xfrm>
        <a:prstGeom prst="rect">
          <a:avLst/>
        </a:prstGeom>
        <a:noFill/>
        <a:ln w="9525">
          <a:noFill/>
          <a:miter lim="800000"/>
          <a:headEnd/>
          <a:tailEnd/>
        </a:ln>
      </xdr:spPr>
    </xdr:sp>
    <xdr:clientData/>
  </xdr:twoCellAnchor>
  <xdr:twoCellAnchor editAs="oneCell">
    <xdr:from>
      <xdr:col>31</xdr:col>
      <xdr:colOff>295275</xdr:colOff>
      <xdr:row>1696</xdr:row>
      <xdr:rowOff>0</xdr:rowOff>
    </xdr:from>
    <xdr:to>
      <xdr:col>31</xdr:col>
      <xdr:colOff>400050</xdr:colOff>
      <xdr:row>1697</xdr:row>
      <xdr:rowOff>219075</xdr:rowOff>
    </xdr:to>
    <xdr:sp macro="" textlink="">
      <xdr:nvSpPr>
        <xdr:cNvPr id="209" name="Text Box 1"/>
        <xdr:cNvSpPr txBox="1">
          <a:spLocks noChangeArrowheads="1"/>
        </xdr:cNvSpPr>
      </xdr:nvSpPr>
      <xdr:spPr bwMode="auto">
        <a:xfrm>
          <a:off x="33089850" y="7562850"/>
          <a:ext cx="104775" cy="752475"/>
        </a:xfrm>
        <a:prstGeom prst="rect">
          <a:avLst/>
        </a:prstGeom>
        <a:noFill/>
        <a:ln w="9525">
          <a:noFill/>
          <a:miter lim="800000"/>
          <a:headEnd/>
          <a:tailEnd/>
        </a:ln>
      </xdr:spPr>
    </xdr:sp>
    <xdr:clientData/>
  </xdr:twoCellAnchor>
  <xdr:twoCellAnchor editAs="oneCell">
    <xdr:from>
      <xdr:col>32</xdr:col>
      <xdr:colOff>295275</xdr:colOff>
      <xdr:row>1696</xdr:row>
      <xdr:rowOff>0</xdr:rowOff>
    </xdr:from>
    <xdr:to>
      <xdr:col>32</xdr:col>
      <xdr:colOff>400050</xdr:colOff>
      <xdr:row>1697</xdr:row>
      <xdr:rowOff>219075</xdr:rowOff>
    </xdr:to>
    <xdr:sp macro="" textlink="">
      <xdr:nvSpPr>
        <xdr:cNvPr id="210" name="Text Box 1"/>
        <xdr:cNvSpPr txBox="1">
          <a:spLocks noChangeArrowheads="1"/>
        </xdr:cNvSpPr>
      </xdr:nvSpPr>
      <xdr:spPr bwMode="auto">
        <a:xfrm>
          <a:off x="33699450" y="7562850"/>
          <a:ext cx="104775" cy="752475"/>
        </a:xfrm>
        <a:prstGeom prst="rect">
          <a:avLst/>
        </a:prstGeom>
        <a:noFill/>
        <a:ln w="9525">
          <a:noFill/>
          <a:miter lim="800000"/>
          <a:headEnd/>
          <a:tailEnd/>
        </a:ln>
      </xdr:spPr>
    </xdr:sp>
    <xdr:clientData/>
  </xdr:twoCellAnchor>
  <xdr:twoCellAnchor editAs="oneCell">
    <xdr:from>
      <xdr:col>33</xdr:col>
      <xdr:colOff>295275</xdr:colOff>
      <xdr:row>1696</xdr:row>
      <xdr:rowOff>0</xdr:rowOff>
    </xdr:from>
    <xdr:to>
      <xdr:col>33</xdr:col>
      <xdr:colOff>400050</xdr:colOff>
      <xdr:row>1697</xdr:row>
      <xdr:rowOff>219075</xdr:rowOff>
    </xdr:to>
    <xdr:sp macro="" textlink="">
      <xdr:nvSpPr>
        <xdr:cNvPr id="211" name="Text Box 1"/>
        <xdr:cNvSpPr txBox="1">
          <a:spLocks noChangeArrowheads="1"/>
        </xdr:cNvSpPr>
      </xdr:nvSpPr>
      <xdr:spPr bwMode="auto">
        <a:xfrm>
          <a:off x="34309050" y="7562850"/>
          <a:ext cx="104775" cy="752475"/>
        </a:xfrm>
        <a:prstGeom prst="rect">
          <a:avLst/>
        </a:prstGeom>
        <a:noFill/>
        <a:ln w="9525">
          <a:noFill/>
          <a:miter lim="800000"/>
          <a:headEnd/>
          <a:tailEnd/>
        </a:ln>
      </xdr:spPr>
    </xdr:sp>
    <xdr:clientData/>
  </xdr:twoCellAnchor>
  <xdr:twoCellAnchor editAs="oneCell">
    <xdr:from>
      <xdr:col>34</xdr:col>
      <xdr:colOff>295275</xdr:colOff>
      <xdr:row>1696</xdr:row>
      <xdr:rowOff>0</xdr:rowOff>
    </xdr:from>
    <xdr:to>
      <xdr:col>34</xdr:col>
      <xdr:colOff>400050</xdr:colOff>
      <xdr:row>1697</xdr:row>
      <xdr:rowOff>219075</xdr:rowOff>
    </xdr:to>
    <xdr:sp macro="" textlink="">
      <xdr:nvSpPr>
        <xdr:cNvPr id="212" name="Text Box 1"/>
        <xdr:cNvSpPr txBox="1">
          <a:spLocks noChangeArrowheads="1"/>
        </xdr:cNvSpPr>
      </xdr:nvSpPr>
      <xdr:spPr bwMode="auto">
        <a:xfrm>
          <a:off x="34918650" y="7562850"/>
          <a:ext cx="104775" cy="752475"/>
        </a:xfrm>
        <a:prstGeom prst="rect">
          <a:avLst/>
        </a:prstGeom>
        <a:noFill/>
        <a:ln w="9525">
          <a:noFill/>
          <a:miter lim="800000"/>
          <a:headEnd/>
          <a:tailEnd/>
        </a:ln>
      </xdr:spPr>
    </xdr:sp>
    <xdr:clientData/>
  </xdr:twoCellAnchor>
  <xdr:twoCellAnchor editAs="oneCell">
    <xdr:from>
      <xdr:col>35</xdr:col>
      <xdr:colOff>295275</xdr:colOff>
      <xdr:row>1696</xdr:row>
      <xdr:rowOff>0</xdr:rowOff>
    </xdr:from>
    <xdr:to>
      <xdr:col>35</xdr:col>
      <xdr:colOff>400050</xdr:colOff>
      <xdr:row>1697</xdr:row>
      <xdr:rowOff>219075</xdr:rowOff>
    </xdr:to>
    <xdr:sp macro="" textlink="">
      <xdr:nvSpPr>
        <xdr:cNvPr id="213" name="Text Box 1"/>
        <xdr:cNvSpPr txBox="1">
          <a:spLocks noChangeArrowheads="1"/>
        </xdr:cNvSpPr>
      </xdr:nvSpPr>
      <xdr:spPr bwMode="auto">
        <a:xfrm>
          <a:off x="35528250" y="7562850"/>
          <a:ext cx="104775" cy="752475"/>
        </a:xfrm>
        <a:prstGeom prst="rect">
          <a:avLst/>
        </a:prstGeom>
        <a:noFill/>
        <a:ln w="9525">
          <a:noFill/>
          <a:miter lim="800000"/>
          <a:headEnd/>
          <a:tailEnd/>
        </a:ln>
      </xdr:spPr>
    </xdr:sp>
    <xdr:clientData/>
  </xdr:twoCellAnchor>
  <xdr:twoCellAnchor editAs="oneCell">
    <xdr:from>
      <xdr:col>36</xdr:col>
      <xdr:colOff>295275</xdr:colOff>
      <xdr:row>1696</xdr:row>
      <xdr:rowOff>0</xdr:rowOff>
    </xdr:from>
    <xdr:to>
      <xdr:col>36</xdr:col>
      <xdr:colOff>400050</xdr:colOff>
      <xdr:row>1697</xdr:row>
      <xdr:rowOff>219075</xdr:rowOff>
    </xdr:to>
    <xdr:sp macro="" textlink="">
      <xdr:nvSpPr>
        <xdr:cNvPr id="214" name="Text Box 1"/>
        <xdr:cNvSpPr txBox="1">
          <a:spLocks noChangeArrowheads="1"/>
        </xdr:cNvSpPr>
      </xdr:nvSpPr>
      <xdr:spPr bwMode="auto">
        <a:xfrm>
          <a:off x="36137850" y="7562850"/>
          <a:ext cx="104775" cy="752475"/>
        </a:xfrm>
        <a:prstGeom prst="rect">
          <a:avLst/>
        </a:prstGeom>
        <a:noFill/>
        <a:ln w="9525">
          <a:noFill/>
          <a:miter lim="800000"/>
          <a:headEnd/>
          <a:tailEnd/>
        </a:ln>
      </xdr:spPr>
    </xdr:sp>
    <xdr:clientData/>
  </xdr:twoCellAnchor>
  <xdr:twoCellAnchor editAs="oneCell">
    <xdr:from>
      <xdr:col>37</xdr:col>
      <xdr:colOff>295275</xdr:colOff>
      <xdr:row>1696</xdr:row>
      <xdr:rowOff>0</xdr:rowOff>
    </xdr:from>
    <xdr:to>
      <xdr:col>37</xdr:col>
      <xdr:colOff>400050</xdr:colOff>
      <xdr:row>1697</xdr:row>
      <xdr:rowOff>219075</xdr:rowOff>
    </xdr:to>
    <xdr:sp macro="" textlink="">
      <xdr:nvSpPr>
        <xdr:cNvPr id="215" name="Text Box 1"/>
        <xdr:cNvSpPr txBox="1">
          <a:spLocks noChangeArrowheads="1"/>
        </xdr:cNvSpPr>
      </xdr:nvSpPr>
      <xdr:spPr bwMode="auto">
        <a:xfrm>
          <a:off x="36747450" y="7562850"/>
          <a:ext cx="104775" cy="752475"/>
        </a:xfrm>
        <a:prstGeom prst="rect">
          <a:avLst/>
        </a:prstGeom>
        <a:noFill/>
        <a:ln w="9525">
          <a:noFill/>
          <a:miter lim="800000"/>
          <a:headEnd/>
          <a:tailEnd/>
        </a:ln>
      </xdr:spPr>
    </xdr:sp>
    <xdr:clientData/>
  </xdr:twoCellAnchor>
  <xdr:twoCellAnchor editAs="oneCell">
    <xdr:from>
      <xdr:col>38</xdr:col>
      <xdr:colOff>295275</xdr:colOff>
      <xdr:row>1696</xdr:row>
      <xdr:rowOff>0</xdr:rowOff>
    </xdr:from>
    <xdr:to>
      <xdr:col>38</xdr:col>
      <xdr:colOff>400050</xdr:colOff>
      <xdr:row>1697</xdr:row>
      <xdr:rowOff>219075</xdr:rowOff>
    </xdr:to>
    <xdr:sp macro="" textlink="">
      <xdr:nvSpPr>
        <xdr:cNvPr id="216" name="Text Box 1"/>
        <xdr:cNvSpPr txBox="1">
          <a:spLocks noChangeArrowheads="1"/>
        </xdr:cNvSpPr>
      </xdr:nvSpPr>
      <xdr:spPr bwMode="auto">
        <a:xfrm>
          <a:off x="37357050" y="7562850"/>
          <a:ext cx="104775" cy="752475"/>
        </a:xfrm>
        <a:prstGeom prst="rect">
          <a:avLst/>
        </a:prstGeom>
        <a:noFill/>
        <a:ln w="9525">
          <a:noFill/>
          <a:miter lim="800000"/>
          <a:headEnd/>
          <a:tailEnd/>
        </a:ln>
      </xdr:spPr>
    </xdr:sp>
    <xdr:clientData/>
  </xdr:twoCellAnchor>
  <xdr:twoCellAnchor editAs="oneCell">
    <xdr:from>
      <xdr:col>39</xdr:col>
      <xdr:colOff>295275</xdr:colOff>
      <xdr:row>1696</xdr:row>
      <xdr:rowOff>0</xdr:rowOff>
    </xdr:from>
    <xdr:to>
      <xdr:col>39</xdr:col>
      <xdr:colOff>400050</xdr:colOff>
      <xdr:row>1697</xdr:row>
      <xdr:rowOff>219075</xdr:rowOff>
    </xdr:to>
    <xdr:sp macro="" textlink="">
      <xdr:nvSpPr>
        <xdr:cNvPr id="217" name="Text Box 1"/>
        <xdr:cNvSpPr txBox="1">
          <a:spLocks noChangeArrowheads="1"/>
        </xdr:cNvSpPr>
      </xdr:nvSpPr>
      <xdr:spPr bwMode="auto">
        <a:xfrm>
          <a:off x="37966650" y="7562850"/>
          <a:ext cx="104775" cy="752475"/>
        </a:xfrm>
        <a:prstGeom prst="rect">
          <a:avLst/>
        </a:prstGeom>
        <a:noFill/>
        <a:ln w="9525">
          <a:noFill/>
          <a:miter lim="800000"/>
          <a:headEnd/>
          <a:tailEnd/>
        </a:ln>
      </xdr:spPr>
    </xdr:sp>
    <xdr:clientData/>
  </xdr:twoCellAnchor>
  <xdr:twoCellAnchor editAs="oneCell">
    <xdr:from>
      <xdr:col>40</xdr:col>
      <xdr:colOff>295275</xdr:colOff>
      <xdr:row>1696</xdr:row>
      <xdr:rowOff>0</xdr:rowOff>
    </xdr:from>
    <xdr:to>
      <xdr:col>40</xdr:col>
      <xdr:colOff>400050</xdr:colOff>
      <xdr:row>1697</xdr:row>
      <xdr:rowOff>219075</xdr:rowOff>
    </xdr:to>
    <xdr:sp macro="" textlink="">
      <xdr:nvSpPr>
        <xdr:cNvPr id="218" name="Text Box 1"/>
        <xdr:cNvSpPr txBox="1">
          <a:spLocks noChangeArrowheads="1"/>
        </xdr:cNvSpPr>
      </xdr:nvSpPr>
      <xdr:spPr bwMode="auto">
        <a:xfrm>
          <a:off x="38576250" y="7562850"/>
          <a:ext cx="104775" cy="752475"/>
        </a:xfrm>
        <a:prstGeom prst="rect">
          <a:avLst/>
        </a:prstGeom>
        <a:noFill/>
        <a:ln w="9525">
          <a:noFill/>
          <a:miter lim="800000"/>
          <a:headEnd/>
          <a:tailEnd/>
        </a:ln>
      </xdr:spPr>
    </xdr:sp>
    <xdr:clientData/>
  </xdr:twoCellAnchor>
  <xdr:twoCellAnchor editAs="oneCell">
    <xdr:from>
      <xdr:col>41</xdr:col>
      <xdr:colOff>295275</xdr:colOff>
      <xdr:row>1696</xdr:row>
      <xdr:rowOff>0</xdr:rowOff>
    </xdr:from>
    <xdr:to>
      <xdr:col>41</xdr:col>
      <xdr:colOff>400050</xdr:colOff>
      <xdr:row>1697</xdr:row>
      <xdr:rowOff>219075</xdr:rowOff>
    </xdr:to>
    <xdr:sp macro="" textlink="">
      <xdr:nvSpPr>
        <xdr:cNvPr id="219" name="Text Box 1"/>
        <xdr:cNvSpPr txBox="1">
          <a:spLocks noChangeArrowheads="1"/>
        </xdr:cNvSpPr>
      </xdr:nvSpPr>
      <xdr:spPr bwMode="auto">
        <a:xfrm>
          <a:off x="39185850" y="7562850"/>
          <a:ext cx="104775" cy="752475"/>
        </a:xfrm>
        <a:prstGeom prst="rect">
          <a:avLst/>
        </a:prstGeom>
        <a:noFill/>
        <a:ln w="9525">
          <a:noFill/>
          <a:miter lim="800000"/>
          <a:headEnd/>
          <a:tailEnd/>
        </a:ln>
      </xdr:spPr>
    </xdr:sp>
    <xdr:clientData/>
  </xdr:twoCellAnchor>
  <xdr:twoCellAnchor editAs="oneCell">
    <xdr:from>
      <xdr:col>42</xdr:col>
      <xdr:colOff>295275</xdr:colOff>
      <xdr:row>1696</xdr:row>
      <xdr:rowOff>0</xdr:rowOff>
    </xdr:from>
    <xdr:to>
      <xdr:col>42</xdr:col>
      <xdr:colOff>400050</xdr:colOff>
      <xdr:row>1697</xdr:row>
      <xdr:rowOff>219075</xdr:rowOff>
    </xdr:to>
    <xdr:sp macro="" textlink="">
      <xdr:nvSpPr>
        <xdr:cNvPr id="220" name="Text Box 1"/>
        <xdr:cNvSpPr txBox="1">
          <a:spLocks noChangeArrowheads="1"/>
        </xdr:cNvSpPr>
      </xdr:nvSpPr>
      <xdr:spPr bwMode="auto">
        <a:xfrm>
          <a:off x="39795450" y="7562850"/>
          <a:ext cx="104775" cy="752475"/>
        </a:xfrm>
        <a:prstGeom prst="rect">
          <a:avLst/>
        </a:prstGeom>
        <a:noFill/>
        <a:ln w="9525">
          <a:noFill/>
          <a:miter lim="800000"/>
          <a:headEnd/>
          <a:tailEnd/>
        </a:ln>
      </xdr:spPr>
    </xdr:sp>
    <xdr:clientData/>
  </xdr:twoCellAnchor>
  <xdr:twoCellAnchor editAs="oneCell">
    <xdr:from>
      <xdr:col>43</xdr:col>
      <xdr:colOff>295275</xdr:colOff>
      <xdr:row>1696</xdr:row>
      <xdr:rowOff>0</xdr:rowOff>
    </xdr:from>
    <xdr:to>
      <xdr:col>43</xdr:col>
      <xdr:colOff>400050</xdr:colOff>
      <xdr:row>1697</xdr:row>
      <xdr:rowOff>219075</xdr:rowOff>
    </xdr:to>
    <xdr:sp macro="" textlink="">
      <xdr:nvSpPr>
        <xdr:cNvPr id="221" name="Text Box 1"/>
        <xdr:cNvSpPr txBox="1">
          <a:spLocks noChangeArrowheads="1"/>
        </xdr:cNvSpPr>
      </xdr:nvSpPr>
      <xdr:spPr bwMode="auto">
        <a:xfrm>
          <a:off x="40405050" y="7562850"/>
          <a:ext cx="104775" cy="752475"/>
        </a:xfrm>
        <a:prstGeom prst="rect">
          <a:avLst/>
        </a:prstGeom>
        <a:noFill/>
        <a:ln w="9525">
          <a:noFill/>
          <a:miter lim="800000"/>
          <a:headEnd/>
          <a:tailEnd/>
        </a:ln>
      </xdr:spPr>
    </xdr:sp>
    <xdr:clientData/>
  </xdr:twoCellAnchor>
  <xdr:twoCellAnchor editAs="oneCell">
    <xdr:from>
      <xdr:col>44</xdr:col>
      <xdr:colOff>295275</xdr:colOff>
      <xdr:row>1696</xdr:row>
      <xdr:rowOff>0</xdr:rowOff>
    </xdr:from>
    <xdr:to>
      <xdr:col>44</xdr:col>
      <xdr:colOff>400050</xdr:colOff>
      <xdr:row>1697</xdr:row>
      <xdr:rowOff>219075</xdr:rowOff>
    </xdr:to>
    <xdr:sp macro="" textlink="">
      <xdr:nvSpPr>
        <xdr:cNvPr id="222" name="Text Box 1"/>
        <xdr:cNvSpPr txBox="1">
          <a:spLocks noChangeArrowheads="1"/>
        </xdr:cNvSpPr>
      </xdr:nvSpPr>
      <xdr:spPr bwMode="auto">
        <a:xfrm>
          <a:off x="41014650" y="7562850"/>
          <a:ext cx="104775" cy="752475"/>
        </a:xfrm>
        <a:prstGeom prst="rect">
          <a:avLst/>
        </a:prstGeom>
        <a:noFill/>
        <a:ln w="9525">
          <a:noFill/>
          <a:miter lim="800000"/>
          <a:headEnd/>
          <a:tailEnd/>
        </a:ln>
      </xdr:spPr>
    </xdr:sp>
    <xdr:clientData/>
  </xdr:twoCellAnchor>
  <xdr:twoCellAnchor editAs="oneCell">
    <xdr:from>
      <xdr:col>45</xdr:col>
      <xdr:colOff>295275</xdr:colOff>
      <xdr:row>1696</xdr:row>
      <xdr:rowOff>0</xdr:rowOff>
    </xdr:from>
    <xdr:to>
      <xdr:col>45</xdr:col>
      <xdr:colOff>400050</xdr:colOff>
      <xdr:row>1697</xdr:row>
      <xdr:rowOff>219075</xdr:rowOff>
    </xdr:to>
    <xdr:sp macro="" textlink="">
      <xdr:nvSpPr>
        <xdr:cNvPr id="223" name="Text Box 1"/>
        <xdr:cNvSpPr txBox="1">
          <a:spLocks noChangeArrowheads="1"/>
        </xdr:cNvSpPr>
      </xdr:nvSpPr>
      <xdr:spPr bwMode="auto">
        <a:xfrm>
          <a:off x="41624250" y="7562850"/>
          <a:ext cx="104775" cy="752475"/>
        </a:xfrm>
        <a:prstGeom prst="rect">
          <a:avLst/>
        </a:prstGeom>
        <a:noFill/>
        <a:ln w="9525">
          <a:noFill/>
          <a:miter lim="800000"/>
          <a:headEnd/>
          <a:tailEnd/>
        </a:ln>
      </xdr:spPr>
    </xdr:sp>
    <xdr:clientData/>
  </xdr:twoCellAnchor>
  <xdr:twoCellAnchor editAs="oneCell">
    <xdr:from>
      <xdr:col>46</xdr:col>
      <xdr:colOff>295275</xdr:colOff>
      <xdr:row>1696</xdr:row>
      <xdr:rowOff>0</xdr:rowOff>
    </xdr:from>
    <xdr:to>
      <xdr:col>46</xdr:col>
      <xdr:colOff>400050</xdr:colOff>
      <xdr:row>1697</xdr:row>
      <xdr:rowOff>219075</xdr:rowOff>
    </xdr:to>
    <xdr:sp macro="" textlink="">
      <xdr:nvSpPr>
        <xdr:cNvPr id="224" name="Text Box 1"/>
        <xdr:cNvSpPr txBox="1">
          <a:spLocks noChangeArrowheads="1"/>
        </xdr:cNvSpPr>
      </xdr:nvSpPr>
      <xdr:spPr bwMode="auto">
        <a:xfrm>
          <a:off x="42233850" y="7562850"/>
          <a:ext cx="104775" cy="752475"/>
        </a:xfrm>
        <a:prstGeom prst="rect">
          <a:avLst/>
        </a:prstGeom>
        <a:noFill/>
        <a:ln w="9525">
          <a:noFill/>
          <a:miter lim="800000"/>
          <a:headEnd/>
          <a:tailEnd/>
        </a:ln>
      </xdr:spPr>
    </xdr:sp>
    <xdr:clientData/>
  </xdr:twoCellAnchor>
  <xdr:twoCellAnchor editAs="oneCell">
    <xdr:from>
      <xdr:col>47</xdr:col>
      <xdr:colOff>295275</xdr:colOff>
      <xdr:row>1696</xdr:row>
      <xdr:rowOff>0</xdr:rowOff>
    </xdr:from>
    <xdr:to>
      <xdr:col>47</xdr:col>
      <xdr:colOff>400050</xdr:colOff>
      <xdr:row>1697</xdr:row>
      <xdr:rowOff>219075</xdr:rowOff>
    </xdr:to>
    <xdr:sp macro="" textlink="">
      <xdr:nvSpPr>
        <xdr:cNvPr id="225" name="Text Box 1"/>
        <xdr:cNvSpPr txBox="1">
          <a:spLocks noChangeArrowheads="1"/>
        </xdr:cNvSpPr>
      </xdr:nvSpPr>
      <xdr:spPr bwMode="auto">
        <a:xfrm>
          <a:off x="42843450" y="7562850"/>
          <a:ext cx="104775" cy="752475"/>
        </a:xfrm>
        <a:prstGeom prst="rect">
          <a:avLst/>
        </a:prstGeom>
        <a:noFill/>
        <a:ln w="9525">
          <a:noFill/>
          <a:miter lim="800000"/>
          <a:headEnd/>
          <a:tailEnd/>
        </a:ln>
      </xdr:spPr>
    </xdr:sp>
    <xdr:clientData/>
  </xdr:twoCellAnchor>
  <xdr:twoCellAnchor editAs="oneCell">
    <xdr:from>
      <xdr:col>48</xdr:col>
      <xdr:colOff>295275</xdr:colOff>
      <xdr:row>1696</xdr:row>
      <xdr:rowOff>0</xdr:rowOff>
    </xdr:from>
    <xdr:to>
      <xdr:col>48</xdr:col>
      <xdr:colOff>400050</xdr:colOff>
      <xdr:row>1697</xdr:row>
      <xdr:rowOff>219075</xdr:rowOff>
    </xdr:to>
    <xdr:sp macro="" textlink="">
      <xdr:nvSpPr>
        <xdr:cNvPr id="226" name="Text Box 1"/>
        <xdr:cNvSpPr txBox="1">
          <a:spLocks noChangeArrowheads="1"/>
        </xdr:cNvSpPr>
      </xdr:nvSpPr>
      <xdr:spPr bwMode="auto">
        <a:xfrm>
          <a:off x="43453050" y="7562850"/>
          <a:ext cx="104775" cy="752475"/>
        </a:xfrm>
        <a:prstGeom prst="rect">
          <a:avLst/>
        </a:prstGeom>
        <a:noFill/>
        <a:ln w="9525">
          <a:noFill/>
          <a:miter lim="800000"/>
          <a:headEnd/>
          <a:tailEnd/>
        </a:ln>
      </xdr:spPr>
    </xdr:sp>
    <xdr:clientData/>
  </xdr:twoCellAnchor>
  <xdr:twoCellAnchor editAs="oneCell">
    <xdr:from>
      <xdr:col>49</xdr:col>
      <xdr:colOff>295275</xdr:colOff>
      <xdr:row>1696</xdr:row>
      <xdr:rowOff>0</xdr:rowOff>
    </xdr:from>
    <xdr:to>
      <xdr:col>49</xdr:col>
      <xdr:colOff>400050</xdr:colOff>
      <xdr:row>1697</xdr:row>
      <xdr:rowOff>219075</xdr:rowOff>
    </xdr:to>
    <xdr:sp macro="" textlink="">
      <xdr:nvSpPr>
        <xdr:cNvPr id="227" name="Text Box 1"/>
        <xdr:cNvSpPr txBox="1">
          <a:spLocks noChangeArrowheads="1"/>
        </xdr:cNvSpPr>
      </xdr:nvSpPr>
      <xdr:spPr bwMode="auto">
        <a:xfrm>
          <a:off x="44062650" y="7562850"/>
          <a:ext cx="104775" cy="752475"/>
        </a:xfrm>
        <a:prstGeom prst="rect">
          <a:avLst/>
        </a:prstGeom>
        <a:noFill/>
        <a:ln w="9525">
          <a:noFill/>
          <a:miter lim="800000"/>
          <a:headEnd/>
          <a:tailEnd/>
        </a:ln>
      </xdr:spPr>
    </xdr:sp>
    <xdr:clientData/>
  </xdr:twoCellAnchor>
  <xdr:twoCellAnchor editAs="oneCell">
    <xdr:from>
      <xdr:col>50</xdr:col>
      <xdr:colOff>295275</xdr:colOff>
      <xdr:row>1696</xdr:row>
      <xdr:rowOff>0</xdr:rowOff>
    </xdr:from>
    <xdr:to>
      <xdr:col>50</xdr:col>
      <xdr:colOff>400050</xdr:colOff>
      <xdr:row>1697</xdr:row>
      <xdr:rowOff>219075</xdr:rowOff>
    </xdr:to>
    <xdr:sp macro="" textlink="">
      <xdr:nvSpPr>
        <xdr:cNvPr id="228" name="Text Box 1"/>
        <xdr:cNvSpPr txBox="1">
          <a:spLocks noChangeArrowheads="1"/>
        </xdr:cNvSpPr>
      </xdr:nvSpPr>
      <xdr:spPr bwMode="auto">
        <a:xfrm>
          <a:off x="44672250" y="7562850"/>
          <a:ext cx="104775" cy="752475"/>
        </a:xfrm>
        <a:prstGeom prst="rect">
          <a:avLst/>
        </a:prstGeom>
        <a:noFill/>
        <a:ln w="9525">
          <a:noFill/>
          <a:miter lim="800000"/>
          <a:headEnd/>
          <a:tailEnd/>
        </a:ln>
      </xdr:spPr>
    </xdr:sp>
    <xdr:clientData/>
  </xdr:twoCellAnchor>
  <xdr:twoCellAnchor editAs="oneCell">
    <xdr:from>
      <xdr:col>51</xdr:col>
      <xdr:colOff>295275</xdr:colOff>
      <xdr:row>1696</xdr:row>
      <xdr:rowOff>0</xdr:rowOff>
    </xdr:from>
    <xdr:to>
      <xdr:col>51</xdr:col>
      <xdr:colOff>400050</xdr:colOff>
      <xdr:row>1697</xdr:row>
      <xdr:rowOff>219075</xdr:rowOff>
    </xdr:to>
    <xdr:sp macro="" textlink="">
      <xdr:nvSpPr>
        <xdr:cNvPr id="229" name="Text Box 1"/>
        <xdr:cNvSpPr txBox="1">
          <a:spLocks noChangeArrowheads="1"/>
        </xdr:cNvSpPr>
      </xdr:nvSpPr>
      <xdr:spPr bwMode="auto">
        <a:xfrm>
          <a:off x="45281850" y="7562850"/>
          <a:ext cx="104775" cy="752475"/>
        </a:xfrm>
        <a:prstGeom prst="rect">
          <a:avLst/>
        </a:prstGeom>
        <a:noFill/>
        <a:ln w="9525">
          <a:noFill/>
          <a:miter lim="800000"/>
          <a:headEnd/>
          <a:tailEnd/>
        </a:ln>
      </xdr:spPr>
    </xdr:sp>
    <xdr:clientData/>
  </xdr:twoCellAnchor>
  <xdr:twoCellAnchor editAs="oneCell">
    <xdr:from>
      <xdr:col>52</xdr:col>
      <xdr:colOff>295275</xdr:colOff>
      <xdr:row>1696</xdr:row>
      <xdr:rowOff>0</xdr:rowOff>
    </xdr:from>
    <xdr:to>
      <xdr:col>52</xdr:col>
      <xdr:colOff>400050</xdr:colOff>
      <xdr:row>1697</xdr:row>
      <xdr:rowOff>219075</xdr:rowOff>
    </xdr:to>
    <xdr:sp macro="" textlink="">
      <xdr:nvSpPr>
        <xdr:cNvPr id="230" name="Text Box 1"/>
        <xdr:cNvSpPr txBox="1">
          <a:spLocks noChangeArrowheads="1"/>
        </xdr:cNvSpPr>
      </xdr:nvSpPr>
      <xdr:spPr bwMode="auto">
        <a:xfrm>
          <a:off x="45891450" y="7562850"/>
          <a:ext cx="104775" cy="752475"/>
        </a:xfrm>
        <a:prstGeom prst="rect">
          <a:avLst/>
        </a:prstGeom>
        <a:noFill/>
        <a:ln w="9525">
          <a:noFill/>
          <a:miter lim="800000"/>
          <a:headEnd/>
          <a:tailEnd/>
        </a:ln>
      </xdr:spPr>
    </xdr:sp>
    <xdr:clientData/>
  </xdr:twoCellAnchor>
  <xdr:twoCellAnchor editAs="oneCell">
    <xdr:from>
      <xdr:col>53</xdr:col>
      <xdr:colOff>295275</xdr:colOff>
      <xdr:row>1696</xdr:row>
      <xdr:rowOff>0</xdr:rowOff>
    </xdr:from>
    <xdr:to>
      <xdr:col>53</xdr:col>
      <xdr:colOff>400050</xdr:colOff>
      <xdr:row>1697</xdr:row>
      <xdr:rowOff>219075</xdr:rowOff>
    </xdr:to>
    <xdr:sp macro="" textlink="">
      <xdr:nvSpPr>
        <xdr:cNvPr id="231" name="Text Box 1"/>
        <xdr:cNvSpPr txBox="1">
          <a:spLocks noChangeArrowheads="1"/>
        </xdr:cNvSpPr>
      </xdr:nvSpPr>
      <xdr:spPr bwMode="auto">
        <a:xfrm>
          <a:off x="46501050" y="7562850"/>
          <a:ext cx="104775" cy="752475"/>
        </a:xfrm>
        <a:prstGeom prst="rect">
          <a:avLst/>
        </a:prstGeom>
        <a:noFill/>
        <a:ln w="9525">
          <a:noFill/>
          <a:miter lim="800000"/>
          <a:headEnd/>
          <a:tailEnd/>
        </a:ln>
      </xdr:spPr>
    </xdr:sp>
    <xdr:clientData/>
  </xdr:twoCellAnchor>
  <xdr:twoCellAnchor editAs="oneCell">
    <xdr:from>
      <xdr:col>54</xdr:col>
      <xdr:colOff>295275</xdr:colOff>
      <xdr:row>1696</xdr:row>
      <xdr:rowOff>0</xdr:rowOff>
    </xdr:from>
    <xdr:to>
      <xdr:col>54</xdr:col>
      <xdr:colOff>400050</xdr:colOff>
      <xdr:row>1697</xdr:row>
      <xdr:rowOff>219075</xdr:rowOff>
    </xdr:to>
    <xdr:sp macro="" textlink="">
      <xdr:nvSpPr>
        <xdr:cNvPr id="232" name="Text Box 1"/>
        <xdr:cNvSpPr txBox="1">
          <a:spLocks noChangeArrowheads="1"/>
        </xdr:cNvSpPr>
      </xdr:nvSpPr>
      <xdr:spPr bwMode="auto">
        <a:xfrm>
          <a:off x="47110650" y="7562850"/>
          <a:ext cx="104775" cy="752475"/>
        </a:xfrm>
        <a:prstGeom prst="rect">
          <a:avLst/>
        </a:prstGeom>
        <a:noFill/>
        <a:ln w="9525">
          <a:noFill/>
          <a:miter lim="800000"/>
          <a:headEnd/>
          <a:tailEnd/>
        </a:ln>
      </xdr:spPr>
    </xdr:sp>
    <xdr:clientData/>
  </xdr:twoCellAnchor>
  <xdr:twoCellAnchor editAs="oneCell">
    <xdr:from>
      <xdr:col>55</xdr:col>
      <xdr:colOff>295275</xdr:colOff>
      <xdr:row>1696</xdr:row>
      <xdr:rowOff>0</xdr:rowOff>
    </xdr:from>
    <xdr:to>
      <xdr:col>55</xdr:col>
      <xdr:colOff>400050</xdr:colOff>
      <xdr:row>1697</xdr:row>
      <xdr:rowOff>219075</xdr:rowOff>
    </xdr:to>
    <xdr:sp macro="" textlink="">
      <xdr:nvSpPr>
        <xdr:cNvPr id="233" name="Text Box 1"/>
        <xdr:cNvSpPr txBox="1">
          <a:spLocks noChangeArrowheads="1"/>
        </xdr:cNvSpPr>
      </xdr:nvSpPr>
      <xdr:spPr bwMode="auto">
        <a:xfrm>
          <a:off x="47720250" y="7562850"/>
          <a:ext cx="104775" cy="752475"/>
        </a:xfrm>
        <a:prstGeom prst="rect">
          <a:avLst/>
        </a:prstGeom>
        <a:noFill/>
        <a:ln w="9525">
          <a:noFill/>
          <a:miter lim="800000"/>
          <a:headEnd/>
          <a:tailEnd/>
        </a:ln>
      </xdr:spPr>
    </xdr:sp>
    <xdr:clientData/>
  </xdr:twoCellAnchor>
  <xdr:twoCellAnchor editAs="oneCell">
    <xdr:from>
      <xdr:col>56</xdr:col>
      <xdr:colOff>295275</xdr:colOff>
      <xdr:row>1696</xdr:row>
      <xdr:rowOff>0</xdr:rowOff>
    </xdr:from>
    <xdr:to>
      <xdr:col>56</xdr:col>
      <xdr:colOff>400050</xdr:colOff>
      <xdr:row>1697</xdr:row>
      <xdr:rowOff>219075</xdr:rowOff>
    </xdr:to>
    <xdr:sp macro="" textlink="">
      <xdr:nvSpPr>
        <xdr:cNvPr id="234" name="Text Box 1"/>
        <xdr:cNvSpPr txBox="1">
          <a:spLocks noChangeArrowheads="1"/>
        </xdr:cNvSpPr>
      </xdr:nvSpPr>
      <xdr:spPr bwMode="auto">
        <a:xfrm>
          <a:off x="48329850" y="7562850"/>
          <a:ext cx="104775" cy="752475"/>
        </a:xfrm>
        <a:prstGeom prst="rect">
          <a:avLst/>
        </a:prstGeom>
        <a:noFill/>
        <a:ln w="9525">
          <a:noFill/>
          <a:miter lim="800000"/>
          <a:headEnd/>
          <a:tailEnd/>
        </a:ln>
      </xdr:spPr>
    </xdr:sp>
    <xdr:clientData/>
  </xdr:twoCellAnchor>
  <xdr:twoCellAnchor editAs="oneCell">
    <xdr:from>
      <xdr:col>57</xdr:col>
      <xdr:colOff>295275</xdr:colOff>
      <xdr:row>1696</xdr:row>
      <xdr:rowOff>0</xdr:rowOff>
    </xdr:from>
    <xdr:to>
      <xdr:col>57</xdr:col>
      <xdr:colOff>400050</xdr:colOff>
      <xdr:row>1697</xdr:row>
      <xdr:rowOff>219075</xdr:rowOff>
    </xdr:to>
    <xdr:sp macro="" textlink="">
      <xdr:nvSpPr>
        <xdr:cNvPr id="235" name="Text Box 1"/>
        <xdr:cNvSpPr txBox="1">
          <a:spLocks noChangeArrowheads="1"/>
        </xdr:cNvSpPr>
      </xdr:nvSpPr>
      <xdr:spPr bwMode="auto">
        <a:xfrm>
          <a:off x="48939450" y="7562850"/>
          <a:ext cx="104775" cy="752475"/>
        </a:xfrm>
        <a:prstGeom prst="rect">
          <a:avLst/>
        </a:prstGeom>
        <a:noFill/>
        <a:ln w="9525">
          <a:noFill/>
          <a:miter lim="800000"/>
          <a:headEnd/>
          <a:tailEnd/>
        </a:ln>
      </xdr:spPr>
    </xdr:sp>
    <xdr:clientData/>
  </xdr:twoCellAnchor>
  <xdr:twoCellAnchor editAs="oneCell">
    <xdr:from>
      <xdr:col>58</xdr:col>
      <xdr:colOff>295275</xdr:colOff>
      <xdr:row>1696</xdr:row>
      <xdr:rowOff>0</xdr:rowOff>
    </xdr:from>
    <xdr:to>
      <xdr:col>58</xdr:col>
      <xdr:colOff>400050</xdr:colOff>
      <xdr:row>1697</xdr:row>
      <xdr:rowOff>219075</xdr:rowOff>
    </xdr:to>
    <xdr:sp macro="" textlink="">
      <xdr:nvSpPr>
        <xdr:cNvPr id="236" name="Text Box 1"/>
        <xdr:cNvSpPr txBox="1">
          <a:spLocks noChangeArrowheads="1"/>
        </xdr:cNvSpPr>
      </xdr:nvSpPr>
      <xdr:spPr bwMode="auto">
        <a:xfrm>
          <a:off x="49549050" y="7562850"/>
          <a:ext cx="104775" cy="752475"/>
        </a:xfrm>
        <a:prstGeom prst="rect">
          <a:avLst/>
        </a:prstGeom>
        <a:noFill/>
        <a:ln w="9525">
          <a:noFill/>
          <a:miter lim="800000"/>
          <a:headEnd/>
          <a:tailEnd/>
        </a:ln>
      </xdr:spPr>
    </xdr:sp>
    <xdr:clientData/>
  </xdr:twoCellAnchor>
  <xdr:twoCellAnchor editAs="oneCell">
    <xdr:from>
      <xdr:col>59</xdr:col>
      <xdr:colOff>295275</xdr:colOff>
      <xdr:row>1696</xdr:row>
      <xdr:rowOff>0</xdr:rowOff>
    </xdr:from>
    <xdr:to>
      <xdr:col>59</xdr:col>
      <xdr:colOff>400050</xdr:colOff>
      <xdr:row>1697</xdr:row>
      <xdr:rowOff>219075</xdr:rowOff>
    </xdr:to>
    <xdr:sp macro="" textlink="">
      <xdr:nvSpPr>
        <xdr:cNvPr id="237" name="Text Box 1"/>
        <xdr:cNvSpPr txBox="1">
          <a:spLocks noChangeArrowheads="1"/>
        </xdr:cNvSpPr>
      </xdr:nvSpPr>
      <xdr:spPr bwMode="auto">
        <a:xfrm>
          <a:off x="50158650" y="7562850"/>
          <a:ext cx="104775" cy="752475"/>
        </a:xfrm>
        <a:prstGeom prst="rect">
          <a:avLst/>
        </a:prstGeom>
        <a:noFill/>
        <a:ln w="9525">
          <a:noFill/>
          <a:miter lim="800000"/>
          <a:headEnd/>
          <a:tailEnd/>
        </a:ln>
      </xdr:spPr>
    </xdr:sp>
    <xdr:clientData/>
  </xdr:twoCellAnchor>
  <xdr:twoCellAnchor editAs="oneCell">
    <xdr:from>
      <xdr:col>60</xdr:col>
      <xdr:colOff>295275</xdr:colOff>
      <xdr:row>1696</xdr:row>
      <xdr:rowOff>0</xdr:rowOff>
    </xdr:from>
    <xdr:to>
      <xdr:col>60</xdr:col>
      <xdr:colOff>400050</xdr:colOff>
      <xdr:row>1697</xdr:row>
      <xdr:rowOff>219075</xdr:rowOff>
    </xdr:to>
    <xdr:sp macro="" textlink="">
      <xdr:nvSpPr>
        <xdr:cNvPr id="238" name="Text Box 1"/>
        <xdr:cNvSpPr txBox="1">
          <a:spLocks noChangeArrowheads="1"/>
        </xdr:cNvSpPr>
      </xdr:nvSpPr>
      <xdr:spPr bwMode="auto">
        <a:xfrm>
          <a:off x="50768250" y="7562850"/>
          <a:ext cx="104775" cy="752475"/>
        </a:xfrm>
        <a:prstGeom prst="rect">
          <a:avLst/>
        </a:prstGeom>
        <a:noFill/>
        <a:ln w="9525">
          <a:noFill/>
          <a:miter lim="800000"/>
          <a:headEnd/>
          <a:tailEnd/>
        </a:ln>
      </xdr:spPr>
    </xdr:sp>
    <xdr:clientData/>
  </xdr:twoCellAnchor>
  <xdr:twoCellAnchor editAs="oneCell">
    <xdr:from>
      <xdr:col>61</xdr:col>
      <xdr:colOff>295275</xdr:colOff>
      <xdr:row>1696</xdr:row>
      <xdr:rowOff>0</xdr:rowOff>
    </xdr:from>
    <xdr:to>
      <xdr:col>61</xdr:col>
      <xdr:colOff>400050</xdr:colOff>
      <xdr:row>1697</xdr:row>
      <xdr:rowOff>219075</xdr:rowOff>
    </xdr:to>
    <xdr:sp macro="" textlink="">
      <xdr:nvSpPr>
        <xdr:cNvPr id="239" name="Text Box 1"/>
        <xdr:cNvSpPr txBox="1">
          <a:spLocks noChangeArrowheads="1"/>
        </xdr:cNvSpPr>
      </xdr:nvSpPr>
      <xdr:spPr bwMode="auto">
        <a:xfrm>
          <a:off x="51377850" y="7562850"/>
          <a:ext cx="104775" cy="752475"/>
        </a:xfrm>
        <a:prstGeom prst="rect">
          <a:avLst/>
        </a:prstGeom>
        <a:noFill/>
        <a:ln w="9525">
          <a:noFill/>
          <a:miter lim="800000"/>
          <a:headEnd/>
          <a:tailEnd/>
        </a:ln>
      </xdr:spPr>
    </xdr:sp>
    <xdr:clientData/>
  </xdr:twoCellAnchor>
  <xdr:twoCellAnchor editAs="oneCell">
    <xdr:from>
      <xdr:col>62</xdr:col>
      <xdr:colOff>295275</xdr:colOff>
      <xdr:row>1696</xdr:row>
      <xdr:rowOff>0</xdr:rowOff>
    </xdr:from>
    <xdr:to>
      <xdr:col>62</xdr:col>
      <xdr:colOff>400050</xdr:colOff>
      <xdr:row>1697</xdr:row>
      <xdr:rowOff>219075</xdr:rowOff>
    </xdr:to>
    <xdr:sp macro="" textlink="">
      <xdr:nvSpPr>
        <xdr:cNvPr id="240" name="Text Box 1"/>
        <xdr:cNvSpPr txBox="1">
          <a:spLocks noChangeArrowheads="1"/>
        </xdr:cNvSpPr>
      </xdr:nvSpPr>
      <xdr:spPr bwMode="auto">
        <a:xfrm>
          <a:off x="51987450" y="7562850"/>
          <a:ext cx="104775" cy="752475"/>
        </a:xfrm>
        <a:prstGeom prst="rect">
          <a:avLst/>
        </a:prstGeom>
        <a:noFill/>
        <a:ln w="9525">
          <a:noFill/>
          <a:miter lim="800000"/>
          <a:headEnd/>
          <a:tailEnd/>
        </a:ln>
      </xdr:spPr>
    </xdr:sp>
    <xdr:clientData/>
  </xdr:twoCellAnchor>
  <xdr:twoCellAnchor editAs="oneCell">
    <xdr:from>
      <xdr:col>63</xdr:col>
      <xdr:colOff>295275</xdr:colOff>
      <xdr:row>1696</xdr:row>
      <xdr:rowOff>0</xdr:rowOff>
    </xdr:from>
    <xdr:to>
      <xdr:col>63</xdr:col>
      <xdr:colOff>400050</xdr:colOff>
      <xdr:row>1697</xdr:row>
      <xdr:rowOff>219075</xdr:rowOff>
    </xdr:to>
    <xdr:sp macro="" textlink="">
      <xdr:nvSpPr>
        <xdr:cNvPr id="241" name="Text Box 1"/>
        <xdr:cNvSpPr txBox="1">
          <a:spLocks noChangeArrowheads="1"/>
        </xdr:cNvSpPr>
      </xdr:nvSpPr>
      <xdr:spPr bwMode="auto">
        <a:xfrm>
          <a:off x="52597050" y="7562850"/>
          <a:ext cx="104775" cy="752475"/>
        </a:xfrm>
        <a:prstGeom prst="rect">
          <a:avLst/>
        </a:prstGeom>
        <a:noFill/>
        <a:ln w="9525">
          <a:noFill/>
          <a:miter lim="800000"/>
          <a:headEnd/>
          <a:tailEnd/>
        </a:ln>
      </xdr:spPr>
    </xdr:sp>
    <xdr:clientData/>
  </xdr:twoCellAnchor>
  <xdr:twoCellAnchor editAs="oneCell">
    <xdr:from>
      <xdr:col>64</xdr:col>
      <xdr:colOff>295275</xdr:colOff>
      <xdr:row>1696</xdr:row>
      <xdr:rowOff>0</xdr:rowOff>
    </xdr:from>
    <xdr:to>
      <xdr:col>64</xdr:col>
      <xdr:colOff>400050</xdr:colOff>
      <xdr:row>1697</xdr:row>
      <xdr:rowOff>219075</xdr:rowOff>
    </xdr:to>
    <xdr:sp macro="" textlink="">
      <xdr:nvSpPr>
        <xdr:cNvPr id="242" name="Text Box 1"/>
        <xdr:cNvSpPr txBox="1">
          <a:spLocks noChangeArrowheads="1"/>
        </xdr:cNvSpPr>
      </xdr:nvSpPr>
      <xdr:spPr bwMode="auto">
        <a:xfrm>
          <a:off x="53206650" y="7562850"/>
          <a:ext cx="104775" cy="752475"/>
        </a:xfrm>
        <a:prstGeom prst="rect">
          <a:avLst/>
        </a:prstGeom>
        <a:noFill/>
        <a:ln w="9525">
          <a:noFill/>
          <a:miter lim="800000"/>
          <a:headEnd/>
          <a:tailEnd/>
        </a:ln>
      </xdr:spPr>
    </xdr:sp>
    <xdr:clientData/>
  </xdr:twoCellAnchor>
  <xdr:twoCellAnchor editAs="oneCell">
    <xdr:from>
      <xdr:col>65</xdr:col>
      <xdr:colOff>295275</xdr:colOff>
      <xdr:row>1696</xdr:row>
      <xdr:rowOff>0</xdr:rowOff>
    </xdr:from>
    <xdr:to>
      <xdr:col>65</xdr:col>
      <xdr:colOff>400050</xdr:colOff>
      <xdr:row>1697</xdr:row>
      <xdr:rowOff>219075</xdr:rowOff>
    </xdr:to>
    <xdr:sp macro="" textlink="">
      <xdr:nvSpPr>
        <xdr:cNvPr id="243" name="Text Box 1"/>
        <xdr:cNvSpPr txBox="1">
          <a:spLocks noChangeArrowheads="1"/>
        </xdr:cNvSpPr>
      </xdr:nvSpPr>
      <xdr:spPr bwMode="auto">
        <a:xfrm>
          <a:off x="53816250" y="7562850"/>
          <a:ext cx="104775" cy="752475"/>
        </a:xfrm>
        <a:prstGeom prst="rect">
          <a:avLst/>
        </a:prstGeom>
        <a:noFill/>
        <a:ln w="9525">
          <a:noFill/>
          <a:miter lim="800000"/>
          <a:headEnd/>
          <a:tailEnd/>
        </a:ln>
      </xdr:spPr>
    </xdr:sp>
    <xdr:clientData/>
  </xdr:twoCellAnchor>
  <xdr:twoCellAnchor editAs="oneCell">
    <xdr:from>
      <xdr:col>66</xdr:col>
      <xdr:colOff>295275</xdr:colOff>
      <xdr:row>1696</xdr:row>
      <xdr:rowOff>0</xdr:rowOff>
    </xdr:from>
    <xdr:to>
      <xdr:col>66</xdr:col>
      <xdr:colOff>400050</xdr:colOff>
      <xdr:row>1697</xdr:row>
      <xdr:rowOff>219075</xdr:rowOff>
    </xdr:to>
    <xdr:sp macro="" textlink="">
      <xdr:nvSpPr>
        <xdr:cNvPr id="244" name="Text Box 1"/>
        <xdr:cNvSpPr txBox="1">
          <a:spLocks noChangeArrowheads="1"/>
        </xdr:cNvSpPr>
      </xdr:nvSpPr>
      <xdr:spPr bwMode="auto">
        <a:xfrm>
          <a:off x="54425850" y="7562850"/>
          <a:ext cx="104775" cy="752475"/>
        </a:xfrm>
        <a:prstGeom prst="rect">
          <a:avLst/>
        </a:prstGeom>
        <a:noFill/>
        <a:ln w="9525">
          <a:noFill/>
          <a:miter lim="800000"/>
          <a:headEnd/>
          <a:tailEnd/>
        </a:ln>
      </xdr:spPr>
    </xdr:sp>
    <xdr:clientData/>
  </xdr:twoCellAnchor>
  <xdr:twoCellAnchor editAs="oneCell">
    <xdr:from>
      <xdr:col>67</xdr:col>
      <xdr:colOff>295275</xdr:colOff>
      <xdr:row>1696</xdr:row>
      <xdr:rowOff>0</xdr:rowOff>
    </xdr:from>
    <xdr:to>
      <xdr:col>67</xdr:col>
      <xdr:colOff>400050</xdr:colOff>
      <xdr:row>1697</xdr:row>
      <xdr:rowOff>219075</xdr:rowOff>
    </xdr:to>
    <xdr:sp macro="" textlink="">
      <xdr:nvSpPr>
        <xdr:cNvPr id="245" name="Text Box 1"/>
        <xdr:cNvSpPr txBox="1">
          <a:spLocks noChangeArrowheads="1"/>
        </xdr:cNvSpPr>
      </xdr:nvSpPr>
      <xdr:spPr bwMode="auto">
        <a:xfrm>
          <a:off x="55035450" y="7562850"/>
          <a:ext cx="104775" cy="752475"/>
        </a:xfrm>
        <a:prstGeom prst="rect">
          <a:avLst/>
        </a:prstGeom>
        <a:noFill/>
        <a:ln w="9525">
          <a:noFill/>
          <a:miter lim="800000"/>
          <a:headEnd/>
          <a:tailEnd/>
        </a:ln>
      </xdr:spPr>
    </xdr:sp>
    <xdr:clientData/>
  </xdr:twoCellAnchor>
  <xdr:twoCellAnchor editAs="oneCell">
    <xdr:from>
      <xdr:col>68</xdr:col>
      <xdr:colOff>295275</xdr:colOff>
      <xdr:row>1696</xdr:row>
      <xdr:rowOff>0</xdr:rowOff>
    </xdr:from>
    <xdr:to>
      <xdr:col>68</xdr:col>
      <xdr:colOff>400050</xdr:colOff>
      <xdr:row>1697</xdr:row>
      <xdr:rowOff>219075</xdr:rowOff>
    </xdr:to>
    <xdr:sp macro="" textlink="">
      <xdr:nvSpPr>
        <xdr:cNvPr id="246" name="Text Box 1"/>
        <xdr:cNvSpPr txBox="1">
          <a:spLocks noChangeArrowheads="1"/>
        </xdr:cNvSpPr>
      </xdr:nvSpPr>
      <xdr:spPr bwMode="auto">
        <a:xfrm>
          <a:off x="55645050" y="7562850"/>
          <a:ext cx="104775" cy="752475"/>
        </a:xfrm>
        <a:prstGeom prst="rect">
          <a:avLst/>
        </a:prstGeom>
        <a:noFill/>
        <a:ln w="9525">
          <a:noFill/>
          <a:miter lim="800000"/>
          <a:headEnd/>
          <a:tailEnd/>
        </a:ln>
      </xdr:spPr>
    </xdr:sp>
    <xdr:clientData/>
  </xdr:twoCellAnchor>
  <xdr:twoCellAnchor editAs="oneCell">
    <xdr:from>
      <xdr:col>69</xdr:col>
      <xdr:colOff>295275</xdr:colOff>
      <xdr:row>1696</xdr:row>
      <xdr:rowOff>0</xdr:rowOff>
    </xdr:from>
    <xdr:to>
      <xdr:col>69</xdr:col>
      <xdr:colOff>400050</xdr:colOff>
      <xdr:row>1697</xdr:row>
      <xdr:rowOff>219075</xdr:rowOff>
    </xdr:to>
    <xdr:sp macro="" textlink="">
      <xdr:nvSpPr>
        <xdr:cNvPr id="247" name="Text Box 1"/>
        <xdr:cNvSpPr txBox="1">
          <a:spLocks noChangeArrowheads="1"/>
        </xdr:cNvSpPr>
      </xdr:nvSpPr>
      <xdr:spPr bwMode="auto">
        <a:xfrm>
          <a:off x="56254650" y="7562850"/>
          <a:ext cx="104775" cy="752475"/>
        </a:xfrm>
        <a:prstGeom prst="rect">
          <a:avLst/>
        </a:prstGeom>
        <a:noFill/>
        <a:ln w="9525">
          <a:noFill/>
          <a:miter lim="800000"/>
          <a:headEnd/>
          <a:tailEnd/>
        </a:ln>
      </xdr:spPr>
    </xdr:sp>
    <xdr:clientData/>
  </xdr:twoCellAnchor>
  <xdr:twoCellAnchor editAs="oneCell">
    <xdr:from>
      <xdr:col>70</xdr:col>
      <xdr:colOff>295275</xdr:colOff>
      <xdr:row>1696</xdr:row>
      <xdr:rowOff>0</xdr:rowOff>
    </xdr:from>
    <xdr:to>
      <xdr:col>70</xdr:col>
      <xdr:colOff>400050</xdr:colOff>
      <xdr:row>1697</xdr:row>
      <xdr:rowOff>219075</xdr:rowOff>
    </xdr:to>
    <xdr:sp macro="" textlink="">
      <xdr:nvSpPr>
        <xdr:cNvPr id="248" name="Text Box 1"/>
        <xdr:cNvSpPr txBox="1">
          <a:spLocks noChangeArrowheads="1"/>
        </xdr:cNvSpPr>
      </xdr:nvSpPr>
      <xdr:spPr bwMode="auto">
        <a:xfrm>
          <a:off x="56864250" y="7562850"/>
          <a:ext cx="104775" cy="752475"/>
        </a:xfrm>
        <a:prstGeom prst="rect">
          <a:avLst/>
        </a:prstGeom>
        <a:noFill/>
        <a:ln w="9525">
          <a:noFill/>
          <a:miter lim="800000"/>
          <a:headEnd/>
          <a:tailEnd/>
        </a:ln>
      </xdr:spPr>
    </xdr:sp>
    <xdr:clientData/>
  </xdr:twoCellAnchor>
  <xdr:twoCellAnchor editAs="oneCell">
    <xdr:from>
      <xdr:col>71</xdr:col>
      <xdr:colOff>295275</xdr:colOff>
      <xdr:row>1696</xdr:row>
      <xdr:rowOff>0</xdr:rowOff>
    </xdr:from>
    <xdr:to>
      <xdr:col>71</xdr:col>
      <xdr:colOff>400050</xdr:colOff>
      <xdr:row>1697</xdr:row>
      <xdr:rowOff>219075</xdr:rowOff>
    </xdr:to>
    <xdr:sp macro="" textlink="">
      <xdr:nvSpPr>
        <xdr:cNvPr id="249" name="Text Box 1"/>
        <xdr:cNvSpPr txBox="1">
          <a:spLocks noChangeArrowheads="1"/>
        </xdr:cNvSpPr>
      </xdr:nvSpPr>
      <xdr:spPr bwMode="auto">
        <a:xfrm>
          <a:off x="57473850" y="7562850"/>
          <a:ext cx="104775" cy="752475"/>
        </a:xfrm>
        <a:prstGeom prst="rect">
          <a:avLst/>
        </a:prstGeom>
        <a:noFill/>
        <a:ln w="9525">
          <a:noFill/>
          <a:miter lim="800000"/>
          <a:headEnd/>
          <a:tailEnd/>
        </a:ln>
      </xdr:spPr>
    </xdr:sp>
    <xdr:clientData/>
  </xdr:twoCellAnchor>
  <xdr:twoCellAnchor editAs="oneCell">
    <xdr:from>
      <xdr:col>72</xdr:col>
      <xdr:colOff>295275</xdr:colOff>
      <xdr:row>1696</xdr:row>
      <xdr:rowOff>0</xdr:rowOff>
    </xdr:from>
    <xdr:to>
      <xdr:col>72</xdr:col>
      <xdr:colOff>400050</xdr:colOff>
      <xdr:row>1697</xdr:row>
      <xdr:rowOff>219075</xdr:rowOff>
    </xdr:to>
    <xdr:sp macro="" textlink="">
      <xdr:nvSpPr>
        <xdr:cNvPr id="250" name="Text Box 1"/>
        <xdr:cNvSpPr txBox="1">
          <a:spLocks noChangeArrowheads="1"/>
        </xdr:cNvSpPr>
      </xdr:nvSpPr>
      <xdr:spPr bwMode="auto">
        <a:xfrm>
          <a:off x="58083450" y="7562850"/>
          <a:ext cx="104775" cy="752475"/>
        </a:xfrm>
        <a:prstGeom prst="rect">
          <a:avLst/>
        </a:prstGeom>
        <a:noFill/>
        <a:ln w="9525">
          <a:noFill/>
          <a:miter lim="800000"/>
          <a:headEnd/>
          <a:tailEnd/>
        </a:ln>
      </xdr:spPr>
    </xdr:sp>
    <xdr:clientData/>
  </xdr:twoCellAnchor>
  <xdr:twoCellAnchor editAs="oneCell">
    <xdr:from>
      <xdr:col>73</xdr:col>
      <xdr:colOff>295275</xdr:colOff>
      <xdr:row>1696</xdr:row>
      <xdr:rowOff>0</xdr:rowOff>
    </xdr:from>
    <xdr:to>
      <xdr:col>73</xdr:col>
      <xdr:colOff>400050</xdr:colOff>
      <xdr:row>1697</xdr:row>
      <xdr:rowOff>219075</xdr:rowOff>
    </xdr:to>
    <xdr:sp macro="" textlink="">
      <xdr:nvSpPr>
        <xdr:cNvPr id="251" name="Text Box 1"/>
        <xdr:cNvSpPr txBox="1">
          <a:spLocks noChangeArrowheads="1"/>
        </xdr:cNvSpPr>
      </xdr:nvSpPr>
      <xdr:spPr bwMode="auto">
        <a:xfrm>
          <a:off x="58693050" y="7562850"/>
          <a:ext cx="104775" cy="752475"/>
        </a:xfrm>
        <a:prstGeom prst="rect">
          <a:avLst/>
        </a:prstGeom>
        <a:noFill/>
        <a:ln w="9525">
          <a:noFill/>
          <a:miter lim="800000"/>
          <a:headEnd/>
          <a:tailEnd/>
        </a:ln>
      </xdr:spPr>
    </xdr:sp>
    <xdr:clientData/>
  </xdr:twoCellAnchor>
  <xdr:twoCellAnchor editAs="oneCell">
    <xdr:from>
      <xdr:col>74</xdr:col>
      <xdr:colOff>295275</xdr:colOff>
      <xdr:row>1696</xdr:row>
      <xdr:rowOff>0</xdr:rowOff>
    </xdr:from>
    <xdr:to>
      <xdr:col>74</xdr:col>
      <xdr:colOff>400050</xdr:colOff>
      <xdr:row>1697</xdr:row>
      <xdr:rowOff>219075</xdr:rowOff>
    </xdr:to>
    <xdr:sp macro="" textlink="">
      <xdr:nvSpPr>
        <xdr:cNvPr id="252" name="Text Box 1"/>
        <xdr:cNvSpPr txBox="1">
          <a:spLocks noChangeArrowheads="1"/>
        </xdr:cNvSpPr>
      </xdr:nvSpPr>
      <xdr:spPr bwMode="auto">
        <a:xfrm>
          <a:off x="59302650" y="7562850"/>
          <a:ext cx="104775" cy="752475"/>
        </a:xfrm>
        <a:prstGeom prst="rect">
          <a:avLst/>
        </a:prstGeom>
        <a:noFill/>
        <a:ln w="9525">
          <a:noFill/>
          <a:miter lim="800000"/>
          <a:headEnd/>
          <a:tailEnd/>
        </a:ln>
      </xdr:spPr>
    </xdr:sp>
    <xdr:clientData/>
  </xdr:twoCellAnchor>
  <xdr:twoCellAnchor editAs="oneCell">
    <xdr:from>
      <xdr:col>75</xdr:col>
      <xdr:colOff>295275</xdr:colOff>
      <xdr:row>1696</xdr:row>
      <xdr:rowOff>0</xdr:rowOff>
    </xdr:from>
    <xdr:to>
      <xdr:col>75</xdr:col>
      <xdr:colOff>400050</xdr:colOff>
      <xdr:row>1697</xdr:row>
      <xdr:rowOff>219075</xdr:rowOff>
    </xdr:to>
    <xdr:sp macro="" textlink="">
      <xdr:nvSpPr>
        <xdr:cNvPr id="253" name="Text Box 1"/>
        <xdr:cNvSpPr txBox="1">
          <a:spLocks noChangeArrowheads="1"/>
        </xdr:cNvSpPr>
      </xdr:nvSpPr>
      <xdr:spPr bwMode="auto">
        <a:xfrm>
          <a:off x="59912250" y="7562850"/>
          <a:ext cx="104775" cy="752475"/>
        </a:xfrm>
        <a:prstGeom prst="rect">
          <a:avLst/>
        </a:prstGeom>
        <a:noFill/>
        <a:ln w="9525">
          <a:noFill/>
          <a:miter lim="800000"/>
          <a:headEnd/>
          <a:tailEnd/>
        </a:ln>
      </xdr:spPr>
    </xdr:sp>
    <xdr:clientData/>
  </xdr:twoCellAnchor>
  <xdr:twoCellAnchor editAs="oneCell">
    <xdr:from>
      <xdr:col>76</xdr:col>
      <xdr:colOff>295275</xdr:colOff>
      <xdr:row>1696</xdr:row>
      <xdr:rowOff>0</xdr:rowOff>
    </xdr:from>
    <xdr:to>
      <xdr:col>76</xdr:col>
      <xdr:colOff>400050</xdr:colOff>
      <xdr:row>1697</xdr:row>
      <xdr:rowOff>219075</xdr:rowOff>
    </xdr:to>
    <xdr:sp macro="" textlink="">
      <xdr:nvSpPr>
        <xdr:cNvPr id="254" name="Text Box 1"/>
        <xdr:cNvSpPr txBox="1">
          <a:spLocks noChangeArrowheads="1"/>
        </xdr:cNvSpPr>
      </xdr:nvSpPr>
      <xdr:spPr bwMode="auto">
        <a:xfrm>
          <a:off x="60521850" y="7562850"/>
          <a:ext cx="104775" cy="752475"/>
        </a:xfrm>
        <a:prstGeom prst="rect">
          <a:avLst/>
        </a:prstGeom>
        <a:noFill/>
        <a:ln w="9525">
          <a:noFill/>
          <a:miter lim="800000"/>
          <a:headEnd/>
          <a:tailEnd/>
        </a:ln>
      </xdr:spPr>
    </xdr:sp>
    <xdr:clientData/>
  </xdr:twoCellAnchor>
  <xdr:twoCellAnchor editAs="oneCell">
    <xdr:from>
      <xdr:col>77</xdr:col>
      <xdr:colOff>295275</xdr:colOff>
      <xdr:row>1696</xdr:row>
      <xdr:rowOff>0</xdr:rowOff>
    </xdr:from>
    <xdr:to>
      <xdr:col>77</xdr:col>
      <xdr:colOff>400050</xdr:colOff>
      <xdr:row>1697</xdr:row>
      <xdr:rowOff>219075</xdr:rowOff>
    </xdr:to>
    <xdr:sp macro="" textlink="">
      <xdr:nvSpPr>
        <xdr:cNvPr id="255" name="Text Box 1"/>
        <xdr:cNvSpPr txBox="1">
          <a:spLocks noChangeArrowheads="1"/>
        </xdr:cNvSpPr>
      </xdr:nvSpPr>
      <xdr:spPr bwMode="auto">
        <a:xfrm>
          <a:off x="61131450" y="7562850"/>
          <a:ext cx="104775" cy="752475"/>
        </a:xfrm>
        <a:prstGeom prst="rect">
          <a:avLst/>
        </a:prstGeom>
        <a:noFill/>
        <a:ln w="9525">
          <a:noFill/>
          <a:miter lim="800000"/>
          <a:headEnd/>
          <a:tailEnd/>
        </a:ln>
      </xdr:spPr>
    </xdr:sp>
    <xdr:clientData/>
  </xdr:twoCellAnchor>
  <xdr:twoCellAnchor editAs="oneCell">
    <xdr:from>
      <xdr:col>78</xdr:col>
      <xdr:colOff>295275</xdr:colOff>
      <xdr:row>1696</xdr:row>
      <xdr:rowOff>0</xdr:rowOff>
    </xdr:from>
    <xdr:to>
      <xdr:col>78</xdr:col>
      <xdr:colOff>400050</xdr:colOff>
      <xdr:row>1697</xdr:row>
      <xdr:rowOff>219075</xdr:rowOff>
    </xdr:to>
    <xdr:sp macro="" textlink="">
      <xdr:nvSpPr>
        <xdr:cNvPr id="256" name="Text Box 1"/>
        <xdr:cNvSpPr txBox="1">
          <a:spLocks noChangeArrowheads="1"/>
        </xdr:cNvSpPr>
      </xdr:nvSpPr>
      <xdr:spPr bwMode="auto">
        <a:xfrm>
          <a:off x="61741050" y="7562850"/>
          <a:ext cx="104775" cy="752475"/>
        </a:xfrm>
        <a:prstGeom prst="rect">
          <a:avLst/>
        </a:prstGeom>
        <a:noFill/>
        <a:ln w="9525">
          <a:noFill/>
          <a:miter lim="800000"/>
          <a:headEnd/>
          <a:tailEnd/>
        </a:ln>
      </xdr:spPr>
    </xdr:sp>
    <xdr:clientData/>
  </xdr:twoCellAnchor>
  <xdr:twoCellAnchor editAs="oneCell">
    <xdr:from>
      <xdr:col>79</xdr:col>
      <xdr:colOff>295275</xdr:colOff>
      <xdr:row>1696</xdr:row>
      <xdr:rowOff>0</xdr:rowOff>
    </xdr:from>
    <xdr:to>
      <xdr:col>79</xdr:col>
      <xdr:colOff>400050</xdr:colOff>
      <xdr:row>1697</xdr:row>
      <xdr:rowOff>219075</xdr:rowOff>
    </xdr:to>
    <xdr:sp macro="" textlink="">
      <xdr:nvSpPr>
        <xdr:cNvPr id="257" name="Text Box 1"/>
        <xdr:cNvSpPr txBox="1">
          <a:spLocks noChangeArrowheads="1"/>
        </xdr:cNvSpPr>
      </xdr:nvSpPr>
      <xdr:spPr bwMode="auto">
        <a:xfrm>
          <a:off x="62350650" y="7562850"/>
          <a:ext cx="104775" cy="752475"/>
        </a:xfrm>
        <a:prstGeom prst="rect">
          <a:avLst/>
        </a:prstGeom>
        <a:noFill/>
        <a:ln w="9525">
          <a:noFill/>
          <a:miter lim="800000"/>
          <a:headEnd/>
          <a:tailEnd/>
        </a:ln>
      </xdr:spPr>
    </xdr:sp>
    <xdr:clientData/>
  </xdr:twoCellAnchor>
  <xdr:twoCellAnchor editAs="oneCell">
    <xdr:from>
      <xdr:col>80</xdr:col>
      <xdr:colOff>295275</xdr:colOff>
      <xdr:row>1696</xdr:row>
      <xdr:rowOff>0</xdr:rowOff>
    </xdr:from>
    <xdr:to>
      <xdr:col>80</xdr:col>
      <xdr:colOff>400050</xdr:colOff>
      <xdr:row>1697</xdr:row>
      <xdr:rowOff>219075</xdr:rowOff>
    </xdr:to>
    <xdr:sp macro="" textlink="">
      <xdr:nvSpPr>
        <xdr:cNvPr id="258" name="Text Box 1"/>
        <xdr:cNvSpPr txBox="1">
          <a:spLocks noChangeArrowheads="1"/>
        </xdr:cNvSpPr>
      </xdr:nvSpPr>
      <xdr:spPr bwMode="auto">
        <a:xfrm>
          <a:off x="62960250" y="7562850"/>
          <a:ext cx="104775" cy="752475"/>
        </a:xfrm>
        <a:prstGeom prst="rect">
          <a:avLst/>
        </a:prstGeom>
        <a:noFill/>
        <a:ln w="9525">
          <a:noFill/>
          <a:miter lim="800000"/>
          <a:headEnd/>
          <a:tailEnd/>
        </a:ln>
      </xdr:spPr>
    </xdr:sp>
    <xdr:clientData/>
  </xdr:twoCellAnchor>
  <xdr:twoCellAnchor editAs="oneCell">
    <xdr:from>
      <xdr:col>81</xdr:col>
      <xdr:colOff>295275</xdr:colOff>
      <xdr:row>1696</xdr:row>
      <xdr:rowOff>0</xdr:rowOff>
    </xdr:from>
    <xdr:to>
      <xdr:col>81</xdr:col>
      <xdr:colOff>400050</xdr:colOff>
      <xdr:row>1697</xdr:row>
      <xdr:rowOff>219075</xdr:rowOff>
    </xdr:to>
    <xdr:sp macro="" textlink="">
      <xdr:nvSpPr>
        <xdr:cNvPr id="259" name="Text Box 1"/>
        <xdr:cNvSpPr txBox="1">
          <a:spLocks noChangeArrowheads="1"/>
        </xdr:cNvSpPr>
      </xdr:nvSpPr>
      <xdr:spPr bwMode="auto">
        <a:xfrm>
          <a:off x="63569850" y="7562850"/>
          <a:ext cx="104775" cy="752475"/>
        </a:xfrm>
        <a:prstGeom prst="rect">
          <a:avLst/>
        </a:prstGeom>
        <a:noFill/>
        <a:ln w="9525">
          <a:noFill/>
          <a:miter lim="800000"/>
          <a:headEnd/>
          <a:tailEnd/>
        </a:ln>
      </xdr:spPr>
    </xdr:sp>
    <xdr:clientData/>
  </xdr:twoCellAnchor>
  <xdr:twoCellAnchor editAs="oneCell">
    <xdr:from>
      <xdr:col>82</xdr:col>
      <xdr:colOff>295275</xdr:colOff>
      <xdr:row>1696</xdr:row>
      <xdr:rowOff>0</xdr:rowOff>
    </xdr:from>
    <xdr:to>
      <xdr:col>82</xdr:col>
      <xdr:colOff>400050</xdr:colOff>
      <xdr:row>1697</xdr:row>
      <xdr:rowOff>219075</xdr:rowOff>
    </xdr:to>
    <xdr:sp macro="" textlink="">
      <xdr:nvSpPr>
        <xdr:cNvPr id="260" name="Text Box 1"/>
        <xdr:cNvSpPr txBox="1">
          <a:spLocks noChangeArrowheads="1"/>
        </xdr:cNvSpPr>
      </xdr:nvSpPr>
      <xdr:spPr bwMode="auto">
        <a:xfrm>
          <a:off x="64179450" y="7562850"/>
          <a:ext cx="104775" cy="752475"/>
        </a:xfrm>
        <a:prstGeom prst="rect">
          <a:avLst/>
        </a:prstGeom>
        <a:noFill/>
        <a:ln w="9525">
          <a:noFill/>
          <a:miter lim="800000"/>
          <a:headEnd/>
          <a:tailEnd/>
        </a:ln>
      </xdr:spPr>
    </xdr:sp>
    <xdr:clientData/>
  </xdr:twoCellAnchor>
  <xdr:twoCellAnchor editAs="oneCell">
    <xdr:from>
      <xdr:col>83</xdr:col>
      <xdr:colOff>295275</xdr:colOff>
      <xdr:row>1696</xdr:row>
      <xdr:rowOff>0</xdr:rowOff>
    </xdr:from>
    <xdr:to>
      <xdr:col>83</xdr:col>
      <xdr:colOff>400050</xdr:colOff>
      <xdr:row>1697</xdr:row>
      <xdr:rowOff>219075</xdr:rowOff>
    </xdr:to>
    <xdr:sp macro="" textlink="">
      <xdr:nvSpPr>
        <xdr:cNvPr id="261" name="Text Box 1"/>
        <xdr:cNvSpPr txBox="1">
          <a:spLocks noChangeArrowheads="1"/>
        </xdr:cNvSpPr>
      </xdr:nvSpPr>
      <xdr:spPr bwMode="auto">
        <a:xfrm>
          <a:off x="64789050" y="7562850"/>
          <a:ext cx="104775" cy="752475"/>
        </a:xfrm>
        <a:prstGeom prst="rect">
          <a:avLst/>
        </a:prstGeom>
        <a:noFill/>
        <a:ln w="9525">
          <a:noFill/>
          <a:miter lim="800000"/>
          <a:headEnd/>
          <a:tailEnd/>
        </a:ln>
      </xdr:spPr>
    </xdr:sp>
    <xdr:clientData/>
  </xdr:twoCellAnchor>
  <xdr:twoCellAnchor editAs="oneCell">
    <xdr:from>
      <xdr:col>84</xdr:col>
      <xdr:colOff>295275</xdr:colOff>
      <xdr:row>1696</xdr:row>
      <xdr:rowOff>0</xdr:rowOff>
    </xdr:from>
    <xdr:to>
      <xdr:col>84</xdr:col>
      <xdr:colOff>400050</xdr:colOff>
      <xdr:row>1697</xdr:row>
      <xdr:rowOff>219075</xdr:rowOff>
    </xdr:to>
    <xdr:sp macro="" textlink="">
      <xdr:nvSpPr>
        <xdr:cNvPr id="262" name="Text Box 1"/>
        <xdr:cNvSpPr txBox="1">
          <a:spLocks noChangeArrowheads="1"/>
        </xdr:cNvSpPr>
      </xdr:nvSpPr>
      <xdr:spPr bwMode="auto">
        <a:xfrm>
          <a:off x="65398650" y="7562850"/>
          <a:ext cx="104775" cy="752475"/>
        </a:xfrm>
        <a:prstGeom prst="rect">
          <a:avLst/>
        </a:prstGeom>
        <a:noFill/>
        <a:ln w="9525">
          <a:noFill/>
          <a:miter lim="800000"/>
          <a:headEnd/>
          <a:tailEnd/>
        </a:ln>
      </xdr:spPr>
    </xdr:sp>
    <xdr:clientData/>
  </xdr:twoCellAnchor>
  <xdr:twoCellAnchor editAs="oneCell">
    <xdr:from>
      <xdr:col>85</xdr:col>
      <xdr:colOff>295275</xdr:colOff>
      <xdr:row>1696</xdr:row>
      <xdr:rowOff>0</xdr:rowOff>
    </xdr:from>
    <xdr:to>
      <xdr:col>85</xdr:col>
      <xdr:colOff>400050</xdr:colOff>
      <xdr:row>1697</xdr:row>
      <xdr:rowOff>219075</xdr:rowOff>
    </xdr:to>
    <xdr:sp macro="" textlink="">
      <xdr:nvSpPr>
        <xdr:cNvPr id="263" name="Text Box 1"/>
        <xdr:cNvSpPr txBox="1">
          <a:spLocks noChangeArrowheads="1"/>
        </xdr:cNvSpPr>
      </xdr:nvSpPr>
      <xdr:spPr bwMode="auto">
        <a:xfrm>
          <a:off x="66008250" y="7562850"/>
          <a:ext cx="104775" cy="752475"/>
        </a:xfrm>
        <a:prstGeom prst="rect">
          <a:avLst/>
        </a:prstGeom>
        <a:noFill/>
        <a:ln w="9525">
          <a:noFill/>
          <a:miter lim="800000"/>
          <a:headEnd/>
          <a:tailEnd/>
        </a:ln>
      </xdr:spPr>
    </xdr:sp>
    <xdr:clientData/>
  </xdr:twoCellAnchor>
  <xdr:twoCellAnchor editAs="oneCell">
    <xdr:from>
      <xdr:col>86</xdr:col>
      <xdr:colOff>295275</xdr:colOff>
      <xdr:row>1696</xdr:row>
      <xdr:rowOff>0</xdr:rowOff>
    </xdr:from>
    <xdr:to>
      <xdr:col>86</xdr:col>
      <xdr:colOff>400050</xdr:colOff>
      <xdr:row>1697</xdr:row>
      <xdr:rowOff>219075</xdr:rowOff>
    </xdr:to>
    <xdr:sp macro="" textlink="">
      <xdr:nvSpPr>
        <xdr:cNvPr id="264" name="Text Box 1"/>
        <xdr:cNvSpPr txBox="1">
          <a:spLocks noChangeArrowheads="1"/>
        </xdr:cNvSpPr>
      </xdr:nvSpPr>
      <xdr:spPr bwMode="auto">
        <a:xfrm>
          <a:off x="66617850" y="7562850"/>
          <a:ext cx="104775" cy="752475"/>
        </a:xfrm>
        <a:prstGeom prst="rect">
          <a:avLst/>
        </a:prstGeom>
        <a:noFill/>
        <a:ln w="9525">
          <a:noFill/>
          <a:miter lim="800000"/>
          <a:headEnd/>
          <a:tailEnd/>
        </a:ln>
      </xdr:spPr>
    </xdr:sp>
    <xdr:clientData/>
  </xdr:twoCellAnchor>
  <xdr:twoCellAnchor editAs="oneCell">
    <xdr:from>
      <xdr:col>87</xdr:col>
      <xdr:colOff>295275</xdr:colOff>
      <xdr:row>1696</xdr:row>
      <xdr:rowOff>0</xdr:rowOff>
    </xdr:from>
    <xdr:to>
      <xdr:col>87</xdr:col>
      <xdr:colOff>400050</xdr:colOff>
      <xdr:row>1697</xdr:row>
      <xdr:rowOff>219075</xdr:rowOff>
    </xdr:to>
    <xdr:sp macro="" textlink="">
      <xdr:nvSpPr>
        <xdr:cNvPr id="265" name="Text Box 1"/>
        <xdr:cNvSpPr txBox="1">
          <a:spLocks noChangeArrowheads="1"/>
        </xdr:cNvSpPr>
      </xdr:nvSpPr>
      <xdr:spPr bwMode="auto">
        <a:xfrm>
          <a:off x="67227450" y="7562850"/>
          <a:ext cx="104775" cy="752475"/>
        </a:xfrm>
        <a:prstGeom prst="rect">
          <a:avLst/>
        </a:prstGeom>
        <a:noFill/>
        <a:ln w="9525">
          <a:noFill/>
          <a:miter lim="800000"/>
          <a:headEnd/>
          <a:tailEnd/>
        </a:ln>
      </xdr:spPr>
    </xdr:sp>
    <xdr:clientData/>
  </xdr:twoCellAnchor>
  <xdr:twoCellAnchor editAs="oneCell">
    <xdr:from>
      <xdr:col>88</xdr:col>
      <xdr:colOff>295275</xdr:colOff>
      <xdr:row>1696</xdr:row>
      <xdr:rowOff>0</xdr:rowOff>
    </xdr:from>
    <xdr:to>
      <xdr:col>88</xdr:col>
      <xdr:colOff>400050</xdr:colOff>
      <xdr:row>1697</xdr:row>
      <xdr:rowOff>219075</xdr:rowOff>
    </xdr:to>
    <xdr:sp macro="" textlink="">
      <xdr:nvSpPr>
        <xdr:cNvPr id="266" name="Text Box 1"/>
        <xdr:cNvSpPr txBox="1">
          <a:spLocks noChangeArrowheads="1"/>
        </xdr:cNvSpPr>
      </xdr:nvSpPr>
      <xdr:spPr bwMode="auto">
        <a:xfrm>
          <a:off x="67837050" y="7562850"/>
          <a:ext cx="104775" cy="752475"/>
        </a:xfrm>
        <a:prstGeom prst="rect">
          <a:avLst/>
        </a:prstGeom>
        <a:noFill/>
        <a:ln w="9525">
          <a:noFill/>
          <a:miter lim="800000"/>
          <a:headEnd/>
          <a:tailEnd/>
        </a:ln>
      </xdr:spPr>
    </xdr:sp>
    <xdr:clientData/>
  </xdr:twoCellAnchor>
  <xdr:twoCellAnchor editAs="oneCell">
    <xdr:from>
      <xdr:col>89</xdr:col>
      <xdr:colOff>295275</xdr:colOff>
      <xdr:row>1696</xdr:row>
      <xdr:rowOff>0</xdr:rowOff>
    </xdr:from>
    <xdr:to>
      <xdr:col>89</xdr:col>
      <xdr:colOff>400050</xdr:colOff>
      <xdr:row>1697</xdr:row>
      <xdr:rowOff>219075</xdr:rowOff>
    </xdr:to>
    <xdr:sp macro="" textlink="">
      <xdr:nvSpPr>
        <xdr:cNvPr id="267" name="Text Box 1"/>
        <xdr:cNvSpPr txBox="1">
          <a:spLocks noChangeArrowheads="1"/>
        </xdr:cNvSpPr>
      </xdr:nvSpPr>
      <xdr:spPr bwMode="auto">
        <a:xfrm>
          <a:off x="68446650" y="7562850"/>
          <a:ext cx="104775" cy="752475"/>
        </a:xfrm>
        <a:prstGeom prst="rect">
          <a:avLst/>
        </a:prstGeom>
        <a:noFill/>
        <a:ln w="9525">
          <a:noFill/>
          <a:miter lim="800000"/>
          <a:headEnd/>
          <a:tailEnd/>
        </a:ln>
      </xdr:spPr>
    </xdr:sp>
    <xdr:clientData/>
  </xdr:twoCellAnchor>
  <xdr:twoCellAnchor editAs="oneCell">
    <xdr:from>
      <xdr:col>90</xdr:col>
      <xdr:colOff>295275</xdr:colOff>
      <xdr:row>1696</xdr:row>
      <xdr:rowOff>0</xdr:rowOff>
    </xdr:from>
    <xdr:to>
      <xdr:col>90</xdr:col>
      <xdr:colOff>400050</xdr:colOff>
      <xdr:row>1697</xdr:row>
      <xdr:rowOff>219075</xdr:rowOff>
    </xdr:to>
    <xdr:sp macro="" textlink="">
      <xdr:nvSpPr>
        <xdr:cNvPr id="268" name="Text Box 1"/>
        <xdr:cNvSpPr txBox="1">
          <a:spLocks noChangeArrowheads="1"/>
        </xdr:cNvSpPr>
      </xdr:nvSpPr>
      <xdr:spPr bwMode="auto">
        <a:xfrm>
          <a:off x="69056250" y="7562850"/>
          <a:ext cx="104775" cy="752475"/>
        </a:xfrm>
        <a:prstGeom prst="rect">
          <a:avLst/>
        </a:prstGeom>
        <a:noFill/>
        <a:ln w="9525">
          <a:noFill/>
          <a:miter lim="800000"/>
          <a:headEnd/>
          <a:tailEnd/>
        </a:ln>
      </xdr:spPr>
    </xdr:sp>
    <xdr:clientData/>
  </xdr:twoCellAnchor>
  <xdr:twoCellAnchor editAs="oneCell">
    <xdr:from>
      <xdr:col>91</xdr:col>
      <xdr:colOff>295275</xdr:colOff>
      <xdr:row>1696</xdr:row>
      <xdr:rowOff>0</xdr:rowOff>
    </xdr:from>
    <xdr:to>
      <xdr:col>91</xdr:col>
      <xdr:colOff>400050</xdr:colOff>
      <xdr:row>1697</xdr:row>
      <xdr:rowOff>219075</xdr:rowOff>
    </xdr:to>
    <xdr:sp macro="" textlink="">
      <xdr:nvSpPr>
        <xdr:cNvPr id="269" name="Text Box 1"/>
        <xdr:cNvSpPr txBox="1">
          <a:spLocks noChangeArrowheads="1"/>
        </xdr:cNvSpPr>
      </xdr:nvSpPr>
      <xdr:spPr bwMode="auto">
        <a:xfrm>
          <a:off x="69665850" y="7562850"/>
          <a:ext cx="104775" cy="752475"/>
        </a:xfrm>
        <a:prstGeom prst="rect">
          <a:avLst/>
        </a:prstGeom>
        <a:noFill/>
        <a:ln w="9525">
          <a:noFill/>
          <a:miter lim="800000"/>
          <a:headEnd/>
          <a:tailEnd/>
        </a:ln>
      </xdr:spPr>
    </xdr:sp>
    <xdr:clientData/>
  </xdr:twoCellAnchor>
  <xdr:twoCellAnchor editAs="oneCell">
    <xdr:from>
      <xdr:col>92</xdr:col>
      <xdr:colOff>295275</xdr:colOff>
      <xdr:row>1696</xdr:row>
      <xdr:rowOff>0</xdr:rowOff>
    </xdr:from>
    <xdr:to>
      <xdr:col>92</xdr:col>
      <xdr:colOff>400050</xdr:colOff>
      <xdr:row>1697</xdr:row>
      <xdr:rowOff>219075</xdr:rowOff>
    </xdr:to>
    <xdr:sp macro="" textlink="">
      <xdr:nvSpPr>
        <xdr:cNvPr id="270" name="Text Box 1"/>
        <xdr:cNvSpPr txBox="1">
          <a:spLocks noChangeArrowheads="1"/>
        </xdr:cNvSpPr>
      </xdr:nvSpPr>
      <xdr:spPr bwMode="auto">
        <a:xfrm>
          <a:off x="70275450" y="7562850"/>
          <a:ext cx="104775" cy="752475"/>
        </a:xfrm>
        <a:prstGeom prst="rect">
          <a:avLst/>
        </a:prstGeom>
        <a:noFill/>
        <a:ln w="9525">
          <a:noFill/>
          <a:miter lim="800000"/>
          <a:headEnd/>
          <a:tailEnd/>
        </a:ln>
      </xdr:spPr>
    </xdr:sp>
    <xdr:clientData/>
  </xdr:twoCellAnchor>
  <xdr:twoCellAnchor editAs="oneCell">
    <xdr:from>
      <xdr:col>93</xdr:col>
      <xdr:colOff>295275</xdr:colOff>
      <xdr:row>1696</xdr:row>
      <xdr:rowOff>0</xdr:rowOff>
    </xdr:from>
    <xdr:to>
      <xdr:col>93</xdr:col>
      <xdr:colOff>400050</xdr:colOff>
      <xdr:row>1697</xdr:row>
      <xdr:rowOff>219075</xdr:rowOff>
    </xdr:to>
    <xdr:sp macro="" textlink="">
      <xdr:nvSpPr>
        <xdr:cNvPr id="271" name="Text Box 1"/>
        <xdr:cNvSpPr txBox="1">
          <a:spLocks noChangeArrowheads="1"/>
        </xdr:cNvSpPr>
      </xdr:nvSpPr>
      <xdr:spPr bwMode="auto">
        <a:xfrm>
          <a:off x="70885050" y="7562850"/>
          <a:ext cx="104775" cy="752475"/>
        </a:xfrm>
        <a:prstGeom prst="rect">
          <a:avLst/>
        </a:prstGeom>
        <a:noFill/>
        <a:ln w="9525">
          <a:noFill/>
          <a:miter lim="800000"/>
          <a:headEnd/>
          <a:tailEnd/>
        </a:ln>
      </xdr:spPr>
    </xdr:sp>
    <xdr:clientData/>
  </xdr:twoCellAnchor>
  <xdr:twoCellAnchor editAs="oneCell">
    <xdr:from>
      <xdr:col>94</xdr:col>
      <xdr:colOff>295275</xdr:colOff>
      <xdr:row>1696</xdr:row>
      <xdr:rowOff>0</xdr:rowOff>
    </xdr:from>
    <xdr:to>
      <xdr:col>94</xdr:col>
      <xdr:colOff>400050</xdr:colOff>
      <xdr:row>1697</xdr:row>
      <xdr:rowOff>219075</xdr:rowOff>
    </xdr:to>
    <xdr:sp macro="" textlink="">
      <xdr:nvSpPr>
        <xdr:cNvPr id="272" name="Text Box 1"/>
        <xdr:cNvSpPr txBox="1">
          <a:spLocks noChangeArrowheads="1"/>
        </xdr:cNvSpPr>
      </xdr:nvSpPr>
      <xdr:spPr bwMode="auto">
        <a:xfrm>
          <a:off x="71494650" y="7562850"/>
          <a:ext cx="104775" cy="752475"/>
        </a:xfrm>
        <a:prstGeom prst="rect">
          <a:avLst/>
        </a:prstGeom>
        <a:noFill/>
        <a:ln w="9525">
          <a:noFill/>
          <a:miter lim="800000"/>
          <a:headEnd/>
          <a:tailEnd/>
        </a:ln>
      </xdr:spPr>
    </xdr:sp>
    <xdr:clientData/>
  </xdr:twoCellAnchor>
  <xdr:twoCellAnchor editAs="oneCell">
    <xdr:from>
      <xdr:col>95</xdr:col>
      <xdr:colOff>295275</xdr:colOff>
      <xdr:row>1696</xdr:row>
      <xdr:rowOff>0</xdr:rowOff>
    </xdr:from>
    <xdr:to>
      <xdr:col>95</xdr:col>
      <xdr:colOff>400050</xdr:colOff>
      <xdr:row>1697</xdr:row>
      <xdr:rowOff>219075</xdr:rowOff>
    </xdr:to>
    <xdr:sp macro="" textlink="">
      <xdr:nvSpPr>
        <xdr:cNvPr id="273" name="Text Box 1"/>
        <xdr:cNvSpPr txBox="1">
          <a:spLocks noChangeArrowheads="1"/>
        </xdr:cNvSpPr>
      </xdr:nvSpPr>
      <xdr:spPr bwMode="auto">
        <a:xfrm>
          <a:off x="72104250" y="7562850"/>
          <a:ext cx="104775" cy="752475"/>
        </a:xfrm>
        <a:prstGeom prst="rect">
          <a:avLst/>
        </a:prstGeom>
        <a:noFill/>
        <a:ln w="9525">
          <a:noFill/>
          <a:miter lim="800000"/>
          <a:headEnd/>
          <a:tailEnd/>
        </a:ln>
      </xdr:spPr>
    </xdr:sp>
    <xdr:clientData/>
  </xdr:twoCellAnchor>
  <xdr:twoCellAnchor editAs="oneCell">
    <xdr:from>
      <xdr:col>96</xdr:col>
      <xdr:colOff>295275</xdr:colOff>
      <xdr:row>1696</xdr:row>
      <xdr:rowOff>0</xdr:rowOff>
    </xdr:from>
    <xdr:to>
      <xdr:col>96</xdr:col>
      <xdr:colOff>400050</xdr:colOff>
      <xdr:row>1697</xdr:row>
      <xdr:rowOff>219075</xdr:rowOff>
    </xdr:to>
    <xdr:sp macro="" textlink="">
      <xdr:nvSpPr>
        <xdr:cNvPr id="274" name="Text Box 1"/>
        <xdr:cNvSpPr txBox="1">
          <a:spLocks noChangeArrowheads="1"/>
        </xdr:cNvSpPr>
      </xdr:nvSpPr>
      <xdr:spPr bwMode="auto">
        <a:xfrm>
          <a:off x="72713850" y="7562850"/>
          <a:ext cx="104775" cy="752475"/>
        </a:xfrm>
        <a:prstGeom prst="rect">
          <a:avLst/>
        </a:prstGeom>
        <a:noFill/>
        <a:ln w="9525">
          <a:noFill/>
          <a:miter lim="800000"/>
          <a:headEnd/>
          <a:tailEnd/>
        </a:ln>
      </xdr:spPr>
    </xdr:sp>
    <xdr:clientData/>
  </xdr:twoCellAnchor>
  <xdr:twoCellAnchor editAs="oneCell">
    <xdr:from>
      <xdr:col>97</xdr:col>
      <xdr:colOff>295275</xdr:colOff>
      <xdr:row>1696</xdr:row>
      <xdr:rowOff>0</xdr:rowOff>
    </xdr:from>
    <xdr:to>
      <xdr:col>97</xdr:col>
      <xdr:colOff>400050</xdr:colOff>
      <xdr:row>1697</xdr:row>
      <xdr:rowOff>219075</xdr:rowOff>
    </xdr:to>
    <xdr:sp macro="" textlink="">
      <xdr:nvSpPr>
        <xdr:cNvPr id="275" name="Text Box 1"/>
        <xdr:cNvSpPr txBox="1">
          <a:spLocks noChangeArrowheads="1"/>
        </xdr:cNvSpPr>
      </xdr:nvSpPr>
      <xdr:spPr bwMode="auto">
        <a:xfrm>
          <a:off x="73323450" y="7562850"/>
          <a:ext cx="104775" cy="752475"/>
        </a:xfrm>
        <a:prstGeom prst="rect">
          <a:avLst/>
        </a:prstGeom>
        <a:noFill/>
        <a:ln w="9525">
          <a:noFill/>
          <a:miter lim="800000"/>
          <a:headEnd/>
          <a:tailEnd/>
        </a:ln>
      </xdr:spPr>
    </xdr:sp>
    <xdr:clientData/>
  </xdr:twoCellAnchor>
  <xdr:twoCellAnchor editAs="oneCell">
    <xdr:from>
      <xdr:col>98</xdr:col>
      <xdr:colOff>295275</xdr:colOff>
      <xdr:row>1696</xdr:row>
      <xdr:rowOff>0</xdr:rowOff>
    </xdr:from>
    <xdr:to>
      <xdr:col>98</xdr:col>
      <xdr:colOff>400050</xdr:colOff>
      <xdr:row>1697</xdr:row>
      <xdr:rowOff>219075</xdr:rowOff>
    </xdr:to>
    <xdr:sp macro="" textlink="">
      <xdr:nvSpPr>
        <xdr:cNvPr id="276" name="Text Box 1"/>
        <xdr:cNvSpPr txBox="1">
          <a:spLocks noChangeArrowheads="1"/>
        </xdr:cNvSpPr>
      </xdr:nvSpPr>
      <xdr:spPr bwMode="auto">
        <a:xfrm>
          <a:off x="73933050" y="7562850"/>
          <a:ext cx="104775" cy="752475"/>
        </a:xfrm>
        <a:prstGeom prst="rect">
          <a:avLst/>
        </a:prstGeom>
        <a:noFill/>
        <a:ln w="9525">
          <a:noFill/>
          <a:miter lim="800000"/>
          <a:headEnd/>
          <a:tailEnd/>
        </a:ln>
      </xdr:spPr>
    </xdr:sp>
    <xdr:clientData/>
  </xdr:twoCellAnchor>
  <xdr:twoCellAnchor editAs="oneCell">
    <xdr:from>
      <xdr:col>99</xdr:col>
      <xdr:colOff>295275</xdr:colOff>
      <xdr:row>1696</xdr:row>
      <xdr:rowOff>0</xdr:rowOff>
    </xdr:from>
    <xdr:to>
      <xdr:col>99</xdr:col>
      <xdr:colOff>400050</xdr:colOff>
      <xdr:row>1697</xdr:row>
      <xdr:rowOff>219075</xdr:rowOff>
    </xdr:to>
    <xdr:sp macro="" textlink="">
      <xdr:nvSpPr>
        <xdr:cNvPr id="277" name="Text Box 1"/>
        <xdr:cNvSpPr txBox="1">
          <a:spLocks noChangeArrowheads="1"/>
        </xdr:cNvSpPr>
      </xdr:nvSpPr>
      <xdr:spPr bwMode="auto">
        <a:xfrm>
          <a:off x="74542650" y="7562850"/>
          <a:ext cx="104775" cy="752475"/>
        </a:xfrm>
        <a:prstGeom prst="rect">
          <a:avLst/>
        </a:prstGeom>
        <a:noFill/>
        <a:ln w="9525">
          <a:noFill/>
          <a:miter lim="800000"/>
          <a:headEnd/>
          <a:tailEnd/>
        </a:ln>
      </xdr:spPr>
    </xdr:sp>
    <xdr:clientData/>
  </xdr:twoCellAnchor>
  <xdr:twoCellAnchor editAs="oneCell">
    <xdr:from>
      <xdr:col>100</xdr:col>
      <xdr:colOff>295275</xdr:colOff>
      <xdr:row>1696</xdr:row>
      <xdr:rowOff>0</xdr:rowOff>
    </xdr:from>
    <xdr:to>
      <xdr:col>100</xdr:col>
      <xdr:colOff>400050</xdr:colOff>
      <xdr:row>1697</xdr:row>
      <xdr:rowOff>219075</xdr:rowOff>
    </xdr:to>
    <xdr:sp macro="" textlink="">
      <xdr:nvSpPr>
        <xdr:cNvPr id="278" name="Text Box 1"/>
        <xdr:cNvSpPr txBox="1">
          <a:spLocks noChangeArrowheads="1"/>
        </xdr:cNvSpPr>
      </xdr:nvSpPr>
      <xdr:spPr bwMode="auto">
        <a:xfrm>
          <a:off x="75152250" y="7562850"/>
          <a:ext cx="104775" cy="752475"/>
        </a:xfrm>
        <a:prstGeom prst="rect">
          <a:avLst/>
        </a:prstGeom>
        <a:noFill/>
        <a:ln w="9525">
          <a:noFill/>
          <a:miter lim="800000"/>
          <a:headEnd/>
          <a:tailEnd/>
        </a:ln>
      </xdr:spPr>
    </xdr:sp>
    <xdr:clientData/>
  </xdr:twoCellAnchor>
  <xdr:twoCellAnchor editAs="oneCell">
    <xdr:from>
      <xdr:col>101</xdr:col>
      <xdr:colOff>295275</xdr:colOff>
      <xdr:row>1696</xdr:row>
      <xdr:rowOff>0</xdr:rowOff>
    </xdr:from>
    <xdr:to>
      <xdr:col>101</xdr:col>
      <xdr:colOff>400050</xdr:colOff>
      <xdr:row>1697</xdr:row>
      <xdr:rowOff>219075</xdr:rowOff>
    </xdr:to>
    <xdr:sp macro="" textlink="">
      <xdr:nvSpPr>
        <xdr:cNvPr id="279" name="Text Box 1"/>
        <xdr:cNvSpPr txBox="1">
          <a:spLocks noChangeArrowheads="1"/>
        </xdr:cNvSpPr>
      </xdr:nvSpPr>
      <xdr:spPr bwMode="auto">
        <a:xfrm>
          <a:off x="75761850" y="7562850"/>
          <a:ext cx="104775" cy="752475"/>
        </a:xfrm>
        <a:prstGeom prst="rect">
          <a:avLst/>
        </a:prstGeom>
        <a:noFill/>
        <a:ln w="9525">
          <a:noFill/>
          <a:miter lim="800000"/>
          <a:headEnd/>
          <a:tailEnd/>
        </a:ln>
      </xdr:spPr>
    </xdr:sp>
    <xdr:clientData/>
  </xdr:twoCellAnchor>
  <xdr:twoCellAnchor editAs="oneCell">
    <xdr:from>
      <xdr:col>102</xdr:col>
      <xdr:colOff>295275</xdr:colOff>
      <xdr:row>1696</xdr:row>
      <xdr:rowOff>0</xdr:rowOff>
    </xdr:from>
    <xdr:to>
      <xdr:col>102</xdr:col>
      <xdr:colOff>400050</xdr:colOff>
      <xdr:row>1697</xdr:row>
      <xdr:rowOff>219075</xdr:rowOff>
    </xdr:to>
    <xdr:sp macro="" textlink="">
      <xdr:nvSpPr>
        <xdr:cNvPr id="280" name="Text Box 1"/>
        <xdr:cNvSpPr txBox="1">
          <a:spLocks noChangeArrowheads="1"/>
        </xdr:cNvSpPr>
      </xdr:nvSpPr>
      <xdr:spPr bwMode="auto">
        <a:xfrm>
          <a:off x="76371450" y="7562850"/>
          <a:ext cx="104775" cy="752475"/>
        </a:xfrm>
        <a:prstGeom prst="rect">
          <a:avLst/>
        </a:prstGeom>
        <a:noFill/>
        <a:ln w="9525">
          <a:noFill/>
          <a:miter lim="800000"/>
          <a:headEnd/>
          <a:tailEnd/>
        </a:ln>
      </xdr:spPr>
    </xdr:sp>
    <xdr:clientData/>
  </xdr:twoCellAnchor>
  <xdr:twoCellAnchor editAs="oneCell">
    <xdr:from>
      <xdr:col>103</xdr:col>
      <xdr:colOff>295275</xdr:colOff>
      <xdr:row>1696</xdr:row>
      <xdr:rowOff>0</xdr:rowOff>
    </xdr:from>
    <xdr:to>
      <xdr:col>103</xdr:col>
      <xdr:colOff>400050</xdr:colOff>
      <xdr:row>1697</xdr:row>
      <xdr:rowOff>219075</xdr:rowOff>
    </xdr:to>
    <xdr:sp macro="" textlink="">
      <xdr:nvSpPr>
        <xdr:cNvPr id="281" name="Text Box 1"/>
        <xdr:cNvSpPr txBox="1">
          <a:spLocks noChangeArrowheads="1"/>
        </xdr:cNvSpPr>
      </xdr:nvSpPr>
      <xdr:spPr bwMode="auto">
        <a:xfrm>
          <a:off x="76981050" y="7562850"/>
          <a:ext cx="104775" cy="752475"/>
        </a:xfrm>
        <a:prstGeom prst="rect">
          <a:avLst/>
        </a:prstGeom>
        <a:noFill/>
        <a:ln w="9525">
          <a:noFill/>
          <a:miter lim="800000"/>
          <a:headEnd/>
          <a:tailEnd/>
        </a:ln>
      </xdr:spPr>
    </xdr:sp>
    <xdr:clientData/>
  </xdr:twoCellAnchor>
  <xdr:twoCellAnchor editAs="oneCell">
    <xdr:from>
      <xdr:col>104</xdr:col>
      <xdr:colOff>295275</xdr:colOff>
      <xdr:row>1696</xdr:row>
      <xdr:rowOff>0</xdr:rowOff>
    </xdr:from>
    <xdr:to>
      <xdr:col>104</xdr:col>
      <xdr:colOff>400050</xdr:colOff>
      <xdr:row>1697</xdr:row>
      <xdr:rowOff>219075</xdr:rowOff>
    </xdr:to>
    <xdr:sp macro="" textlink="">
      <xdr:nvSpPr>
        <xdr:cNvPr id="282" name="Text Box 1"/>
        <xdr:cNvSpPr txBox="1">
          <a:spLocks noChangeArrowheads="1"/>
        </xdr:cNvSpPr>
      </xdr:nvSpPr>
      <xdr:spPr bwMode="auto">
        <a:xfrm>
          <a:off x="77590650" y="7562850"/>
          <a:ext cx="104775" cy="752475"/>
        </a:xfrm>
        <a:prstGeom prst="rect">
          <a:avLst/>
        </a:prstGeom>
        <a:noFill/>
        <a:ln w="9525">
          <a:noFill/>
          <a:miter lim="800000"/>
          <a:headEnd/>
          <a:tailEnd/>
        </a:ln>
      </xdr:spPr>
    </xdr:sp>
    <xdr:clientData/>
  </xdr:twoCellAnchor>
  <xdr:twoCellAnchor editAs="oneCell">
    <xdr:from>
      <xdr:col>105</xdr:col>
      <xdr:colOff>295275</xdr:colOff>
      <xdr:row>1696</xdr:row>
      <xdr:rowOff>0</xdr:rowOff>
    </xdr:from>
    <xdr:to>
      <xdr:col>105</xdr:col>
      <xdr:colOff>400050</xdr:colOff>
      <xdr:row>1697</xdr:row>
      <xdr:rowOff>219075</xdr:rowOff>
    </xdr:to>
    <xdr:sp macro="" textlink="">
      <xdr:nvSpPr>
        <xdr:cNvPr id="283" name="Text Box 1"/>
        <xdr:cNvSpPr txBox="1">
          <a:spLocks noChangeArrowheads="1"/>
        </xdr:cNvSpPr>
      </xdr:nvSpPr>
      <xdr:spPr bwMode="auto">
        <a:xfrm>
          <a:off x="78200250" y="7562850"/>
          <a:ext cx="104775" cy="752475"/>
        </a:xfrm>
        <a:prstGeom prst="rect">
          <a:avLst/>
        </a:prstGeom>
        <a:noFill/>
        <a:ln w="9525">
          <a:noFill/>
          <a:miter lim="800000"/>
          <a:headEnd/>
          <a:tailEnd/>
        </a:ln>
      </xdr:spPr>
    </xdr:sp>
    <xdr:clientData/>
  </xdr:twoCellAnchor>
  <xdr:twoCellAnchor editAs="oneCell">
    <xdr:from>
      <xdr:col>106</xdr:col>
      <xdr:colOff>295275</xdr:colOff>
      <xdr:row>1696</xdr:row>
      <xdr:rowOff>0</xdr:rowOff>
    </xdr:from>
    <xdr:to>
      <xdr:col>106</xdr:col>
      <xdr:colOff>400050</xdr:colOff>
      <xdr:row>1697</xdr:row>
      <xdr:rowOff>219075</xdr:rowOff>
    </xdr:to>
    <xdr:sp macro="" textlink="">
      <xdr:nvSpPr>
        <xdr:cNvPr id="284" name="Text Box 1"/>
        <xdr:cNvSpPr txBox="1">
          <a:spLocks noChangeArrowheads="1"/>
        </xdr:cNvSpPr>
      </xdr:nvSpPr>
      <xdr:spPr bwMode="auto">
        <a:xfrm>
          <a:off x="78809850" y="7562850"/>
          <a:ext cx="104775" cy="752475"/>
        </a:xfrm>
        <a:prstGeom prst="rect">
          <a:avLst/>
        </a:prstGeom>
        <a:noFill/>
        <a:ln w="9525">
          <a:noFill/>
          <a:miter lim="800000"/>
          <a:headEnd/>
          <a:tailEnd/>
        </a:ln>
      </xdr:spPr>
    </xdr:sp>
    <xdr:clientData/>
  </xdr:twoCellAnchor>
  <xdr:twoCellAnchor editAs="oneCell">
    <xdr:from>
      <xdr:col>107</xdr:col>
      <xdr:colOff>295275</xdr:colOff>
      <xdr:row>1696</xdr:row>
      <xdr:rowOff>0</xdr:rowOff>
    </xdr:from>
    <xdr:to>
      <xdr:col>107</xdr:col>
      <xdr:colOff>400050</xdr:colOff>
      <xdr:row>1697</xdr:row>
      <xdr:rowOff>219075</xdr:rowOff>
    </xdr:to>
    <xdr:sp macro="" textlink="">
      <xdr:nvSpPr>
        <xdr:cNvPr id="285" name="Text Box 1"/>
        <xdr:cNvSpPr txBox="1">
          <a:spLocks noChangeArrowheads="1"/>
        </xdr:cNvSpPr>
      </xdr:nvSpPr>
      <xdr:spPr bwMode="auto">
        <a:xfrm>
          <a:off x="79419450" y="7562850"/>
          <a:ext cx="104775" cy="752475"/>
        </a:xfrm>
        <a:prstGeom prst="rect">
          <a:avLst/>
        </a:prstGeom>
        <a:noFill/>
        <a:ln w="9525">
          <a:noFill/>
          <a:miter lim="800000"/>
          <a:headEnd/>
          <a:tailEnd/>
        </a:ln>
      </xdr:spPr>
    </xdr:sp>
    <xdr:clientData/>
  </xdr:twoCellAnchor>
  <xdr:twoCellAnchor editAs="oneCell">
    <xdr:from>
      <xdr:col>108</xdr:col>
      <xdr:colOff>295275</xdr:colOff>
      <xdr:row>1696</xdr:row>
      <xdr:rowOff>0</xdr:rowOff>
    </xdr:from>
    <xdr:to>
      <xdr:col>108</xdr:col>
      <xdr:colOff>400050</xdr:colOff>
      <xdr:row>1697</xdr:row>
      <xdr:rowOff>219075</xdr:rowOff>
    </xdr:to>
    <xdr:sp macro="" textlink="">
      <xdr:nvSpPr>
        <xdr:cNvPr id="286" name="Text Box 1"/>
        <xdr:cNvSpPr txBox="1">
          <a:spLocks noChangeArrowheads="1"/>
        </xdr:cNvSpPr>
      </xdr:nvSpPr>
      <xdr:spPr bwMode="auto">
        <a:xfrm>
          <a:off x="80029050" y="7562850"/>
          <a:ext cx="104775" cy="752475"/>
        </a:xfrm>
        <a:prstGeom prst="rect">
          <a:avLst/>
        </a:prstGeom>
        <a:noFill/>
        <a:ln w="9525">
          <a:noFill/>
          <a:miter lim="800000"/>
          <a:headEnd/>
          <a:tailEnd/>
        </a:ln>
      </xdr:spPr>
    </xdr:sp>
    <xdr:clientData/>
  </xdr:twoCellAnchor>
  <xdr:twoCellAnchor editAs="oneCell">
    <xdr:from>
      <xdr:col>109</xdr:col>
      <xdr:colOff>295275</xdr:colOff>
      <xdr:row>1696</xdr:row>
      <xdr:rowOff>0</xdr:rowOff>
    </xdr:from>
    <xdr:to>
      <xdr:col>109</xdr:col>
      <xdr:colOff>400050</xdr:colOff>
      <xdr:row>1697</xdr:row>
      <xdr:rowOff>219075</xdr:rowOff>
    </xdr:to>
    <xdr:sp macro="" textlink="">
      <xdr:nvSpPr>
        <xdr:cNvPr id="287" name="Text Box 1"/>
        <xdr:cNvSpPr txBox="1">
          <a:spLocks noChangeArrowheads="1"/>
        </xdr:cNvSpPr>
      </xdr:nvSpPr>
      <xdr:spPr bwMode="auto">
        <a:xfrm>
          <a:off x="80638650" y="7562850"/>
          <a:ext cx="104775" cy="752475"/>
        </a:xfrm>
        <a:prstGeom prst="rect">
          <a:avLst/>
        </a:prstGeom>
        <a:noFill/>
        <a:ln w="9525">
          <a:noFill/>
          <a:miter lim="800000"/>
          <a:headEnd/>
          <a:tailEnd/>
        </a:ln>
      </xdr:spPr>
    </xdr:sp>
    <xdr:clientData/>
  </xdr:twoCellAnchor>
  <xdr:twoCellAnchor editAs="oneCell">
    <xdr:from>
      <xdr:col>110</xdr:col>
      <xdr:colOff>295275</xdr:colOff>
      <xdr:row>1696</xdr:row>
      <xdr:rowOff>0</xdr:rowOff>
    </xdr:from>
    <xdr:to>
      <xdr:col>110</xdr:col>
      <xdr:colOff>400050</xdr:colOff>
      <xdr:row>1697</xdr:row>
      <xdr:rowOff>219075</xdr:rowOff>
    </xdr:to>
    <xdr:sp macro="" textlink="">
      <xdr:nvSpPr>
        <xdr:cNvPr id="288" name="Text Box 1"/>
        <xdr:cNvSpPr txBox="1">
          <a:spLocks noChangeArrowheads="1"/>
        </xdr:cNvSpPr>
      </xdr:nvSpPr>
      <xdr:spPr bwMode="auto">
        <a:xfrm>
          <a:off x="81248250" y="7562850"/>
          <a:ext cx="104775" cy="752475"/>
        </a:xfrm>
        <a:prstGeom prst="rect">
          <a:avLst/>
        </a:prstGeom>
        <a:noFill/>
        <a:ln w="9525">
          <a:noFill/>
          <a:miter lim="800000"/>
          <a:headEnd/>
          <a:tailEnd/>
        </a:ln>
      </xdr:spPr>
    </xdr:sp>
    <xdr:clientData/>
  </xdr:twoCellAnchor>
  <xdr:twoCellAnchor editAs="oneCell">
    <xdr:from>
      <xdr:col>111</xdr:col>
      <xdr:colOff>295275</xdr:colOff>
      <xdr:row>1696</xdr:row>
      <xdr:rowOff>0</xdr:rowOff>
    </xdr:from>
    <xdr:to>
      <xdr:col>111</xdr:col>
      <xdr:colOff>400050</xdr:colOff>
      <xdr:row>1697</xdr:row>
      <xdr:rowOff>219075</xdr:rowOff>
    </xdr:to>
    <xdr:sp macro="" textlink="">
      <xdr:nvSpPr>
        <xdr:cNvPr id="289" name="Text Box 1"/>
        <xdr:cNvSpPr txBox="1">
          <a:spLocks noChangeArrowheads="1"/>
        </xdr:cNvSpPr>
      </xdr:nvSpPr>
      <xdr:spPr bwMode="auto">
        <a:xfrm>
          <a:off x="81857850" y="7562850"/>
          <a:ext cx="104775" cy="752475"/>
        </a:xfrm>
        <a:prstGeom prst="rect">
          <a:avLst/>
        </a:prstGeom>
        <a:noFill/>
        <a:ln w="9525">
          <a:noFill/>
          <a:miter lim="800000"/>
          <a:headEnd/>
          <a:tailEnd/>
        </a:ln>
      </xdr:spPr>
    </xdr:sp>
    <xdr:clientData/>
  </xdr:twoCellAnchor>
  <xdr:twoCellAnchor editAs="oneCell">
    <xdr:from>
      <xdr:col>112</xdr:col>
      <xdr:colOff>295275</xdr:colOff>
      <xdr:row>1696</xdr:row>
      <xdr:rowOff>0</xdr:rowOff>
    </xdr:from>
    <xdr:to>
      <xdr:col>112</xdr:col>
      <xdr:colOff>400050</xdr:colOff>
      <xdr:row>1697</xdr:row>
      <xdr:rowOff>219075</xdr:rowOff>
    </xdr:to>
    <xdr:sp macro="" textlink="">
      <xdr:nvSpPr>
        <xdr:cNvPr id="290" name="Text Box 1"/>
        <xdr:cNvSpPr txBox="1">
          <a:spLocks noChangeArrowheads="1"/>
        </xdr:cNvSpPr>
      </xdr:nvSpPr>
      <xdr:spPr bwMode="auto">
        <a:xfrm>
          <a:off x="82467450" y="7562850"/>
          <a:ext cx="104775" cy="752475"/>
        </a:xfrm>
        <a:prstGeom prst="rect">
          <a:avLst/>
        </a:prstGeom>
        <a:noFill/>
        <a:ln w="9525">
          <a:noFill/>
          <a:miter lim="800000"/>
          <a:headEnd/>
          <a:tailEnd/>
        </a:ln>
      </xdr:spPr>
    </xdr:sp>
    <xdr:clientData/>
  </xdr:twoCellAnchor>
  <xdr:twoCellAnchor editAs="oneCell">
    <xdr:from>
      <xdr:col>113</xdr:col>
      <xdr:colOff>295275</xdr:colOff>
      <xdr:row>1696</xdr:row>
      <xdr:rowOff>0</xdr:rowOff>
    </xdr:from>
    <xdr:to>
      <xdr:col>113</xdr:col>
      <xdr:colOff>400050</xdr:colOff>
      <xdr:row>1697</xdr:row>
      <xdr:rowOff>219075</xdr:rowOff>
    </xdr:to>
    <xdr:sp macro="" textlink="">
      <xdr:nvSpPr>
        <xdr:cNvPr id="291" name="Text Box 1"/>
        <xdr:cNvSpPr txBox="1">
          <a:spLocks noChangeArrowheads="1"/>
        </xdr:cNvSpPr>
      </xdr:nvSpPr>
      <xdr:spPr bwMode="auto">
        <a:xfrm>
          <a:off x="83077050" y="7562850"/>
          <a:ext cx="104775" cy="752475"/>
        </a:xfrm>
        <a:prstGeom prst="rect">
          <a:avLst/>
        </a:prstGeom>
        <a:noFill/>
        <a:ln w="9525">
          <a:noFill/>
          <a:miter lim="800000"/>
          <a:headEnd/>
          <a:tailEnd/>
        </a:ln>
      </xdr:spPr>
    </xdr:sp>
    <xdr:clientData/>
  </xdr:twoCellAnchor>
  <xdr:twoCellAnchor editAs="oneCell">
    <xdr:from>
      <xdr:col>114</xdr:col>
      <xdr:colOff>295275</xdr:colOff>
      <xdr:row>1696</xdr:row>
      <xdr:rowOff>0</xdr:rowOff>
    </xdr:from>
    <xdr:to>
      <xdr:col>114</xdr:col>
      <xdr:colOff>400050</xdr:colOff>
      <xdr:row>1697</xdr:row>
      <xdr:rowOff>219075</xdr:rowOff>
    </xdr:to>
    <xdr:sp macro="" textlink="">
      <xdr:nvSpPr>
        <xdr:cNvPr id="292" name="Text Box 1"/>
        <xdr:cNvSpPr txBox="1">
          <a:spLocks noChangeArrowheads="1"/>
        </xdr:cNvSpPr>
      </xdr:nvSpPr>
      <xdr:spPr bwMode="auto">
        <a:xfrm>
          <a:off x="83686650" y="7562850"/>
          <a:ext cx="104775" cy="752475"/>
        </a:xfrm>
        <a:prstGeom prst="rect">
          <a:avLst/>
        </a:prstGeom>
        <a:noFill/>
        <a:ln w="9525">
          <a:noFill/>
          <a:miter lim="800000"/>
          <a:headEnd/>
          <a:tailEnd/>
        </a:ln>
      </xdr:spPr>
    </xdr:sp>
    <xdr:clientData/>
  </xdr:twoCellAnchor>
  <xdr:twoCellAnchor editAs="oneCell">
    <xdr:from>
      <xdr:col>115</xdr:col>
      <xdr:colOff>295275</xdr:colOff>
      <xdr:row>1696</xdr:row>
      <xdr:rowOff>0</xdr:rowOff>
    </xdr:from>
    <xdr:to>
      <xdr:col>115</xdr:col>
      <xdr:colOff>400050</xdr:colOff>
      <xdr:row>1697</xdr:row>
      <xdr:rowOff>219075</xdr:rowOff>
    </xdr:to>
    <xdr:sp macro="" textlink="">
      <xdr:nvSpPr>
        <xdr:cNvPr id="293" name="Text Box 1"/>
        <xdr:cNvSpPr txBox="1">
          <a:spLocks noChangeArrowheads="1"/>
        </xdr:cNvSpPr>
      </xdr:nvSpPr>
      <xdr:spPr bwMode="auto">
        <a:xfrm>
          <a:off x="84296250" y="7562850"/>
          <a:ext cx="104775" cy="752475"/>
        </a:xfrm>
        <a:prstGeom prst="rect">
          <a:avLst/>
        </a:prstGeom>
        <a:noFill/>
        <a:ln w="9525">
          <a:noFill/>
          <a:miter lim="800000"/>
          <a:headEnd/>
          <a:tailEnd/>
        </a:ln>
      </xdr:spPr>
    </xdr:sp>
    <xdr:clientData/>
  </xdr:twoCellAnchor>
  <xdr:twoCellAnchor editAs="oneCell">
    <xdr:from>
      <xdr:col>116</xdr:col>
      <xdr:colOff>295275</xdr:colOff>
      <xdr:row>1696</xdr:row>
      <xdr:rowOff>0</xdr:rowOff>
    </xdr:from>
    <xdr:to>
      <xdr:col>116</xdr:col>
      <xdr:colOff>400050</xdr:colOff>
      <xdr:row>1697</xdr:row>
      <xdr:rowOff>219075</xdr:rowOff>
    </xdr:to>
    <xdr:sp macro="" textlink="">
      <xdr:nvSpPr>
        <xdr:cNvPr id="294" name="Text Box 1"/>
        <xdr:cNvSpPr txBox="1">
          <a:spLocks noChangeArrowheads="1"/>
        </xdr:cNvSpPr>
      </xdr:nvSpPr>
      <xdr:spPr bwMode="auto">
        <a:xfrm>
          <a:off x="84905850" y="7562850"/>
          <a:ext cx="104775" cy="752475"/>
        </a:xfrm>
        <a:prstGeom prst="rect">
          <a:avLst/>
        </a:prstGeom>
        <a:noFill/>
        <a:ln w="9525">
          <a:noFill/>
          <a:miter lim="800000"/>
          <a:headEnd/>
          <a:tailEnd/>
        </a:ln>
      </xdr:spPr>
    </xdr:sp>
    <xdr:clientData/>
  </xdr:twoCellAnchor>
  <xdr:twoCellAnchor editAs="oneCell">
    <xdr:from>
      <xdr:col>117</xdr:col>
      <xdr:colOff>295275</xdr:colOff>
      <xdr:row>1696</xdr:row>
      <xdr:rowOff>0</xdr:rowOff>
    </xdr:from>
    <xdr:to>
      <xdr:col>117</xdr:col>
      <xdr:colOff>400050</xdr:colOff>
      <xdr:row>1697</xdr:row>
      <xdr:rowOff>219075</xdr:rowOff>
    </xdr:to>
    <xdr:sp macro="" textlink="">
      <xdr:nvSpPr>
        <xdr:cNvPr id="295" name="Text Box 1"/>
        <xdr:cNvSpPr txBox="1">
          <a:spLocks noChangeArrowheads="1"/>
        </xdr:cNvSpPr>
      </xdr:nvSpPr>
      <xdr:spPr bwMode="auto">
        <a:xfrm>
          <a:off x="85515450" y="7562850"/>
          <a:ext cx="104775" cy="752475"/>
        </a:xfrm>
        <a:prstGeom prst="rect">
          <a:avLst/>
        </a:prstGeom>
        <a:noFill/>
        <a:ln w="9525">
          <a:noFill/>
          <a:miter lim="800000"/>
          <a:headEnd/>
          <a:tailEnd/>
        </a:ln>
      </xdr:spPr>
    </xdr:sp>
    <xdr:clientData/>
  </xdr:twoCellAnchor>
  <xdr:twoCellAnchor editAs="oneCell">
    <xdr:from>
      <xdr:col>118</xdr:col>
      <xdr:colOff>295275</xdr:colOff>
      <xdr:row>1696</xdr:row>
      <xdr:rowOff>0</xdr:rowOff>
    </xdr:from>
    <xdr:to>
      <xdr:col>118</xdr:col>
      <xdr:colOff>400050</xdr:colOff>
      <xdr:row>1697</xdr:row>
      <xdr:rowOff>219075</xdr:rowOff>
    </xdr:to>
    <xdr:sp macro="" textlink="">
      <xdr:nvSpPr>
        <xdr:cNvPr id="296" name="Text Box 1"/>
        <xdr:cNvSpPr txBox="1">
          <a:spLocks noChangeArrowheads="1"/>
        </xdr:cNvSpPr>
      </xdr:nvSpPr>
      <xdr:spPr bwMode="auto">
        <a:xfrm>
          <a:off x="86125050" y="7562850"/>
          <a:ext cx="104775" cy="752475"/>
        </a:xfrm>
        <a:prstGeom prst="rect">
          <a:avLst/>
        </a:prstGeom>
        <a:noFill/>
        <a:ln w="9525">
          <a:noFill/>
          <a:miter lim="800000"/>
          <a:headEnd/>
          <a:tailEnd/>
        </a:ln>
      </xdr:spPr>
    </xdr:sp>
    <xdr:clientData/>
  </xdr:twoCellAnchor>
  <xdr:twoCellAnchor editAs="oneCell">
    <xdr:from>
      <xdr:col>119</xdr:col>
      <xdr:colOff>295275</xdr:colOff>
      <xdr:row>1696</xdr:row>
      <xdr:rowOff>0</xdr:rowOff>
    </xdr:from>
    <xdr:to>
      <xdr:col>119</xdr:col>
      <xdr:colOff>400050</xdr:colOff>
      <xdr:row>1697</xdr:row>
      <xdr:rowOff>219075</xdr:rowOff>
    </xdr:to>
    <xdr:sp macro="" textlink="">
      <xdr:nvSpPr>
        <xdr:cNvPr id="297" name="Text Box 1"/>
        <xdr:cNvSpPr txBox="1">
          <a:spLocks noChangeArrowheads="1"/>
        </xdr:cNvSpPr>
      </xdr:nvSpPr>
      <xdr:spPr bwMode="auto">
        <a:xfrm>
          <a:off x="86734650" y="7562850"/>
          <a:ext cx="104775" cy="752475"/>
        </a:xfrm>
        <a:prstGeom prst="rect">
          <a:avLst/>
        </a:prstGeom>
        <a:noFill/>
        <a:ln w="9525">
          <a:noFill/>
          <a:miter lim="800000"/>
          <a:headEnd/>
          <a:tailEnd/>
        </a:ln>
      </xdr:spPr>
    </xdr:sp>
    <xdr:clientData/>
  </xdr:twoCellAnchor>
  <xdr:twoCellAnchor editAs="oneCell">
    <xdr:from>
      <xdr:col>120</xdr:col>
      <xdr:colOff>295275</xdr:colOff>
      <xdr:row>1696</xdr:row>
      <xdr:rowOff>0</xdr:rowOff>
    </xdr:from>
    <xdr:to>
      <xdr:col>120</xdr:col>
      <xdr:colOff>400050</xdr:colOff>
      <xdr:row>1697</xdr:row>
      <xdr:rowOff>219075</xdr:rowOff>
    </xdr:to>
    <xdr:sp macro="" textlink="">
      <xdr:nvSpPr>
        <xdr:cNvPr id="298" name="Text Box 1"/>
        <xdr:cNvSpPr txBox="1">
          <a:spLocks noChangeArrowheads="1"/>
        </xdr:cNvSpPr>
      </xdr:nvSpPr>
      <xdr:spPr bwMode="auto">
        <a:xfrm>
          <a:off x="87344250" y="7562850"/>
          <a:ext cx="104775" cy="752475"/>
        </a:xfrm>
        <a:prstGeom prst="rect">
          <a:avLst/>
        </a:prstGeom>
        <a:noFill/>
        <a:ln w="9525">
          <a:noFill/>
          <a:miter lim="800000"/>
          <a:headEnd/>
          <a:tailEnd/>
        </a:ln>
      </xdr:spPr>
    </xdr:sp>
    <xdr:clientData/>
  </xdr:twoCellAnchor>
  <xdr:twoCellAnchor editAs="oneCell">
    <xdr:from>
      <xdr:col>121</xdr:col>
      <xdr:colOff>295275</xdr:colOff>
      <xdr:row>1696</xdr:row>
      <xdr:rowOff>0</xdr:rowOff>
    </xdr:from>
    <xdr:to>
      <xdr:col>121</xdr:col>
      <xdr:colOff>400050</xdr:colOff>
      <xdr:row>1697</xdr:row>
      <xdr:rowOff>219075</xdr:rowOff>
    </xdr:to>
    <xdr:sp macro="" textlink="">
      <xdr:nvSpPr>
        <xdr:cNvPr id="299" name="Text Box 1"/>
        <xdr:cNvSpPr txBox="1">
          <a:spLocks noChangeArrowheads="1"/>
        </xdr:cNvSpPr>
      </xdr:nvSpPr>
      <xdr:spPr bwMode="auto">
        <a:xfrm>
          <a:off x="87953850" y="7562850"/>
          <a:ext cx="104775" cy="752475"/>
        </a:xfrm>
        <a:prstGeom prst="rect">
          <a:avLst/>
        </a:prstGeom>
        <a:noFill/>
        <a:ln w="9525">
          <a:noFill/>
          <a:miter lim="800000"/>
          <a:headEnd/>
          <a:tailEnd/>
        </a:ln>
      </xdr:spPr>
    </xdr:sp>
    <xdr:clientData/>
  </xdr:twoCellAnchor>
  <xdr:twoCellAnchor editAs="oneCell">
    <xdr:from>
      <xdr:col>122</xdr:col>
      <xdr:colOff>295275</xdr:colOff>
      <xdr:row>1696</xdr:row>
      <xdr:rowOff>0</xdr:rowOff>
    </xdr:from>
    <xdr:to>
      <xdr:col>122</xdr:col>
      <xdr:colOff>400050</xdr:colOff>
      <xdr:row>1697</xdr:row>
      <xdr:rowOff>219075</xdr:rowOff>
    </xdr:to>
    <xdr:sp macro="" textlink="">
      <xdr:nvSpPr>
        <xdr:cNvPr id="300" name="Text Box 1"/>
        <xdr:cNvSpPr txBox="1">
          <a:spLocks noChangeArrowheads="1"/>
        </xdr:cNvSpPr>
      </xdr:nvSpPr>
      <xdr:spPr bwMode="auto">
        <a:xfrm>
          <a:off x="88563450" y="7562850"/>
          <a:ext cx="104775" cy="752475"/>
        </a:xfrm>
        <a:prstGeom prst="rect">
          <a:avLst/>
        </a:prstGeom>
        <a:noFill/>
        <a:ln w="9525">
          <a:noFill/>
          <a:miter lim="800000"/>
          <a:headEnd/>
          <a:tailEnd/>
        </a:ln>
      </xdr:spPr>
    </xdr:sp>
    <xdr:clientData/>
  </xdr:twoCellAnchor>
  <xdr:twoCellAnchor editAs="oneCell">
    <xdr:from>
      <xdr:col>123</xdr:col>
      <xdr:colOff>295275</xdr:colOff>
      <xdr:row>1696</xdr:row>
      <xdr:rowOff>0</xdr:rowOff>
    </xdr:from>
    <xdr:to>
      <xdr:col>123</xdr:col>
      <xdr:colOff>400050</xdr:colOff>
      <xdr:row>1697</xdr:row>
      <xdr:rowOff>219075</xdr:rowOff>
    </xdr:to>
    <xdr:sp macro="" textlink="">
      <xdr:nvSpPr>
        <xdr:cNvPr id="301" name="Text Box 1"/>
        <xdr:cNvSpPr txBox="1">
          <a:spLocks noChangeArrowheads="1"/>
        </xdr:cNvSpPr>
      </xdr:nvSpPr>
      <xdr:spPr bwMode="auto">
        <a:xfrm>
          <a:off x="89173050" y="7562850"/>
          <a:ext cx="104775" cy="752475"/>
        </a:xfrm>
        <a:prstGeom prst="rect">
          <a:avLst/>
        </a:prstGeom>
        <a:noFill/>
        <a:ln w="9525">
          <a:noFill/>
          <a:miter lim="800000"/>
          <a:headEnd/>
          <a:tailEnd/>
        </a:ln>
      </xdr:spPr>
    </xdr:sp>
    <xdr:clientData/>
  </xdr:twoCellAnchor>
  <xdr:twoCellAnchor editAs="oneCell">
    <xdr:from>
      <xdr:col>124</xdr:col>
      <xdr:colOff>295275</xdr:colOff>
      <xdr:row>1696</xdr:row>
      <xdr:rowOff>0</xdr:rowOff>
    </xdr:from>
    <xdr:to>
      <xdr:col>124</xdr:col>
      <xdr:colOff>400050</xdr:colOff>
      <xdr:row>1697</xdr:row>
      <xdr:rowOff>219075</xdr:rowOff>
    </xdr:to>
    <xdr:sp macro="" textlink="">
      <xdr:nvSpPr>
        <xdr:cNvPr id="302" name="Text Box 1"/>
        <xdr:cNvSpPr txBox="1">
          <a:spLocks noChangeArrowheads="1"/>
        </xdr:cNvSpPr>
      </xdr:nvSpPr>
      <xdr:spPr bwMode="auto">
        <a:xfrm>
          <a:off x="89782650" y="7562850"/>
          <a:ext cx="104775" cy="752475"/>
        </a:xfrm>
        <a:prstGeom prst="rect">
          <a:avLst/>
        </a:prstGeom>
        <a:noFill/>
        <a:ln w="9525">
          <a:noFill/>
          <a:miter lim="800000"/>
          <a:headEnd/>
          <a:tailEnd/>
        </a:ln>
      </xdr:spPr>
    </xdr:sp>
    <xdr:clientData/>
  </xdr:twoCellAnchor>
  <xdr:twoCellAnchor editAs="oneCell">
    <xdr:from>
      <xdr:col>125</xdr:col>
      <xdr:colOff>295275</xdr:colOff>
      <xdr:row>1696</xdr:row>
      <xdr:rowOff>0</xdr:rowOff>
    </xdr:from>
    <xdr:to>
      <xdr:col>125</xdr:col>
      <xdr:colOff>400050</xdr:colOff>
      <xdr:row>1697</xdr:row>
      <xdr:rowOff>219075</xdr:rowOff>
    </xdr:to>
    <xdr:sp macro="" textlink="">
      <xdr:nvSpPr>
        <xdr:cNvPr id="303" name="Text Box 1"/>
        <xdr:cNvSpPr txBox="1">
          <a:spLocks noChangeArrowheads="1"/>
        </xdr:cNvSpPr>
      </xdr:nvSpPr>
      <xdr:spPr bwMode="auto">
        <a:xfrm>
          <a:off x="90392250" y="7562850"/>
          <a:ext cx="104775" cy="752475"/>
        </a:xfrm>
        <a:prstGeom prst="rect">
          <a:avLst/>
        </a:prstGeom>
        <a:noFill/>
        <a:ln w="9525">
          <a:noFill/>
          <a:miter lim="800000"/>
          <a:headEnd/>
          <a:tailEnd/>
        </a:ln>
      </xdr:spPr>
    </xdr:sp>
    <xdr:clientData/>
  </xdr:twoCellAnchor>
  <xdr:twoCellAnchor editAs="oneCell">
    <xdr:from>
      <xdr:col>126</xdr:col>
      <xdr:colOff>295275</xdr:colOff>
      <xdr:row>1696</xdr:row>
      <xdr:rowOff>0</xdr:rowOff>
    </xdr:from>
    <xdr:to>
      <xdr:col>126</xdr:col>
      <xdr:colOff>400050</xdr:colOff>
      <xdr:row>1697</xdr:row>
      <xdr:rowOff>219075</xdr:rowOff>
    </xdr:to>
    <xdr:sp macro="" textlink="">
      <xdr:nvSpPr>
        <xdr:cNvPr id="304" name="Text Box 1"/>
        <xdr:cNvSpPr txBox="1">
          <a:spLocks noChangeArrowheads="1"/>
        </xdr:cNvSpPr>
      </xdr:nvSpPr>
      <xdr:spPr bwMode="auto">
        <a:xfrm>
          <a:off x="91001850" y="7562850"/>
          <a:ext cx="104775" cy="752475"/>
        </a:xfrm>
        <a:prstGeom prst="rect">
          <a:avLst/>
        </a:prstGeom>
        <a:noFill/>
        <a:ln w="9525">
          <a:noFill/>
          <a:miter lim="800000"/>
          <a:headEnd/>
          <a:tailEnd/>
        </a:ln>
      </xdr:spPr>
    </xdr:sp>
    <xdr:clientData/>
  </xdr:twoCellAnchor>
  <xdr:twoCellAnchor editAs="oneCell">
    <xdr:from>
      <xdr:col>127</xdr:col>
      <xdr:colOff>295275</xdr:colOff>
      <xdr:row>1696</xdr:row>
      <xdr:rowOff>0</xdr:rowOff>
    </xdr:from>
    <xdr:to>
      <xdr:col>127</xdr:col>
      <xdr:colOff>400050</xdr:colOff>
      <xdr:row>1697</xdr:row>
      <xdr:rowOff>219075</xdr:rowOff>
    </xdr:to>
    <xdr:sp macro="" textlink="">
      <xdr:nvSpPr>
        <xdr:cNvPr id="305" name="Text Box 1"/>
        <xdr:cNvSpPr txBox="1">
          <a:spLocks noChangeArrowheads="1"/>
        </xdr:cNvSpPr>
      </xdr:nvSpPr>
      <xdr:spPr bwMode="auto">
        <a:xfrm>
          <a:off x="91611450" y="7562850"/>
          <a:ext cx="104775" cy="752475"/>
        </a:xfrm>
        <a:prstGeom prst="rect">
          <a:avLst/>
        </a:prstGeom>
        <a:noFill/>
        <a:ln w="9525">
          <a:noFill/>
          <a:miter lim="800000"/>
          <a:headEnd/>
          <a:tailEnd/>
        </a:ln>
      </xdr:spPr>
    </xdr:sp>
    <xdr:clientData/>
  </xdr:twoCellAnchor>
  <xdr:twoCellAnchor editAs="oneCell">
    <xdr:from>
      <xdr:col>128</xdr:col>
      <xdr:colOff>295275</xdr:colOff>
      <xdr:row>1696</xdr:row>
      <xdr:rowOff>0</xdr:rowOff>
    </xdr:from>
    <xdr:to>
      <xdr:col>128</xdr:col>
      <xdr:colOff>400050</xdr:colOff>
      <xdr:row>1697</xdr:row>
      <xdr:rowOff>219075</xdr:rowOff>
    </xdr:to>
    <xdr:sp macro="" textlink="">
      <xdr:nvSpPr>
        <xdr:cNvPr id="306" name="Text Box 1"/>
        <xdr:cNvSpPr txBox="1">
          <a:spLocks noChangeArrowheads="1"/>
        </xdr:cNvSpPr>
      </xdr:nvSpPr>
      <xdr:spPr bwMode="auto">
        <a:xfrm>
          <a:off x="92221050" y="7562850"/>
          <a:ext cx="104775" cy="752475"/>
        </a:xfrm>
        <a:prstGeom prst="rect">
          <a:avLst/>
        </a:prstGeom>
        <a:noFill/>
        <a:ln w="9525">
          <a:noFill/>
          <a:miter lim="800000"/>
          <a:headEnd/>
          <a:tailEnd/>
        </a:ln>
      </xdr:spPr>
    </xdr:sp>
    <xdr:clientData/>
  </xdr:twoCellAnchor>
  <xdr:twoCellAnchor editAs="oneCell">
    <xdr:from>
      <xdr:col>129</xdr:col>
      <xdr:colOff>295275</xdr:colOff>
      <xdr:row>1696</xdr:row>
      <xdr:rowOff>0</xdr:rowOff>
    </xdr:from>
    <xdr:to>
      <xdr:col>129</xdr:col>
      <xdr:colOff>400050</xdr:colOff>
      <xdr:row>1697</xdr:row>
      <xdr:rowOff>219075</xdr:rowOff>
    </xdr:to>
    <xdr:sp macro="" textlink="">
      <xdr:nvSpPr>
        <xdr:cNvPr id="307" name="Text Box 1"/>
        <xdr:cNvSpPr txBox="1">
          <a:spLocks noChangeArrowheads="1"/>
        </xdr:cNvSpPr>
      </xdr:nvSpPr>
      <xdr:spPr bwMode="auto">
        <a:xfrm>
          <a:off x="92830650" y="7562850"/>
          <a:ext cx="104775" cy="752475"/>
        </a:xfrm>
        <a:prstGeom prst="rect">
          <a:avLst/>
        </a:prstGeom>
        <a:noFill/>
        <a:ln w="9525">
          <a:noFill/>
          <a:miter lim="800000"/>
          <a:headEnd/>
          <a:tailEnd/>
        </a:ln>
      </xdr:spPr>
    </xdr:sp>
    <xdr:clientData/>
  </xdr:twoCellAnchor>
  <xdr:twoCellAnchor editAs="oneCell">
    <xdr:from>
      <xdr:col>130</xdr:col>
      <xdr:colOff>295275</xdr:colOff>
      <xdr:row>1696</xdr:row>
      <xdr:rowOff>0</xdr:rowOff>
    </xdr:from>
    <xdr:to>
      <xdr:col>130</xdr:col>
      <xdr:colOff>400050</xdr:colOff>
      <xdr:row>1697</xdr:row>
      <xdr:rowOff>219075</xdr:rowOff>
    </xdr:to>
    <xdr:sp macro="" textlink="">
      <xdr:nvSpPr>
        <xdr:cNvPr id="308" name="Text Box 1"/>
        <xdr:cNvSpPr txBox="1">
          <a:spLocks noChangeArrowheads="1"/>
        </xdr:cNvSpPr>
      </xdr:nvSpPr>
      <xdr:spPr bwMode="auto">
        <a:xfrm>
          <a:off x="93440250" y="7562850"/>
          <a:ext cx="104775" cy="752475"/>
        </a:xfrm>
        <a:prstGeom prst="rect">
          <a:avLst/>
        </a:prstGeom>
        <a:noFill/>
        <a:ln w="9525">
          <a:noFill/>
          <a:miter lim="800000"/>
          <a:headEnd/>
          <a:tailEnd/>
        </a:ln>
      </xdr:spPr>
    </xdr:sp>
    <xdr:clientData/>
  </xdr:twoCellAnchor>
  <xdr:twoCellAnchor editAs="oneCell">
    <xdr:from>
      <xdr:col>131</xdr:col>
      <xdr:colOff>295275</xdr:colOff>
      <xdr:row>1696</xdr:row>
      <xdr:rowOff>0</xdr:rowOff>
    </xdr:from>
    <xdr:to>
      <xdr:col>131</xdr:col>
      <xdr:colOff>400050</xdr:colOff>
      <xdr:row>1697</xdr:row>
      <xdr:rowOff>219075</xdr:rowOff>
    </xdr:to>
    <xdr:sp macro="" textlink="">
      <xdr:nvSpPr>
        <xdr:cNvPr id="309" name="Text Box 1"/>
        <xdr:cNvSpPr txBox="1">
          <a:spLocks noChangeArrowheads="1"/>
        </xdr:cNvSpPr>
      </xdr:nvSpPr>
      <xdr:spPr bwMode="auto">
        <a:xfrm>
          <a:off x="94049850" y="7562850"/>
          <a:ext cx="104775" cy="752475"/>
        </a:xfrm>
        <a:prstGeom prst="rect">
          <a:avLst/>
        </a:prstGeom>
        <a:noFill/>
        <a:ln w="9525">
          <a:noFill/>
          <a:miter lim="800000"/>
          <a:headEnd/>
          <a:tailEnd/>
        </a:ln>
      </xdr:spPr>
    </xdr:sp>
    <xdr:clientData/>
  </xdr:twoCellAnchor>
  <xdr:twoCellAnchor editAs="oneCell">
    <xdr:from>
      <xdr:col>132</xdr:col>
      <xdr:colOff>295275</xdr:colOff>
      <xdr:row>1696</xdr:row>
      <xdr:rowOff>0</xdr:rowOff>
    </xdr:from>
    <xdr:to>
      <xdr:col>132</xdr:col>
      <xdr:colOff>400050</xdr:colOff>
      <xdr:row>1697</xdr:row>
      <xdr:rowOff>219075</xdr:rowOff>
    </xdr:to>
    <xdr:sp macro="" textlink="">
      <xdr:nvSpPr>
        <xdr:cNvPr id="310" name="Text Box 1"/>
        <xdr:cNvSpPr txBox="1">
          <a:spLocks noChangeArrowheads="1"/>
        </xdr:cNvSpPr>
      </xdr:nvSpPr>
      <xdr:spPr bwMode="auto">
        <a:xfrm>
          <a:off x="94659450" y="7562850"/>
          <a:ext cx="104775" cy="752475"/>
        </a:xfrm>
        <a:prstGeom prst="rect">
          <a:avLst/>
        </a:prstGeom>
        <a:noFill/>
        <a:ln w="9525">
          <a:noFill/>
          <a:miter lim="800000"/>
          <a:headEnd/>
          <a:tailEnd/>
        </a:ln>
      </xdr:spPr>
    </xdr:sp>
    <xdr:clientData/>
  </xdr:twoCellAnchor>
  <xdr:twoCellAnchor editAs="oneCell">
    <xdr:from>
      <xdr:col>133</xdr:col>
      <xdr:colOff>295275</xdr:colOff>
      <xdr:row>1696</xdr:row>
      <xdr:rowOff>0</xdr:rowOff>
    </xdr:from>
    <xdr:to>
      <xdr:col>133</xdr:col>
      <xdr:colOff>400050</xdr:colOff>
      <xdr:row>1697</xdr:row>
      <xdr:rowOff>219075</xdr:rowOff>
    </xdr:to>
    <xdr:sp macro="" textlink="">
      <xdr:nvSpPr>
        <xdr:cNvPr id="311" name="Text Box 1"/>
        <xdr:cNvSpPr txBox="1">
          <a:spLocks noChangeArrowheads="1"/>
        </xdr:cNvSpPr>
      </xdr:nvSpPr>
      <xdr:spPr bwMode="auto">
        <a:xfrm>
          <a:off x="95269050" y="7562850"/>
          <a:ext cx="104775" cy="752475"/>
        </a:xfrm>
        <a:prstGeom prst="rect">
          <a:avLst/>
        </a:prstGeom>
        <a:noFill/>
        <a:ln w="9525">
          <a:noFill/>
          <a:miter lim="800000"/>
          <a:headEnd/>
          <a:tailEnd/>
        </a:ln>
      </xdr:spPr>
    </xdr:sp>
    <xdr:clientData/>
  </xdr:twoCellAnchor>
  <xdr:twoCellAnchor editAs="oneCell">
    <xdr:from>
      <xdr:col>134</xdr:col>
      <xdr:colOff>295275</xdr:colOff>
      <xdr:row>1696</xdr:row>
      <xdr:rowOff>0</xdr:rowOff>
    </xdr:from>
    <xdr:to>
      <xdr:col>134</xdr:col>
      <xdr:colOff>400050</xdr:colOff>
      <xdr:row>1697</xdr:row>
      <xdr:rowOff>219075</xdr:rowOff>
    </xdr:to>
    <xdr:sp macro="" textlink="">
      <xdr:nvSpPr>
        <xdr:cNvPr id="312" name="Text Box 1"/>
        <xdr:cNvSpPr txBox="1">
          <a:spLocks noChangeArrowheads="1"/>
        </xdr:cNvSpPr>
      </xdr:nvSpPr>
      <xdr:spPr bwMode="auto">
        <a:xfrm>
          <a:off x="95878650" y="7562850"/>
          <a:ext cx="104775" cy="752475"/>
        </a:xfrm>
        <a:prstGeom prst="rect">
          <a:avLst/>
        </a:prstGeom>
        <a:noFill/>
        <a:ln w="9525">
          <a:noFill/>
          <a:miter lim="800000"/>
          <a:headEnd/>
          <a:tailEnd/>
        </a:ln>
      </xdr:spPr>
    </xdr:sp>
    <xdr:clientData/>
  </xdr:twoCellAnchor>
  <xdr:twoCellAnchor editAs="oneCell">
    <xdr:from>
      <xdr:col>135</xdr:col>
      <xdr:colOff>295275</xdr:colOff>
      <xdr:row>1696</xdr:row>
      <xdr:rowOff>0</xdr:rowOff>
    </xdr:from>
    <xdr:to>
      <xdr:col>135</xdr:col>
      <xdr:colOff>400050</xdr:colOff>
      <xdr:row>1697</xdr:row>
      <xdr:rowOff>219075</xdr:rowOff>
    </xdr:to>
    <xdr:sp macro="" textlink="">
      <xdr:nvSpPr>
        <xdr:cNvPr id="313" name="Text Box 1"/>
        <xdr:cNvSpPr txBox="1">
          <a:spLocks noChangeArrowheads="1"/>
        </xdr:cNvSpPr>
      </xdr:nvSpPr>
      <xdr:spPr bwMode="auto">
        <a:xfrm>
          <a:off x="96488250" y="7562850"/>
          <a:ext cx="104775" cy="752475"/>
        </a:xfrm>
        <a:prstGeom prst="rect">
          <a:avLst/>
        </a:prstGeom>
        <a:noFill/>
        <a:ln w="9525">
          <a:noFill/>
          <a:miter lim="800000"/>
          <a:headEnd/>
          <a:tailEnd/>
        </a:ln>
      </xdr:spPr>
    </xdr:sp>
    <xdr:clientData/>
  </xdr:twoCellAnchor>
  <xdr:twoCellAnchor editAs="oneCell">
    <xdr:from>
      <xdr:col>136</xdr:col>
      <xdr:colOff>295275</xdr:colOff>
      <xdr:row>1696</xdr:row>
      <xdr:rowOff>0</xdr:rowOff>
    </xdr:from>
    <xdr:to>
      <xdr:col>136</xdr:col>
      <xdr:colOff>400050</xdr:colOff>
      <xdr:row>1697</xdr:row>
      <xdr:rowOff>219075</xdr:rowOff>
    </xdr:to>
    <xdr:sp macro="" textlink="">
      <xdr:nvSpPr>
        <xdr:cNvPr id="314" name="Text Box 1"/>
        <xdr:cNvSpPr txBox="1">
          <a:spLocks noChangeArrowheads="1"/>
        </xdr:cNvSpPr>
      </xdr:nvSpPr>
      <xdr:spPr bwMode="auto">
        <a:xfrm>
          <a:off x="97097850" y="7562850"/>
          <a:ext cx="104775" cy="752475"/>
        </a:xfrm>
        <a:prstGeom prst="rect">
          <a:avLst/>
        </a:prstGeom>
        <a:noFill/>
        <a:ln w="9525">
          <a:noFill/>
          <a:miter lim="800000"/>
          <a:headEnd/>
          <a:tailEnd/>
        </a:ln>
      </xdr:spPr>
    </xdr:sp>
    <xdr:clientData/>
  </xdr:twoCellAnchor>
  <xdr:twoCellAnchor editAs="oneCell">
    <xdr:from>
      <xdr:col>137</xdr:col>
      <xdr:colOff>295275</xdr:colOff>
      <xdr:row>1696</xdr:row>
      <xdr:rowOff>0</xdr:rowOff>
    </xdr:from>
    <xdr:to>
      <xdr:col>137</xdr:col>
      <xdr:colOff>400050</xdr:colOff>
      <xdr:row>1697</xdr:row>
      <xdr:rowOff>219075</xdr:rowOff>
    </xdr:to>
    <xdr:sp macro="" textlink="">
      <xdr:nvSpPr>
        <xdr:cNvPr id="315" name="Text Box 1"/>
        <xdr:cNvSpPr txBox="1">
          <a:spLocks noChangeArrowheads="1"/>
        </xdr:cNvSpPr>
      </xdr:nvSpPr>
      <xdr:spPr bwMode="auto">
        <a:xfrm>
          <a:off x="97707450" y="7562850"/>
          <a:ext cx="104775" cy="752475"/>
        </a:xfrm>
        <a:prstGeom prst="rect">
          <a:avLst/>
        </a:prstGeom>
        <a:noFill/>
        <a:ln w="9525">
          <a:noFill/>
          <a:miter lim="800000"/>
          <a:headEnd/>
          <a:tailEnd/>
        </a:ln>
      </xdr:spPr>
    </xdr:sp>
    <xdr:clientData/>
  </xdr:twoCellAnchor>
  <xdr:twoCellAnchor editAs="oneCell">
    <xdr:from>
      <xdr:col>138</xdr:col>
      <xdr:colOff>295275</xdr:colOff>
      <xdr:row>1696</xdr:row>
      <xdr:rowOff>0</xdr:rowOff>
    </xdr:from>
    <xdr:to>
      <xdr:col>138</xdr:col>
      <xdr:colOff>400050</xdr:colOff>
      <xdr:row>1697</xdr:row>
      <xdr:rowOff>219075</xdr:rowOff>
    </xdr:to>
    <xdr:sp macro="" textlink="">
      <xdr:nvSpPr>
        <xdr:cNvPr id="316" name="Text Box 1"/>
        <xdr:cNvSpPr txBox="1">
          <a:spLocks noChangeArrowheads="1"/>
        </xdr:cNvSpPr>
      </xdr:nvSpPr>
      <xdr:spPr bwMode="auto">
        <a:xfrm>
          <a:off x="98317050" y="7562850"/>
          <a:ext cx="104775" cy="752475"/>
        </a:xfrm>
        <a:prstGeom prst="rect">
          <a:avLst/>
        </a:prstGeom>
        <a:noFill/>
        <a:ln w="9525">
          <a:noFill/>
          <a:miter lim="800000"/>
          <a:headEnd/>
          <a:tailEnd/>
        </a:ln>
      </xdr:spPr>
    </xdr:sp>
    <xdr:clientData/>
  </xdr:twoCellAnchor>
  <xdr:twoCellAnchor editAs="oneCell">
    <xdr:from>
      <xdr:col>139</xdr:col>
      <xdr:colOff>295275</xdr:colOff>
      <xdr:row>1696</xdr:row>
      <xdr:rowOff>0</xdr:rowOff>
    </xdr:from>
    <xdr:to>
      <xdr:col>139</xdr:col>
      <xdr:colOff>400050</xdr:colOff>
      <xdr:row>1697</xdr:row>
      <xdr:rowOff>219075</xdr:rowOff>
    </xdr:to>
    <xdr:sp macro="" textlink="">
      <xdr:nvSpPr>
        <xdr:cNvPr id="317" name="Text Box 1"/>
        <xdr:cNvSpPr txBox="1">
          <a:spLocks noChangeArrowheads="1"/>
        </xdr:cNvSpPr>
      </xdr:nvSpPr>
      <xdr:spPr bwMode="auto">
        <a:xfrm>
          <a:off x="98926650" y="7562850"/>
          <a:ext cx="104775" cy="752475"/>
        </a:xfrm>
        <a:prstGeom prst="rect">
          <a:avLst/>
        </a:prstGeom>
        <a:noFill/>
        <a:ln w="9525">
          <a:noFill/>
          <a:miter lim="800000"/>
          <a:headEnd/>
          <a:tailEnd/>
        </a:ln>
      </xdr:spPr>
    </xdr:sp>
    <xdr:clientData/>
  </xdr:twoCellAnchor>
  <xdr:twoCellAnchor editAs="oneCell">
    <xdr:from>
      <xdr:col>140</xdr:col>
      <xdr:colOff>295275</xdr:colOff>
      <xdr:row>1696</xdr:row>
      <xdr:rowOff>0</xdr:rowOff>
    </xdr:from>
    <xdr:to>
      <xdr:col>140</xdr:col>
      <xdr:colOff>400050</xdr:colOff>
      <xdr:row>1697</xdr:row>
      <xdr:rowOff>219075</xdr:rowOff>
    </xdr:to>
    <xdr:sp macro="" textlink="">
      <xdr:nvSpPr>
        <xdr:cNvPr id="318" name="Text Box 1"/>
        <xdr:cNvSpPr txBox="1">
          <a:spLocks noChangeArrowheads="1"/>
        </xdr:cNvSpPr>
      </xdr:nvSpPr>
      <xdr:spPr bwMode="auto">
        <a:xfrm>
          <a:off x="99536250" y="7562850"/>
          <a:ext cx="104775" cy="752475"/>
        </a:xfrm>
        <a:prstGeom prst="rect">
          <a:avLst/>
        </a:prstGeom>
        <a:noFill/>
        <a:ln w="9525">
          <a:noFill/>
          <a:miter lim="800000"/>
          <a:headEnd/>
          <a:tailEnd/>
        </a:ln>
      </xdr:spPr>
    </xdr:sp>
    <xdr:clientData/>
  </xdr:twoCellAnchor>
  <xdr:twoCellAnchor editAs="oneCell">
    <xdr:from>
      <xdr:col>141</xdr:col>
      <xdr:colOff>295275</xdr:colOff>
      <xdr:row>1696</xdr:row>
      <xdr:rowOff>0</xdr:rowOff>
    </xdr:from>
    <xdr:to>
      <xdr:col>141</xdr:col>
      <xdr:colOff>400050</xdr:colOff>
      <xdr:row>1697</xdr:row>
      <xdr:rowOff>219075</xdr:rowOff>
    </xdr:to>
    <xdr:sp macro="" textlink="">
      <xdr:nvSpPr>
        <xdr:cNvPr id="319" name="Text Box 1"/>
        <xdr:cNvSpPr txBox="1">
          <a:spLocks noChangeArrowheads="1"/>
        </xdr:cNvSpPr>
      </xdr:nvSpPr>
      <xdr:spPr bwMode="auto">
        <a:xfrm>
          <a:off x="100145850" y="7562850"/>
          <a:ext cx="104775" cy="752475"/>
        </a:xfrm>
        <a:prstGeom prst="rect">
          <a:avLst/>
        </a:prstGeom>
        <a:noFill/>
        <a:ln w="9525">
          <a:noFill/>
          <a:miter lim="800000"/>
          <a:headEnd/>
          <a:tailEnd/>
        </a:ln>
      </xdr:spPr>
    </xdr:sp>
    <xdr:clientData/>
  </xdr:twoCellAnchor>
  <xdr:twoCellAnchor editAs="oneCell">
    <xdr:from>
      <xdr:col>142</xdr:col>
      <xdr:colOff>295275</xdr:colOff>
      <xdr:row>1696</xdr:row>
      <xdr:rowOff>0</xdr:rowOff>
    </xdr:from>
    <xdr:to>
      <xdr:col>142</xdr:col>
      <xdr:colOff>400050</xdr:colOff>
      <xdr:row>1697</xdr:row>
      <xdr:rowOff>219075</xdr:rowOff>
    </xdr:to>
    <xdr:sp macro="" textlink="">
      <xdr:nvSpPr>
        <xdr:cNvPr id="320" name="Text Box 1"/>
        <xdr:cNvSpPr txBox="1">
          <a:spLocks noChangeArrowheads="1"/>
        </xdr:cNvSpPr>
      </xdr:nvSpPr>
      <xdr:spPr bwMode="auto">
        <a:xfrm>
          <a:off x="100755450" y="7562850"/>
          <a:ext cx="104775" cy="752475"/>
        </a:xfrm>
        <a:prstGeom prst="rect">
          <a:avLst/>
        </a:prstGeom>
        <a:noFill/>
        <a:ln w="9525">
          <a:noFill/>
          <a:miter lim="800000"/>
          <a:headEnd/>
          <a:tailEnd/>
        </a:ln>
      </xdr:spPr>
    </xdr:sp>
    <xdr:clientData/>
  </xdr:twoCellAnchor>
  <xdr:twoCellAnchor editAs="oneCell">
    <xdr:from>
      <xdr:col>143</xdr:col>
      <xdr:colOff>295275</xdr:colOff>
      <xdr:row>1696</xdr:row>
      <xdr:rowOff>0</xdr:rowOff>
    </xdr:from>
    <xdr:to>
      <xdr:col>143</xdr:col>
      <xdr:colOff>400050</xdr:colOff>
      <xdr:row>1697</xdr:row>
      <xdr:rowOff>219075</xdr:rowOff>
    </xdr:to>
    <xdr:sp macro="" textlink="">
      <xdr:nvSpPr>
        <xdr:cNvPr id="321" name="Text Box 1"/>
        <xdr:cNvSpPr txBox="1">
          <a:spLocks noChangeArrowheads="1"/>
        </xdr:cNvSpPr>
      </xdr:nvSpPr>
      <xdr:spPr bwMode="auto">
        <a:xfrm>
          <a:off x="101365050" y="7562850"/>
          <a:ext cx="104775" cy="752475"/>
        </a:xfrm>
        <a:prstGeom prst="rect">
          <a:avLst/>
        </a:prstGeom>
        <a:noFill/>
        <a:ln w="9525">
          <a:noFill/>
          <a:miter lim="800000"/>
          <a:headEnd/>
          <a:tailEnd/>
        </a:ln>
      </xdr:spPr>
    </xdr:sp>
    <xdr:clientData/>
  </xdr:twoCellAnchor>
  <xdr:twoCellAnchor editAs="oneCell">
    <xdr:from>
      <xdr:col>144</xdr:col>
      <xdr:colOff>295275</xdr:colOff>
      <xdr:row>1696</xdr:row>
      <xdr:rowOff>0</xdr:rowOff>
    </xdr:from>
    <xdr:to>
      <xdr:col>144</xdr:col>
      <xdr:colOff>400050</xdr:colOff>
      <xdr:row>1697</xdr:row>
      <xdr:rowOff>219075</xdr:rowOff>
    </xdr:to>
    <xdr:sp macro="" textlink="">
      <xdr:nvSpPr>
        <xdr:cNvPr id="322" name="Text Box 1"/>
        <xdr:cNvSpPr txBox="1">
          <a:spLocks noChangeArrowheads="1"/>
        </xdr:cNvSpPr>
      </xdr:nvSpPr>
      <xdr:spPr bwMode="auto">
        <a:xfrm>
          <a:off x="101974650" y="7562850"/>
          <a:ext cx="104775" cy="752475"/>
        </a:xfrm>
        <a:prstGeom prst="rect">
          <a:avLst/>
        </a:prstGeom>
        <a:noFill/>
        <a:ln w="9525">
          <a:noFill/>
          <a:miter lim="800000"/>
          <a:headEnd/>
          <a:tailEnd/>
        </a:ln>
      </xdr:spPr>
    </xdr:sp>
    <xdr:clientData/>
  </xdr:twoCellAnchor>
  <xdr:twoCellAnchor editAs="oneCell">
    <xdr:from>
      <xdr:col>145</xdr:col>
      <xdr:colOff>295275</xdr:colOff>
      <xdr:row>1696</xdr:row>
      <xdr:rowOff>0</xdr:rowOff>
    </xdr:from>
    <xdr:to>
      <xdr:col>145</xdr:col>
      <xdr:colOff>400050</xdr:colOff>
      <xdr:row>1697</xdr:row>
      <xdr:rowOff>219075</xdr:rowOff>
    </xdr:to>
    <xdr:sp macro="" textlink="">
      <xdr:nvSpPr>
        <xdr:cNvPr id="323" name="Text Box 1"/>
        <xdr:cNvSpPr txBox="1">
          <a:spLocks noChangeArrowheads="1"/>
        </xdr:cNvSpPr>
      </xdr:nvSpPr>
      <xdr:spPr bwMode="auto">
        <a:xfrm>
          <a:off x="102584250" y="7562850"/>
          <a:ext cx="104775" cy="752475"/>
        </a:xfrm>
        <a:prstGeom prst="rect">
          <a:avLst/>
        </a:prstGeom>
        <a:noFill/>
        <a:ln w="9525">
          <a:noFill/>
          <a:miter lim="800000"/>
          <a:headEnd/>
          <a:tailEnd/>
        </a:ln>
      </xdr:spPr>
    </xdr:sp>
    <xdr:clientData/>
  </xdr:twoCellAnchor>
  <xdr:twoCellAnchor editAs="oneCell">
    <xdr:from>
      <xdr:col>146</xdr:col>
      <xdr:colOff>295275</xdr:colOff>
      <xdr:row>1696</xdr:row>
      <xdr:rowOff>0</xdr:rowOff>
    </xdr:from>
    <xdr:to>
      <xdr:col>146</xdr:col>
      <xdr:colOff>400050</xdr:colOff>
      <xdr:row>1697</xdr:row>
      <xdr:rowOff>219075</xdr:rowOff>
    </xdr:to>
    <xdr:sp macro="" textlink="">
      <xdr:nvSpPr>
        <xdr:cNvPr id="324" name="Text Box 1"/>
        <xdr:cNvSpPr txBox="1">
          <a:spLocks noChangeArrowheads="1"/>
        </xdr:cNvSpPr>
      </xdr:nvSpPr>
      <xdr:spPr bwMode="auto">
        <a:xfrm>
          <a:off x="103193850" y="7562850"/>
          <a:ext cx="104775" cy="752475"/>
        </a:xfrm>
        <a:prstGeom prst="rect">
          <a:avLst/>
        </a:prstGeom>
        <a:noFill/>
        <a:ln w="9525">
          <a:noFill/>
          <a:miter lim="800000"/>
          <a:headEnd/>
          <a:tailEnd/>
        </a:ln>
      </xdr:spPr>
    </xdr:sp>
    <xdr:clientData/>
  </xdr:twoCellAnchor>
  <xdr:twoCellAnchor editAs="oneCell">
    <xdr:from>
      <xdr:col>147</xdr:col>
      <xdr:colOff>295275</xdr:colOff>
      <xdr:row>1696</xdr:row>
      <xdr:rowOff>0</xdr:rowOff>
    </xdr:from>
    <xdr:to>
      <xdr:col>147</xdr:col>
      <xdr:colOff>400050</xdr:colOff>
      <xdr:row>1697</xdr:row>
      <xdr:rowOff>219075</xdr:rowOff>
    </xdr:to>
    <xdr:sp macro="" textlink="">
      <xdr:nvSpPr>
        <xdr:cNvPr id="325" name="Text Box 1"/>
        <xdr:cNvSpPr txBox="1">
          <a:spLocks noChangeArrowheads="1"/>
        </xdr:cNvSpPr>
      </xdr:nvSpPr>
      <xdr:spPr bwMode="auto">
        <a:xfrm>
          <a:off x="103803450" y="7562850"/>
          <a:ext cx="104775" cy="752475"/>
        </a:xfrm>
        <a:prstGeom prst="rect">
          <a:avLst/>
        </a:prstGeom>
        <a:noFill/>
        <a:ln w="9525">
          <a:noFill/>
          <a:miter lim="800000"/>
          <a:headEnd/>
          <a:tailEnd/>
        </a:ln>
      </xdr:spPr>
    </xdr:sp>
    <xdr:clientData/>
  </xdr:twoCellAnchor>
  <xdr:twoCellAnchor editAs="oneCell">
    <xdr:from>
      <xdr:col>148</xdr:col>
      <xdr:colOff>295275</xdr:colOff>
      <xdr:row>1696</xdr:row>
      <xdr:rowOff>0</xdr:rowOff>
    </xdr:from>
    <xdr:to>
      <xdr:col>148</xdr:col>
      <xdr:colOff>400050</xdr:colOff>
      <xdr:row>1697</xdr:row>
      <xdr:rowOff>219075</xdr:rowOff>
    </xdr:to>
    <xdr:sp macro="" textlink="">
      <xdr:nvSpPr>
        <xdr:cNvPr id="326" name="Text Box 1"/>
        <xdr:cNvSpPr txBox="1">
          <a:spLocks noChangeArrowheads="1"/>
        </xdr:cNvSpPr>
      </xdr:nvSpPr>
      <xdr:spPr bwMode="auto">
        <a:xfrm>
          <a:off x="104413050" y="7562850"/>
          <a:ext cx="104775" cy="752475"/>
        </a:xfrm>
        <a:prstGeom prst="rect">
          <a:avLst/>
        </a:prstGeom>
        <a:noFill/>
        <a:ln w="9525">
          <a:noFill/>
          <a:miter lim="800000"/>
          <a:headEnd/>
          <a:tailEnd/>
        </a:ln>
      </xdr:spPr>
    </xdr:sp>
    <xdr:clientData/>
  </xdr:twoCellAnchor>
  <xdr:twoCellAnchor editAs="oneCell">
    <xdr:from>
      <xdr:col>149</xdr:col>
      <xdr:colOff>295275</xdr:colOff>
      <xdr:row>1696</xdr:row>
      <xdr:rowOff>0</xdr:rowOff>
    </xdr:from>
    <xdr:to>
      <xdr:col>149</xdr:col>
      <xdr:colOff>400050</xdr:colOff>
      <xdr:row>1697</xdr:row>
      <xdr:rowOff>219075</xdr:rowOff>
    </xdr:to>
    <xdr:sp macro="" textlink="">
      <xdr:nvSpPr>
        <xdr:cNvPr id="327" name="Text Box 1"/>
        <xdr:cNvSpPr txBox="1">
          <a:spLocks noChangeArrowheads="1"/>
        </xdr:cNvSpPr>
      </xdr:nvSpPr>
      <xdr:spPr bwMode="auto">
        <a:xfrm>
          <a:off x="105022650" y="7562850"/>
          <a:ext cx="104775" cy="752475"/>
        </a:xfrm>
        <a:prstGeom prst="rect">
          <a:avLst/>
        </a:prstGeom>
        <a:noFill/>
        <a:ln w="9525">
          <a:noFill/>
          <a:miter lim="800000"/>
          <a:headEnd/>
          <a:tailEnd/>
        </a:ln>
      </xdr:spPr>
    </xdr:sp>
    <xdr:clientData/>
  </xdr:twoCellAnchor>
  <xdr:twoCellAnchor editAs="oneCell">
    <xdr:from>
      <xdr:col>150</xdr:col>
      <xdr:colOff>295275</xdr:colOff>
      <xdr:row>1696</xdr:row>
      <xdr:rowOff>0</xdr:rowOff>
    </xdr:from>
    <xdr:to>
      <xdr:col>150</xdr:col>
      <xdr:colOff>400050</xdr:colOff>
      <xdr:row>1697</xdr:row>
      <xdr:rowOff>219075</xdr:rowOff>
    </xdr:to>
    <xdr:sp macro="" textlink="">
      <xdr:nvSpPr>
        <xdr:cNvPr id="328" name="Text Box 1"/>
        <xdr:cNvSpPr txBox="1">
          <a:spLocks noChangeArrowheads="1"/>
        </xdr:cNvSpPr>
      </xdr:nvSpPr>
      <xdr:spPr bwMode="auto">
        <a:xfrm>
          <a:off x="105632250" y="7562850"/>
          <a:ext cx="104775" cy="752475"/>
        </a:xfrm>
        <a:prstGeom prst="rect">
          <a:avLst/>
        </a:prstGeom>
        <a:noFill/>
        <a:ln w="9525">
          <a:noFill/>
          <a:miter lim="800000"/>
          <a:headEnd/>
          <a:tailEnd/>
        </a:ln>
      </xdr:spPr>
    </xdr:sp>
    <xdr:clientData/>
  </xdr:twoCellAnchor>
  <xdr:twoCellAnchor editAs="oneCell">
    <xdr:from>
      <xdr:col>151</xdr:col>
      <xdr:colOff>295275</xdr:colOff>
      <xdr:row>1696</xdr:row>
      <xdr:rowOff>0</xdr:rowOff>
    </xdr:from>
    <xdr:to>
      <xdr:col>151</xdr:col>
      <xdr:colOff>400050</xdr:colOff>
      <xdr:row>1697</xdr:row>
      <xdr:rowOff>219075</xdr:rowOff>
    </xdr:to>
    <xdr:sp macro="" textlink="">
      <xdr:nvSpPr>
        <xdr:cNvPr id="329" name="Text Box 1"/>
        <xdr:cNvSpPr txBox="1">
          <a:spLocks noChangeArrowheads="1"/>
        </xdr:cNvSpPr>
      </xdr:nvSpPr>
      <xdr:spPr bwMode="auto">
        <a:xfrm>
          <a:off x="106241850" y="7562850"/>
          <a:ext cx="104775" cy="752475"/>
        </a:xfrm>
        <a:prstGeom prst="rect">
          <a:avLst/>
        </a:prstGeom>
        <a:noFill/>
        <a:ln w="9525">
          <a:noFill/>
          <a:miter lim="800000"/>
          <a:headEnd/>
          <a:tailEnd/>
        </a:ln>
      </xdr:spPr>
    </xdr:sp>
    <xdr:clientData/>
  </xdr:twoCellAnchor>
  <xdr:twoCellAnchor editAs="oneCell">
    <xdr:from>
      <xdr:col>152</xdr:col>
      <xdr:colOff>295275</xdr:colOff>
      <xdr:row>1696</xdr:row>
      <xdr:rowOff>0</xdr:rowOff>
    </xdr:from>
    <xdr:to>
      <xdr:col>152</xdr:col>
      <xdr:colOff>400050</xdr:colOff>
      <xdr:row>1697</xdr:row>
      <xdr:rowOff>219075</xdr:rowOff>
    </xdr:to>
    <xdr:sp macro="" textlink="">
      <xdr:nvSpPr>
        <xdr:cNvPr id="330" name="Text Box 1"/>
        <xdr:cNvSpPr txBox="1">
          <a:spLocks noChangeArrowheads="1"/>
        </xdr:cNvSpPr>
      </xdr:nvSpPr>
      <xdr:spPr bwMode="auto">
        <a:xfrm>
          <a:off x="106851450" y="7562850"/>
          <a:ext cx="104775" cy="752475"/>
        </a:xfrm>
        <a:prstGeom prst="rect">
          <a:avLst/>
        </a:prstGeom>
        <a:noFill/>
        <a:ln w="9525">
          <a:noFill/>
          <a:miter lim="800000"/>
          <a:headEnd/>
          <a:tailEnd/>
        </a:ln>
      </xdr:spPr>
    </xdr:sp>
    <xdr:clientData/>
  </xdr:twoCellAnchor>
  <xdr:twoCellAnchor editAs="oneCell">
    <xdr:from>
      <xdr:col>153</xdr:col>
      <xdr:colOff>295275</xdr:colOff>
      <xdr:row>1696</xdr:row>
      <xdr:rowOff>0</xdr:rowOff>
    </xdr:from>
    <xdr:to>
      <xdr:col>153</xdr:col>
      <xdr:colOff>400050</xdr:colOff>
      <xdr:row>1697</xdr:row>
      <xdr:rowOff>219075</xdr:rowOff>
    </xdr:to>
    <xdr:sp macro="" textlink="">
      <xdr:nvSpPr>
        <xdr:cNvPr id="331" name="Text Box 1"/>
        <xdr:cNvSpPr txBox="1">
          <a:spLocks noChangeArrowheads="1"/>
        </xdr:cNvSpPr>
      </xdr:nvSpPr>
      <xdr:spPr bwMode="auto">
        <a:xfrm>
          <a:off x="107461050" y="7562850"/>
          <a:ext cx="104775" cy="752475"/>
        </a:xfrm>
        <a:prstGeom prst="rect">
          <a:avLst/>
        </a:prstGeom>
        <a:noFill/>
        <a:ln w="9525">
          <a:noFill/>
          <a:miter lim="800000"/>
          <a:headEnd/>
          <a:tailEnd/>
        </a:ln>
      </xdr:spPr>
    </xdr:sp>
    <xdr:clientData/>
  </xdr:twoCellAnchor>
  <xdr:twoCellAnchor editAs="oneCell">
    <xdr:from>
      <xdr:col>154</xdr:col>
      <xdr:colOff>295275</xdr:colOff>
      <xdr:row>1696</xdr:row>
      <xdr:rowOff>0</xdr:rowOff>
    </xdr:from>
    <xdr:to>
      <xdr:col>154</xdr:col>
      <xdr:colOff>400050</xdr:colOff>
      <xdr:row>1697</xdr:row>
      <xdr:rowOff>219075</xdr:rowOff>
    </xdr:to>
    <xdr:sp macro="" textlink="">
      <xdr:nvSpPr>
        <xdr:cNvPr id="332" name="Text Box 1"/>
        <xdr:cNvSpPr txBox="1">
          <a:spLocks noChangeArrowheads="1"/>
        </xdr:cNvSpPr>
      </xdr:nvSpPr>
      <xdr:spPr bwMode="auto">
        <a:xfrm>
          <a:off x="108070650" y="7562850"/>
          <a:ext cx="104775" cy="752475"/>
        </a:xfrm>
        <a:prstGeom prst="rect">
          <a:avLst/>
        </a:prstGeom>
        <a:noFill/>
        <a:ln w="9525">
          <a:noFill/>
          <a:miter lim="800000"/>
          <a:headEnd/>
          <a:tailEnd/>
        </a:ln>
      </xdr:spPr>
    </xdr:sp>
    <xdr:clientData/>
  </xdr:twoCellAnchor>
  <xdr:twoCellAnchor editAs="oneCell">
    <xdr:from>
      <xdr:col>155</xdr:col>
      <xdr:colOff>295275</xdr:colOff>
      <xdr:row>1696</xdr:row>
      <xdr:rowOff>0</xdr:rowOff>
    </xdr:from>
    <xdr:to>
      <xdr:col>155</xdr:col>
      <xdr:colOff>400050</xdr:colOff>
      <xdr:row>1697</xdr:row>
      <xdr:rowOff>219075</xdr:rowOff>
    </xdr:to>
    <xdr:sp macro="" textlink="">
      <xdr:nvSpPr>
        <xdr:cNvPr id="333" name="Text Box 1"/>
        <xdr:cNvSpPr txBox="1">
          <a:spLocks noChangeArrowheads="1"/>
        </xdr:cNvSpPr>
      </xdr:nvSpPr>
      <xdr:spPr bwMode="auto">
        <a:xfrm>
          <a:off x="108680250" y="7562850"/>
          <a:ext cx="104775" cy="752475"/>
        </a:xfrm>
        <a:prstGeom prst="rect">
          <a:avLst/>
        </a:prstGeom>
        <a:noFill/>
        <a:ln w="9525">
          <a:noFill/>
          <a:miter lim="800000"/>
          <a:headEnd/>
          <a:tailEnd/>
        </a:ln>
      </xdr:spPr>
    </xdr:sp>
    <xdr:clientData/>
  </xdr:twoCellAnchor>
  <xdr:twoCellAnchor editAs="oneCell">
    <xdr:from>
      <xdr:col>156</xdr:col>
      <xdr:colOff>295275</xdr:colOff>
      <xdr:row>1696</xdr:row>
      <xdr:rowOff>0</xdr:rowOff>
    </xdr:from>
    <xdr:to>
      <xdr:col>156</xdr:col>
      <xdr:colOff>400050</xdr:colOff>
      <xdr:row>1697</xdr:row>
      <xdr:rowOff>219075</xdr:rowOff>
    </xdr:to>
    <xdr:sp macro="" textlink="">
      <xdr:nvSpPr>
        <xdr:cNvPr id="334" name="Text Box 1"/>
        <xdr:cNvSpPr txBox="1">
          <a:spLocks noChangeArrowheads="1"/>
        </xdr:cNvSpPr>
      </xdr:nvSpPr>
      <xdr:spPr bwMode="auto">
        <a:xfrm>
          <a:off x="109289850" y="7562850"/>
          <a:ext cx="104775" cy="752475"/>
        </a:xfrm>
        <a:prstGeom prst="rect">
          <a:avLst/>
        </a:prstGeom>
        <a:noFill/>
        <a:ln w="9525">
          <a:noFill/>
          <a:miter lim="800000"/>
          <a:headEnd/>
          <a:tailEnd/>
        </a:ln>
      </xdr:spPr>
    </xdr:sp>
    <xdr:clientData/>
  </xdr:twoCellAnchor>
  <xdr:twoCellAnchor editAs="oneCell">
    <xdr:from>
      <xdr:col>157</xdr:col>
      <xdr:colOff>295275</xdr:colOff>
      <xdr:row>1696</xdr:row>
      <xdr:rowOff>0</xdr:rowOff>
    </xdr:from>
    <xdr:to>
      <xdr:col>157</xdr:col>
      <xdr:colOff>400050</xdr:colOff>
      <xdr:row>1697</xdr:row>
      <xdr:rowOff>219075</xdr:rowOff>
    </xdr:to>
    <xdr:sp macro="" textlink="">
      <xdr:nvSpPr>
        <xdr:cNvPr id="335" name="Text Box 1"/>
        <xdr:cNvSpPr txBox="1">
          <a:spLocks noChangeArrowheads="1"/>
        </xdr:cNvSpPr>
      </xdr:nvSpPr>
      <xdr:spPr bwMode="auto">
        <a:xfrm>
          <a:off x="109899450" y="7562850"/>
          <a:ext cx="104775" cy="752475"/>
        </a:xfrm>
        <a:prstGeom prst="rect">
          <a:avLst/>
        </a:prstGeom>
        <a:noFill/>
        <a:ln w="9525">
          <a:noFill/>
          <a:miter lim="800000"/>
          <a:headEnd/>
          <a:tailEnd/>
        </a:ln>
      </xdr:spPr>
    </xdr:sp>
    <xdr:clientData/>
  </xdr:twoCellAnchor>
  <xdr:twoCellAnchor editAs="oneCell">
    <xdr:from>
      <xdr:col>158</xdr:col>
      <xdr:colOff>295275</xdr:colOff>
      <xdr:row>1696</xdr:row>
      <xdr:rowOff>0</xdr:rowOff>
    </xdr:from>
    <xdr:to>
      <xdr:col>158</xdr:col>
      <xdr:colOff>400050</xdr:colOff>
      <xdr:row>1697</xdr:row>
      <xdr:rowOff>219075</xdr:rowOff>
    </xdr:to>
    <xdr:sp macro="" textlink="">
      <xdr:nvSpPr>
        <xdr:cNvPr id="336" name="Text Box 1"/>
        <xdr:cNvSpPr txBox="1">
          <a:spLocks noChangeArrowheads="1"/>
        </xdr:cNvSpPr>
      </xdr:nvSpPr>
      <xdr:spPr bwMode="auto">
        <a:xfrm>
          <a:off x="110509050" y="7562850"/>
          <a:ext cx="104775" cy="752475"/>
        </a:xfrm>
        <a:prstGeom prst="rect">
          <a:avLst/>
        </a:prstGeom>
        <a:noFill/>
        <a:ln w="9525">
          <a:noFill/>
          <a:miter lim="800000"/>
          <a:headEnd/>
          <a:tailEnd/>
        </a:ln>
      </xdr:spPr>
    </xdr:sp>
    <xdr:clientData/>
  </xdr:twoCellAnchor>
  <xdr:twoCellAnchor editAs="oneCell">
    <xdr:from>
      <xdr:col>159</xdr:col>
      <xdr:colOff>295275</xdr:colOff>
      <xdr:row>1696</xdr:row>
      <xdr:rowOff>0</xdr:rowOff>
    </xdr:from>
    <xdr:to>
      <xdr:col>159</xdr:col>
      <xdr:colOff>400050</xdr:colOff>
      <xdr:row>1697</xdr:row>
      <xdr:rowOff>219075</xdr:rowOff>
    </xdr:to>
    <xdr:sp macro="" textlink="">
      <xdr:nvSpPr>
        <xdr:cNvPr id="337" name="Text Box 1"/>
        <xdr:cNvSpPr txBox="1">
          <a:spLocks noChangeArrowheads="1"/>
        </xdr:cNvSpPr>
      </xdr:nvSpPr>
      <xdr:spPr bwMode="auto">
        <a:xfrm>
          <a:off x="111118650" y="7562850"/>
          <a:ext cx="104775" cy="752475"/>
        </a:xfrm>
        <a:prstGeom prst="rect">
          <a:avLst/>
        </a:prstGeom>
        <a:noFill/>
        <a:ln w="9525">
          <a:noFill/>
          <a:miter lim="800000"/>
          <a:headEnd/>
          <a:tailEnd/>
        </a:ln>
      </xdr:spPr>
    </xdr:sp>
    <xdr:clientData/>
  </xdr:twoCellAnchor>
  <xdr:twoCellAnchor editAs="oneCell">
    <xdr:from>
      <xdr:col>160</xdr:col>
      <xdr:colOff>295275</xdr:colOff>
      <xdr:row>1696</xdr:row>
      <xdr:rowOff>0</xdr:rowOff>
    </xdr:from>
    <xdr:to>
      <xdr:col>160</xdr:col>
      <xdr:colOff>400050</xdr:colOff>
      <xdr:row>1697</xdr:row>
      <xdr:rowOff>219075</xdr:rowOff>
    </xdr:to>
    <xdr:sp macro="" textlink="">
      <xdr:nvSpPr>
        <xdr:cNvPr id="338" name="Text Box 1"/>
        <xdr:cNvSpPr txBox="1">
          <a:spLocks noChangeArrowheads="1"/>
        </xdr:cNvSpPr>
      </xdr:nvSpPr>
      <xdr:spPr bwMode="auto">
        <a:xfrm>
          <a:off x="111728250" y="7562850"/>
          <a:ext cx="104775" cy="752475"/>
        </a:xfrm>
        <a:prstGeom prst="rect">
          <a:avLst/>
        </a:prstGeom>
        <a:noFill/>
        <a:ln w="9525">
          <a:noFill/>
          <a:miter lim="800000"/>
          <a:headEnd/>
          <a:tailEnd/>
        </a:ln>
      </xdr:spPr>
    </xdr:sp>
    <xdr:clientData/>
  </xdr:twoCellAnchor>
  <xdr:twoCellAnchor editAs="oneCell">
    <xdr:from>
      <xdr:col>161</xdr:col>
      <xdr:colOff>295275</xdr:colOff>
      <xdr:row>1696</xdr:row>
      <xdr:rowOff>0</xdr:rowOff>
    </xdr:from>
    <xdr:to>
      <xdr:col>161</xdr:col>
      <xdr:colOff>400050</xdr:colOff>
      <xdr:row>1697</xdr:row>
      <xdr:rowOff>219075</xdr:rowOff>
    </xdr:to>
    <xdr:sp macro="" textlink="">
      <xdr:nvSpPr>
        <xdr:cNvPr id="339" name="Text Box 1"/>
        <xdr:cNvSpPr txBox="1">
          <a:spLocks noChangeArrowheads="1"/>
        </xdr:cNvSpPr>
      </xdr:nvSpPr>
      <xdr:spPr bwMode="auto">
        <a:xfrm>
          <a:off x="112337850" y="7562850"/>
          <a:ext cx="104775" cy="752475"/>
        </a:xfrm>
        <a:prstGeom prst="rect">
          <a:avLst/>
        </a:prstGeom>
        <a:noFill/>
        <a:ln w="9525">
          <a:noFill/>
          <a:miter lim="800000"/>
          <a:headEnd/>
          <a:tailEnd/>
        </a:ln>
      </xdr:spPr>
    </xdr:sp>
    <xdr:clientData/>
  </xdr:twoCellAnchor>
  <xdr:twoCellAnchor editAs="oneCell">
    <xdr:from>
      <xdr:col>162</xdr:col>
      <xdr:colOff>295275</xdr:colOff>
      <xdr:row>1696</xdr:row>
      <xdr:rowOff>0</xdr:rowOff>
    </xdr:from>
    <xdr:to>
      <xdr:col>162</xdr:col>
      <xdr:colOff>400050</xdr:colOff>
      <xdr:row>1697</xdr:row>
      <xdr:rowOff>219075</xdr:rowOff>
    </xdr:to>
    <xdr:sp macro="" textlink="">
      <xdr:nvSpPr>
        <xdr:cNvPr id="340" name="Text Box 1"/>
        <xdr:cNvSpPr txBox="1">
          <a:spLocks noChangeArrowheads="1"/>
        </xdr:cNvSpPr>
      </xdr:nvSpPr>
      <xdr:spPr bwMode="auto">
        <a:xfrm>
          <a:off x="112947450" y="7562850"/>
          <a:ext cx="104775" cy="752475"/>
        </a:xfrm>
        <a:prstGeom prst="rect">
          <a:avLst/>
        </a:prstGeom>
        <a:noFill/>
        <a:ln w="9525">
          <a:noFill/>
          <a:miter lim="800000"/>
          <a:headEnd/>
          <a:tailEnd/>
        </a:ln>
      </xdr:spPr>
    </xdr:sp>
    <xdr:clientData/>
  </xdr:twoCellAnchor>
  <xdr:twoCellAnchor editAs="oneCell">
    <xdr:from>
      <xdr:col>163</xdr:col>
      <xdr:colOff>295275</xdr:colOff>
      <xdr:row>1696</xdr:row>
      <xdr:rowOff>0</xdr:rowOff>
    </xdr:from>
    <xdr:to>
      <xdr:col>163</xdr:col>
      <xdr:colOff>400050</xdr:colOff>
      <xdr:row>1697</xdr:row>
      <xdr:rowOff>219075</xdr:rowOff>
    </xdr:to>
    <xdr:sp macro="" textlink="">
      <xdr:nvSpPr>
        <xdr:cNvPr id="341" name="Text Box 1"/>
        <xdr:cNvSpPr txBox="1">
          <a:spLocks noChangeArrowheads="1"/>
        </xdr:cNvSpPr>
      </xdr:nvSpPr>
      <xdr:spPr bwMode="auto">
        <a:xfrm>
          <a:off x="113557050" y="7562850"/>
          <a:ext cx="104775" cy="752475"/>
        </a:xfrm>
        <a:prstGeom prst="rect">
          <a:avLst/>
        </a:prstGeom>
        <a:noFill/>
        <a:ln w="9525">
          <a:noFill/>
          <a:miter lim="800000"/>
          <a:headEnd/>
          <a:tailEnd/>
        </a:ln>
      </xdr:spPr>
    </xdr:sp>
    <xdr:clientData/>
  </xdr:twoCellAnchor>
  <xdr:twoCellAnchor editAs="oneCell">
    <xdr:from>
      <xdr:col>164</xdr:col>
      <xdr:colOff>295275</xdr:colOff>
      <xdr:row>1696</xdr:row>
      <xdr:rowOff>0</xdr:rowOff>
    </xdr:from>
    <xdr:to>
      <xdr:col>164</xdr:col>
      <xdr:colOff>400050</xdr:colOff>
      <xdr:row>1697</xdr:row>
      <xdr:rowOff>219075</xdr:rowOff>
    </xdr:to>
    <xdr:sp macro="" textlink="">
      <xdr:nvSpPr>
        <xdr:cNvPr id="342" name="Text Box 1"/>
        <xdr:cNvSpPr txBox="1">
          <a:spLocks noChangeArrowheads="1"/>
        </xdr:cNvSpPr>
      </xdr:nvSpPr>
      <xdr:spPr bwMode="auto">
        <a:xfrm>
          <a:off x="114166650" y="7562850"/>
          <a:ext cx="104775" cy="752475"/>
        </a:xfrm>
        <a:prstGeom prst="rect">
          <a:avLst/>
        </a:prstGeom>
        <a:noFill/>
        <a:ln w="9525">
          <a:noFill/>
          <a:miter lim="800000"/>
          <a:headEnd/>
          <a:tailEnd/>
        </a:ln>
      </xdr:spPr>
    </xdr:sp>
    <xdr:clientData/>
  </xdr:twoCellAnchor>
  <xdr:twoCellAnchor editAs="oneCell">
    <xdr:from>
      <xdr:col>165</xdr:col>
      <xdr:colOff>295275</xdr:colOff>
      <xdr:row>1696</xdr:row>
      <xdr:rowOff>0</xdr:rowOff>
    </xdr:from>
    <xdr:to>
      <xdr:col>165</xdr:col>
      <xdr:colOff>400050</xdr:colOff>
      <xdr:row>1697</xdr:row>
      <xdr:rowOff>219075</xdr:rowOff>
    </xdr:to>
    <xdr:sp macro="" textlink="">
      <xdr:nvSpPr>
        <xdr:cNvPr id="343" name="Text Box 1"/>
        <xdr:cNvSpPr txBox="1">
          <a:spLocks noChangeArrowheads="1"/>
        </xdr:cNvSpPr>
      </xdr:nvSpPr>
      <xdr:spPr bwMode="auto">
        <a:xfrm>
          <a:off x="114776250" y="7562850"/>
          <a:ext cx="104775" cy="752475"/>
        </a:xfrm>
        <a:prstGeom prst="rect">
          <a:avLst/>
        </a:prstGeom>
        <a:noFill/>
        <a:ln w="9525">
          <a:noFill/>
          <a:miter lim="800000"/>
          <a:headEnd/>
          <a:tailEnd/>
        </a:ln>
      </xdr:spPr>
    </xdr:sp>
    <xdr:clientData/>
  </xdr:twoCellAnchor>
  <xdr:twoCellAnchor editAs="oneCell">
    <xdr:from>
      <xdr:col>166</xdr:col>
      <xdr:colOff>295275</xdr:colOff>
      <xdr:row>1696</xdr:row>
      <xdr:rowOff>0</xdr:rowOff>
    </xdr:from>
    <xdr:to>
      <xdr:col>166</xdr:col>
      <xdr:colOff>400050</xdr:colOff>
      <xdr:row>1697</xdr:row>
      <xdr:rowOff>219075</xdr:rowOff>
    </xdr:to>
    <xdr:sp macro="" textlink="">
      <xdr:nvSpPr>
        <xdr:cNvPr id="344" name="Text Box 1"/>
        <xdr:cNvSpPr txBox="1">
          <a:spLocks noChangeArrowheads="1"/>
        </xdr:cNvSpPr>
      </xdr:nvSpPr>
      <xdr:spPr bwMode="auto">
        <a:xfrm>
          <a:off x="115385850" y="7562850"/>
          <a:ext cx="104775" cy="752475"/>
        </a:xfrm>
        <a:prstGeom prst="rect">
          <a:avLst/>
        </a:prstGeom>
        <a:noFill/>
        <a:ln w="9525">
          <a:noFill/>
          <a:miter lim="800000"/>
          <a:headEnd/>
          <a:tailEnd/>
        </a:ln>
      </xdr:spPr>
    </xdr:sp>
    <xdr:clientData/>
  </xdr:twoCellAnchor>
  <xdr:twoCellAnchor editAs="oneCell">
    <xdr:from>
      <xdr:col>167</xdr:col>
      <xdr:colOff>295275</xdr:colOff>
      <xdr:row>1696</xdr:row>
      <xdr:rowOff>0</xdr:rowOff>
    </xdr:from>
    <xdr:to>
      <xdr:col>167</xdr:col>
      <xdr:colOff>400050</xdr:colOff>
      <xdr:row>1697</xdr:row>
      <xdr:rowOff>219075</xdr:rowOff>
    </xdr:to>
    <xdr:sp macro="" textlink="">
      <xdr:nvSpPr>
        <xdr:cNvPr id="345" name="Text Box 1"/>
        <xdr:cNvSpPr txBox="1">
          <a:spLocks noChangeArrowheads="1"/>
        </xdr:cNvSpPr>
      </xdr:nvSpPr>
      <xdr:spPr bwMode="auto">
        <a:xfrm>
          <a:off x="115995450" y="7562850"/>
          <a:ext cx="104775" cy="752475"/>
        </a:xfrm>
        <a:prstGeom prst="rect">
          <a:avLst/>
        </a:prstGeom>
        <a:noFill/>
        <a:ln w="9525">
          <a:noFill/>
          <a:miter lim="800000"/>
          <a:headEnd/>
          <a:tailEnd/>
        </a:ln>
      </xdr:spPr>
    </xdr:sp>
    <xdr:clientData/>
  </xdr:twoCellAnchor>
  <xdr:twoCellAnchor editAs="oneCell">
    <xdr:from>
      <xdr:col>168</xdr:col>
      <xdr:colOff>295275</xdr:colOff>
      <xdr:row>1696</xdr:row>
      <xdr:rowOff>0</xdr:rowOff>
    </xdr:from>
    <xdr:to>
      <xdr:col>168</xdr:col>
      <xdr:colOff>400050</xdr:colOff>
      <xdr:row>1697</xdr:row>
      <xdr:rowOff>219075</xdr:rowOff>
    </xdr:to>
    <xdr:sp macro="" textlink="">
      <xdr:nvSpPr>
        <xdr:cNvPr id="346" name="Text Box 1"/>
        <xdr:cNvSpPr txBox="1">
          <a:spLocks noChangeArrowheads="1"/>
        </xdr:cNvSpPr>
      </xdr:nvSpPr>
      <xdr:spPr bwMode="auto">
        <a:xfrm>
          <a:off x="116605050" y="7562850"/>
          <a:ext cx="104775" cy="752475"/>
        </a:xfrm>
        <a:prstGeom prst="rect">
          <a:avLst/>
        </a:prstGeom>
        <a:noFill/>
        <a:ln w="9525">
          <a:noFill/>
          <a:miter lim="800000"/>
          <a:headEnd/>
          <a:tailEnd/>
        </a:ln>
      </xdr:spPr>
    </xdr:sp>
    <xdr:clientData/>
  </xdr:twoCellAnchor>
  <xdr:twoCellAnchor editAs="oneCell">
    <xdr:from>
      <xdr:col>169</xdr:col>
      <xdr:colOff>295275</xdr:colOff>
      <xdr:row>1696</xdr:row>
      <xdr:rowOff>0</xdr:rowOff>
    </xdr:from>
    <xdr:to>
      <xdr:col>169</xdr:col>
      <xdr:colOff>400050</xdr:colOff>
      <xdr:row>1697</xdr:row>
      <xdr:rowOff>219075</xdr:rowOff>
    </xdr:to>
    <xdr:sp macro="" textlink="">
      <xdr:nvSpPr>
        <xdr:cNvPr id="347" name="Text Box 1"/>
        <xdr:cNvSpPr txBox="1">
          <a:spLocks noChangeArrowheads="1"/>
        </xdr:cNvSpPr>
      </xdr:nvSpPr>
      <xdr:spPr bwMode="auto">
        <a:xfrm>
          <a:off x="117214650" y="7562850"/>
          <a:ext cx="104775" cy="752475"/>
        </a:xfrm>
        <a:prstGeom prst="rect">
          <a:avLst/>
        </a:prstGeom>
        <a:noFill/>
        <a:ln w="9525">
          <a:noFill/>
          <a:miter lim="800000"/>
          <a:headEnd/>
          <a:tailEnd/>
        </a:ln>
      </xdr:spPr>
    </xdr:sp>
    <xdr:clientData/>
  </xdr:twoCellAnchor>
  <xdr:twoCellAnchor editAs="oneCell">
    <xdr:from>
      <xdr:col>170</xdr:col>
      <xdr:colOff>295275</xdr:colOff>
      <xdr:row>1696</xdr:row>
      <xdr:rowOff>0</xdr:rowOff>
    </xdr:from>
    <xdr:to>
      <xdr:col>170</xdr:col>
      <xdr:colOff>400050</xdr:colOff>
      <xdr:row>1697</xdr:row>
      <xdr:rowOff>219075</xdr:rowOff>
    </xdr:to>
    <xdr:sp macro="" textlink="">
      <xdr:nvSpPr>
        <xdr:cNvPr id="348" name="Text Box 1"/>
        <xdr:cNvSpPr txBox="1">
          <a:spLocks noChangeArrowheads="1"/>
        </xdr:cNvSpPr>
      </xdr:nvSpPr>
      <xdr:spPr bwMode="auto">
        <a:xfrm>
          <a:off x="117824250" y="7562850"/>
          <a:ext cx="104775" cy="752475"/>
        </a:xfrm>
        <a:prstGeom prst="rect">
          <a:avLst/>
        </a:prstGeom>
        <a:noFill/>
        <a:ln w="9525">
          <a:noFill/>
          <a:miter lim="800000"/>
          <a:headEnd/>
          <a:tailEnd/>
        </a:ln>
      </xdr:spPr>
    </xdr:sp>
    <xdr:clientData/>
  </xdr:twoCellAnchor>
  <xdr:twoCellAnchor editAs="oneCell">
    <xdr:from>
      <xdr:col>171</xdr:col>
      <xdr:colOff>295275</xdr:colOff>
      <xdr:row>1696</xdr:row>
      <xdr:rowOff>0</xdr:rowOff>
    </xdr:from>
    <xdr:to>
      <xdr:col>171</xdr:col>
      <xdr:colOff>400050</xdr:colOff>
      <xdr:row>1697</xdr:row>
      <xdr:rowOff>219075</xdr:rowOff>
    </xdr:to>
    <xdr:sp macro="" textlink="">
      <xdr:nvSpPr>
        <xdr:cNvPr id="349" name="Text Box 1"/>
        <xdr:cNvSpPr txBox="1">
          <a:spLocks noChangeArrowheads="1"/>
        </xdr:cNvSpPr>
      </xdr:nvSpPr>
      <xdr:spPr bwMode="auto">
        <a:xfrm>
          <a:off x="118433850" y="7562850"/>
          <a:ext cx="104775" cy="752475"/>
        </a:xfrm>
        <a:prstGeom prst="rect">
          <a:avLst/>
        </a:prstGeom>
        <a:noFill/>
        <a:ln w="9525">
          <a:noFill/>
          <a:miter lim="800000"/>
          <a:headEnd/>
          <a:tailEnd/>
        </a:ln>
      </xdr:spPr>
    </xdr:sp>
    <xdr:clientData/>
  </xdr:twoCellAnchor>
  <xdr:twoCellAnchor editAs="oneCell">
    <xdr:from>
      <xdr:col>172</xdr:col>
      <xdr:colOff>295275</xdr:colOff>
      <xdr:row>1696</xdr:row>
      <xdr:rowOff>0</xdr:rowOff>
    </xdr:from>
    <xdr:to>
      <xdr:col>172</xdr:col>
      <xdr:colOff>400050</xdr:colOff>
      <xdr:row>1697</xdr:row>
      <xdr:rowOff>219075</xdr:rowOff>
    </xdr:to>
    <xdr:sp macro="" textlink="">
      <xdr:nvSpPr>
        <xdr:cNvPr id="350" name="Text Box 1"/>
        <xdr:cNvSpPr txBox="1">
          <a:spLocks noChangeArrowheads="1"/>
        </xdr:cNvSpPr>
      </xdr:nvSpPr>
      <xdr:spPr bwMode="auto">
        <a:xfrm>
          <a:off x="119043450" y="7562850"/>
          <a:ext cx="104775" cy="752475"/>
        </a:xfrm>
        <a:prstGeom prst="rect">
          <a:avLst/>
        </a:prstGeom>
        <a:noFill/>
        <a:ln w="9525">
          <a:noFill/>
          <a:miter lim="800000"/>
          <a:headEnd/>
          <a:tailEnd/>
        </a:ln>
      </xdr:spPr>
    </xdr:sp>
    <xdr:clientData/>
  </xdr:twoCellAnchor>
  <xdr:twoCellAnchor editAs="oneCell">
    <xdr:from>
      <xdr:col>173</xdr:col>
      <xdr:colOff>295275</xdr:colOff>
      <xdr:row>1696</xdr:row>
      <xdr:rowOff>0</xdr:rowOff>
    </xdr:from>
    <xdr:to>
      <xdr:col>173</xdr:col>
      <xdr:colOff>400050</xdr:colOff>
      <xdr:row>1697</xdr:row>
      <xdr:rowOff>219075</xdr:rowOff>
    </xdr:to>
    <xdr:sp macro="" textlink="">
      <xdr:nvSpPr>
        <xdr:cNvPr id="351" name="Text Box 1"/>
        <xdr:cNvSpPr txBox="1">
          <a:spLocks noChangeArrowheads="1"/>
        </xdr:cNvSpPr>
      </xdr:nvSpPr>
      <xdr:spPr bwMode="auto">
        <a:xfrm>
          <a:off x="119653050" y="7562850"/>
          <a:ext cx="104775" cy="752475"/>
        </a:xfrm>
        <a:prstGeom prst="rect">
          <a:avLst/>
        </a:prstGeom>
        <a:noFill/>
        <a:ln w="9525">
          <a:noFill/>
          <a:miter lim="800000"/>
          <a:headEnd/>
          <a:tailEnd/>
        </a:ln>
      </xdr:spPr>
    </xdr:sp>
    <xdr:clientData/>
  </xdr:twoCellAnchor>
  <xdr:twoCellAnchor editAs="oneCell">
    <xdr:from>
      <xdr:col>174</xdr:col>
      <xdr:colOff>295275</xdr:colOff>
      <xdr:row>1696</xdr:row>
      <xdr:rowOff>0</xdr:rowOff>
    </xdr:from>
    <xdr:to>
      <xdr:col>174</xdr:col>
      <xdr:colOff>400050</xdr:colOff>
      <xdr:row>1697</xdr:row>
      <xdr:rowOff>219075</xdr:rowOff>
    </xdr:to>
    <xdr:sp macro="" textlink="">
      <xdr:nvSpPr>
        <xdr:cNvPr id="352" name="Text Box 1"/>
        <xdr:cNvSpPr txBox="1">
          <a:spLocks noChangeArrowheads="1"/>
        </xdr:cNvSpPr>
      </xdr:nvSpPr>
      <xdr:spPr bwMode="auto">
        <a:xfrm>
          <a:off x="120262650" y="7562850"/>
          <a:ext cx="104775" cy="752475"/>
        </a:xfrm>
        <a:prstGeom prst="rect">
          <a:avLst/>
        </a:prstGeom>
        <a:noFill/>
        <a:ln w="9525">
          <a:noFill/>
          <a:miter lim="800000"/>
          <a:headEnd/>
          <a:tailEnd/>
        </a:ln>
      </xdr:spPr>
    </xdr:sp>
    <xdr:clientData/>
  </xdr:twoCellAnchor>
  <xdr:twoCellAnchor editAs="oneCell">
    <xdr:from>
      <xdr:col>175</xdr:col>
      <xdr:colOff>295275</xdr:colOff>
      <xdr:row>1696</xdr:row>
      <xdr:rowOff>0</xdr:rowOff>
    </xdr:from>
    <xdr:to>
      <xdr:col>175</xdr:col>
      <xdr:colOff>400050</xdr:colOff>
      <xdr:row>1697</xdr:row>
      <xdr:rowOff>219075</xdr:rowOff>
    </xdr:to>
    <xdr:sp macro="" textlink="">
      <xdr:nvSpPr>
        <xdr:cNvPr id="353" name="Text Box 1"/>
        <xdr:cNvSpPr txBox="1">
          <a:spLocks noChangeArrowheads="1"/>
        </xdr:cNvSpPr>
      </xdr:nvSpPr>
      <xdr:spPr bwMode="auto">
        <a:xfrm>
          <a:off x="120872250" y="7562850"/>
          <a:ext cx="104775" cy="752475"/>
        </a:xfrm>
        <a:prstGeom prst="rect">
          <a:avLst/>
        </a:prstGeom>
        <a:noFill/>
        <a:ln w="9525">
          <a:noFill/>
          <a:miter lim="800000"/>
          <a:headEnd/>
          <a:tailEnd/>
        </a:ln>
      </xdr:spPr>
    </xdr:sp>
    <xdr:clientData/>
  </xdr:twoCellAnchor>
  <xdr:twoCellAnchor editAs="oneCell">
    <xdr:from>
      <xdr:col>176</xdr:col>
      <xdr:colOff>295275</xdr:colOff>
      <xdr:row>1696</xdr:row>
      <xdr:rowOff>0</xdr:rowOff>
    </xdr:from>
    <xdr:to>
      <xdr:col>176</xdr:col>
      <xdr:colOff>400050</xdr:colOff>
      <xdr:row>1697</xdr:row>
      <xdr:rowOff>219075</xdr:rowOff>
    </xdr:to>
    <xdr:sp macro="" textlink="">
      <xdr:nvSpPr>
        <xdr:cNvPr id="354" name="Text Box 1"/>
        <xdr:cNvSpPr txBox="1">
          <a:spLocks noChangeArrowheads="1"/>
        </xdr:cNvSpPr>
      </xdr:nvSpPr>
      <xdr:spPr bwMode="auto">
        <a:xfrm>
          <a:off x="121481850" y="7562850"/>
          <a:ext cx="104775" cy="752475"/>
        </a:xfrm>
        <a:prstGeom prst="rect">
          <a:avLst/>
        </a:prstGeom>
        <a:noFill/>
        <a:ln w="9525">
          <a:noFill/>
          <a:miter lim="800000"/>
          <a:headEnd/>
          <a:tailEnd/>
        </a:ln>
      </xdr:spPr>
    </xdr:sp>
    <xdr:clientData/>
  </xdr:twoCellAnchor>
  <xdr:twoCellAnchor editAs="oneCell">
    <xdr:from>
      <xdr:col>177</xdr:col>
      <xdr:colOff>295275</xdr:colOff>
      <xdr:row>1696</xdr:row>
      <xdr:rowOff>0</xdr:rowOff>
    </xdr:from>
    <xdr:to>
      <xdr:col>177</xdr:col>
      <xdr:colOff>400050</xdr:colOff>
      <xdr:row>1697</xdr:row>
      <xdr:rowOff>219075</xdr:rowOff>
    </xdr:to>
    <xdr:sp macro="" textlink="">
      <xdr:nvSpPr>
        <xdr:cNvPr id="355" name="Text Box 1"/>
        <xdr:cNvSpPr txBox="1">
          <a:spLocks noChangeArrowheads="1"/>
        </xdr:cNvSpPr>
      </xdr:nvSpPr>
      <xdr:spPr bwMode="auto">
        <a:xfrm>
          <a:off x="122091450" y="7562850"/>
          <a:ext cx="104775" cy="752475"/>
        </a:xfrm>
        <a:prstGeom prst="rect">
          <a:avLst/>
        </a:prstGeom>
        <a:noFill/>
        <a:ln w="9525">
          <a:noFill/>
          <a:miter lim="800000"/>
          <a:headEnd/>
          <a:tailEnd/>
        </a:ln>
      </xdr:spPr>
    </xdr:sp>
    <xdr:clientData/>
  </xdr:twoCellAnchor>
  <xdr:twoCellAnchor editAs="oneCell">
    <xdr:from>
      <xdr:col>178</xdr:col>
      <xdr:colOff>295275</xdr:colOff>
      <xdr:row>1696</xdr:row>
      <xdr:rowOff>0</xdr:rowOff>
    </xdr:from>
    <xdr:to>
      <xdr:col>178</xdr:col>
      <xdr:colOff>400050</xdr:colOff>
      <xdr:row>1697</xdr:row>
      <xdr:rowOff>219075</xdr:rowOff>
    </xdr:to>
    <xdr:sp macro="" textlink="">
      <xdr:nvSpPr>
        <xdr:cNvPr id="356" name="Text Box 1"/>
        <xdr:cNvSpPr txBox="1">
          <a:spLocks noChangeArrowheads="1"/>
        </xdr:cNvSpPr>
      </xdr:nvSpPr>
      <xdr:spPr bwMode="auto">
        <a:xfrm>
          <a:off x="122701050" y="7562850"/>
          <a:ext cx="104775" cy="752475"/>
        </a:xfrm>
        <a:prstGeom prst="rect">
          <a:avLst/>
        </a:prstGeom>
        <a:noFill/>
        <a:ln w="9525">
          <a:noFill/>
          <a:miter lim="800000"/>
          <a:headEnd/>
          <a:tailEnd/>
        </a:ln>
      </xdr:spPr>
    </xdr:sp>
    <xdr:clientData/>
  </xdr:twoCellAnchor>
  <xdr:twoCellAnchor editAs="oneCell">
    <xdr:from>
      <xdr:col>179</xdr:col>
      <xdr:colOff>295275</xdr:colOff>
      <xdr:row>1696</xdr:row>
      <xdr:rowOff>0</xdr:rowOff>
    </xdr:from>
    <xdr:to>
      <xdr:col>179</xdr:col>
      <xdr:colOff>400050</xdr:colOff>
      <xdr:row>1697</xdr:row>
      <xdr:rowOff>219075</xdr:rowOff>
    </xdr:to>
    <xdr:sp macro="" textlink="">
      <xdr:nvSpPr>
        <xdr:cNvPr id="357" name="Text Box 1"/>
        <xdr:cNvSpPr txBox="1">
          <a:spLocks noChangeArrowheads="1"/>
        </xdr:cNvSpPr>
      </xdr:nvSpPr>
      <xdr:spPr bwMode="auto">
        <a:xfrm>
          <a:off x="123310650" y="7562850"/>
          <a:ext cx="104775" cy="752475"/>
        </a:xfrm>
        <a:prstGeom prst="rect">
          <a:avLst/>
        </a:prstGeom>
        <a:noFill/>
        <a:ln w="9525">
          <a:noFill/>
          <a:miter lim="800000"/>
          <a:headEnd/>
          <a:tailEnd/>
        </a:ln>
      </xdr:spPr>
    </xdr:sp>
    <xdr:clientData/>
  </xdr:twoCellAnchor>
  <xdr:twoCellAnchor editAs="oneCell">
    <xdr:from>
      <xdr:col>180</xdr:col>
      <xdr:colOff>295275</xdr:colOff>
      <xdr:row>1696</xdr:row>
      <xdr:rowOff>0</xdr:rowOff>
    </xdr:from>
    <xdr:to>
      <xdr:col>180</xdr:col>
      <xdr:colOff>400050</xdr:colOff>
      <xdr:row>1697</xdr:row>
      <xdr:rowOff>219075</xdr:rowOff>
    </xdr:to>
    <xdr:sp macro="" textlink="">
      <xdr:nvSpPr>
        <xdr:cNvPr id="358" name="Text Box 1"/>
        <xdr:cNvSpPr txBox="1">
          <a:spLocks noChangeArrowheads="1"/>
        </xdr:cNvSpPr>
      </xdr:nvSpPr>
      <xdr:spPr bwMode="auto">
        <a:xfrm>
          <a:off x="123920250" y="7562850"/>
          <a:ext cx="104775" cy="752475"/>
        </a:xfrm>
        <a:prstGeom prst="rect">
          <a:avLst/>
        </a:prstGeom>
        <a:noFill/>
        <a:ln w="9525">
          <a:noFill/>
          <a:miter lim="800000"/>
          <a:headEnd/>
          <a:tailEnd/>
        </a:ln>
      </xdr:spPr>
    </xdr:sp>
    <xdr:clientData/>
  </xdr:twoCellAnchor>
  <xdr:twoCellAnchor editAs="oneCell">
    <xdr:from>
      <xdr:col>181</xdr:col>
      <xdr:colOff>295275</xdr:colOff>
      <xdr:row>1696</xdr:row>
      <xdr:rowOff>0</xdr:rowOff>
    </xdr:from>
    <xdr:to>
      <xdr:col>181</xdr:col>
      <xdr:colOff>400050</xdr:colOff>
      <xdr:row>1697</xdr:row>
      <xdr:rowOff>219075</xdr:rowOff>
    </xdr:to>
    <xdr:sp macro="" textlink="">
      <xdr:nvSpPr>
        <xdr:cNvPr id="359" name="Text Box 1"/>
        <xdr:cNvSpPr txBox="1">
          <a:spLocks noChangeArrowheads="1"/>
        </xdr:cNvSpPr>
      </xdr:nvSpPr>
      <xdr:spPr bwMode="auto">
        <a:xfrm>
          <a:off x="124529850" y="7562850"/>
          <a:ext cx="104775" cy="752475"/>
        </a:xfrm>
        <a:prstGeom prst="rect">
          <a:avLst/>
        </a:prstGeom>
        <a:noFill/>
        <a:ln w="9525">
          <a:noFill/>
          <a:miter lim="800000"/>
          <a:headEnd/>
          <a:tailEnd/>
        </a:ln>
      </xdr:spPr>
    </xdr:sp>
    <xdr:clientData/>
  </xdr:twoCellAnchor>
  <xdr:twoCellAnchor editAs="oneCell">
    <xdr:from>
      <xdr:col>182</xdr:col>
      <xdr:colOff>295275</xdr:colOff>
      <xdr:row>1696</xdr:row>
      <xdr:rowOff>0</xdr:rowOff>
    </xdr:from>
    <xdr:to>
      <xdr:col>182</xdr:col>
      <xdr:colOff>400050</xdr:colOff>
      <xdr:row>1697</xdr:row>
      <xdr:rowOff>219075</xdr:rowOff>
    </xdr:to>
    <xdr:sp macro="" textlink="">
      <xdr:nvSpPr>
        <xdr:cNvPr id="360" name="Text Box 1"/>
        <xdr:cNvSpPr txBox="1">
          <a:spLocks noChangeArrowheads="1"/>
        </xdr:cNvSpPr>
      </xdr:nvSpPr>
      <xdr:spPr bwMode="auto">
        <a:xfrm>
          <a:off x="125139450" y="7562850"/>
          <a:ext cx="104775" cy="752475"/>
        </a:xfrm>
        <a:prstGeom prst="rect">
          <a:avLst/>
        </a:prstGeom>
        <a:noFill/>
        <a:ln w="9525">
          <a:noFill/>
          <a:miter lim="800000"/>
          <a:headEnd/>
          <a:tailEnd/>
        </a:ln>
      </xdr:spPr>
    </xdr:sp>
    <xdr:clientData/>
  </xdr:twoCellAnchor>
  <xdr:twoCellAnchor editAs="oneCell">
    <xdr:from>
      <xdr:col>183</xdr:col>
      <xdr:colOff>295275</xdr:colOff>
      <xdr:row>1696</xdr:row>
      <xdr:rowOff>0</xdr:rowOff>
    </xdr:from>
    <xdr:to>
      <xdr:col>183</xdr:col>
      <xdr:colOff>400050</xdr:colOff>
      <xdr:row>1697</xdr:row>
      <xdr:rowOff>219075</xdr:rowOff>
    </xdr:to>
    <xdr:sp macro="" textlink="">
      <xdr:nvSpPr>
        <xdr:cNvPr id="361" name="Text Box 1"/>
        <xdr:cNvSpPr txBox="1">
          <a:spLocks noChangeArrowheads="1"/>
        </xdr:cNvSpPr>
      </xdr:nvSpPr>
      <xdr:spPr bwMode="auto">
        <a:xfrm>
          <a:off x="125749050" y="7562850"/>
          <a:ext cx="104775" cy="752475"/>
        </a:xfrm>
        <a:prstGeom prst="rect">
          <a:avLst/>
        </a:prstGeom>
        <a:noFill/>
        <a:ln w="9525">
          <a:noFill/>
          <a:miter lim="800000"/>
          <a:headEnd/>
          <a:tailEnd/>
        </a:ln>
      </xdr:spPr>
    </xdr:sp>
    <xdr:clientData/>
  </xdr:twoCellAnchor>
  <xdr:twoCellAnchor editAs="oneCell">
    <xdr:from>
      <xdr:col>184</xdr:col>
      <xdr:colOff>295275</xdr:colOff>
      <xdr:row>1696</xdr:row>
      <xdr:rowOff>0</xdr:rowOff>
    </xdr:from>
    <xdr:to>
      <xdr:col>184</xdr:col>
      <xdr:colOff>400050</xdr:colOff>
      <xdr:row>1697</xdr:row>
      <xdr:rowOff>219075</xdr:rowOff>
    </xdr:to>
    <xdr:sp macro="" textlink="">
      <xdr:nvSpPr>
        <xdr:cNvPr id="362" name="Text Box 1"/>
        <xdr:cNvSpPr txBox="1">
          <a:spLocks noChangeArrowheads="1"/>
        </xdr:cNvSpPr>
      </xdr:nvSpPr>
      <xdr:spPr bwMode="auto">
        <a:xfrm>
          <a:off x="126358650" y="7562850"/>
          <a:ext cx="104775" cy="752475"/>
        </a:xfrm>
        <a:prstGeom prst="rect">
          <a:avLst/>
        </a:prstGeom>
        <a:noFill/>
        <a:ln w="9525">
          <a:noFill/>
          <a:miter lim="800000"/>
          <a:headEnd/>
          <a:tailEnd/>
        </a:ln>
      </xdr:spPr>
    </xdr:sp>
    <xdr:clientData/>
  </xdr:twoCellAnchor>
  <xdr:twoCellAnchor editAs="oneCell">
    <xdr:from>
      <xdr:col>185</xdr:col>
      <xdr:colOff>295275</xdr:colOff>
      <xdr:row>1696</xdr:row>
      <xdr:rowOff>0</xdr:rowOff>
    </xdr:from>
    <xdr:to>
      <xdr:col>185</xdr:col>
      <xdr:colOff>400050</xdr:colOff>
      <xdr:row>1697</xdr:row>
      <xdr:rowOff>219075</xdr:rowOff>
    </xdr:to>
    <xdr:sp macro="" textlink="">
      <xdr:nvSpPr>
        <xdr:cNvPr id="363" name="Text Box 1"/>
        <xdr:cNvSpPr txBox="1">
          <a:spLocks noChangeArrowheads="1"/>
        </xdr:cNvSpPr>
      </xdr:nvSpPr>
      <xdr:spPr bwMode="auto">
        <a:xfrm>
          <a:off x="126968250" y="7562850"/>
          <a:ext cx="104775" cy="752475"/>
        </a:xfrm>
        <a:prstGeom prst="rect">
          <a:avLst/>
        </a:prstGeom>
        <a:noFill/>
        <a:ln w="9525">
          <a:noFill/>
          <a:miter lim="800000"/>
          <a:headEnd/>
          <a:tailEnd/>
        </a:ln>
      </xdr:spPr>
    </xdr:sp>
    <xdr:clientData/>
  </xdr:twoCellAnchor>
  <xdr:twoCellAnchor editAs="oneCell">
    <xdr:from>
      <xdr:col>186</xdr:col>
      <xdr:colOff>295275</xdr:colOff>
      <xdr:row>1696</xdr:row>
      <xdr:rowOff>0</xdr:rowOff>
    </xdr:from>
    <xdr:to>
      <xdr:col>186</xdr:col>
      <xdr:colOff>400050</xdr:colOff>
      <xdr:row>1697</xdr:row>
      <xdr:rowOff>219075</xdr:rowOff>
    </xdr:to>
    <xdr:sp macro="" textlink="">
      <xdr:nvSpPr>
        <xdr:cNvPr id="364" name="Text Box 1"/>
        <xdr:cNvSpPr txBox="1">
          <a:spLocks noChangeArrowheads="1"/>
        </xdr:cNvSpPr>
      </xdr:nvSpPr>
      <xdr:spPr bwMode="auto">
        <a:xfrm>
          <a:off x="127577850" y="7562850"/>
          <a:ext cx="104775" cy="752475"/>
        </a:xfrm>
        <a:prstGeom prst="rect">
          <a:avLst/>
        </a:prstGeom>
        <a:noFill/>
        <a:ln w="9525">
          <a:noFill/>
          <a:miter lim="800000"/>
          <a:headEnd/>
          <a:tailEnd/>
        </a:ln>
      </xdr:spPr>
    </xdr:sp>
    <xdr:clientData/>
  </xdr:twoCellAnchor>
  <xdr:twoCellAnchor editAs="oneCell">
    <xdr:from>
      <xdr:col>187</xdr:col>
      <xdr:colOff>295275</xdr:colOff>
      <xdr:row>1696</xdr:row>
      <xdr:rowOff>0</xdr:rowOff>
    </xdr:from>
    <xdr:to>
      <xdr:col>187</xdr:col>
      <xdr:colOff>400050</xdr:colOff>
      <xdr:row>1697</xdr:row>
      <xdr:rowOff>219075</xdr:rowOff>
    </xdr:to>
    <xdr:sp macro="" textlink="">
      <xdr:nvSpPr>
        <xdr:cNvPr id="365" name="Text Box 1"/>
        <xdr:cNvSpPr txBox="1">
          <a:spLocks noChangeArrowheads="1"/>
        </xdr:cNvSpPr>
      </xdr:nvSpPr>
      <xdr:spPr bwMode="auto">
        <a:xfrm>
          <a:off x="128187450" y="7562850"/>
          <a:ext cx="104775" cy="752475"/>
        </a:xfrm>
        <a:prstGeom prst="rect">
          <a:avLst/>
        </a:prstGeom>
        <a:noFill/>
        <a:ln w="9525">
          <a:noFill/>
          <a:miter lim="800000"/>
          <a:headEnd/>
          <a:tailEnd/>
        </a:ln>
      </xdr:spPr>
    </xdr:sp>
    <xdr:clientData/>
  </xdr:twoCellAnchor>
  <xdr:twoCellAnchor editAs="oneCell">
    <xdr:from>
      <xdr:col>188</xdr:col>
      <xdr:colOff>295275</xdr:colOff>
      <xdr:row>1696</xdr:row>
      <xdr:rowOff>0</xdr:rowOff>
    </xdr:from>
    <xdr:to>
      <xdr:col>188</xdr:col>
      <xdr:colOff>400050</xdr:colOff>
      <xdr:row>1697</xdr:row>
      <xdr:rowOff>219075</xdr:rowOff>
    </xdr:to>
    <xdr:sp macro="" textlink="">
      <xdr:nvSpPr>
        <xdr:cNvPr id="366" name="Text Box 1"/>
        <xdr:cNvSpPr txBox="1">
          <a:spLocks noChangeArrowheads="1"/>
        </xdr:cNvSpPr>
      </xdr:nvSpPr>
      <xdr:spPr bwMode="auto">
        <a:xfrm>
          <a:off x="128797050" y="7562850"/>
          <a:ext cx="104775" cy="752475"/>
        </a:xfrm>
        <a:prstGeom prst="rect">
          <a:avLst/>
        </a:prstGeom>
        <a:noFill/>
        <a:ln w="9525">
          <a:noFill/>
          <a:miter lim="800000"/>
          <a:headEnd/>
          <a:tailEnd/>
        </a:ln>
      </xdr:spPr>
    </xdr:sp>
    <xdr:clientData/>
  </xdr:twoCellAnchor>
  <xdr:twoCellAnchor editAs="oneCell">
    <xdr:from>
      <xdr:col>189</xdr:col>
      <xdr:colOff>295275</xdr:colOff>
      <xdr:row>1696</xdr:row>
      <xdr:rowOff>0</xdr:rowOff>
    </xdr:from>
    <xdr:to>
      <xdr:col>189</xdr:col>
      <xdr:colOff>400050</xdr:colOff>
      <xdr:row>1697</xdr:row>
      <xdr:rowOff>219075</xdr:rowOff>
    </xdr:to>
    <xdr:sp macro="" textlink="">
      <xdr:nvSpPr>
        <xdr:cNvPr id="367" name="Text Box 1"/>
        <xdr:cNvSpPr txBox="1">
          <a:spLocks noChangeArrowheads="1"/>
        </xdr:cNvSpPr>
      </xdr:nvSpPr>
      <xdr:spPr bwMode="auto">
        <a:xfrm>
          <a:off x="129406650" y="7562850"/>
          <a:ext cx="104775" cy="752475"/>
        </a:xfrm>
        <a:prstGeom prst="rect">
          <a:avLst/>
        </a:prstGeom>
        <a:noFill/>
        <a:ln w="9525">
          <a:noFill/>
          <a:miter lim="800000"/>
          <a:headEnd/>
          <a:tailEnd/>
        </a:ln>
      </xdr:spPr>
    </xdr:sp>
    <xdr:clientData/>
  </xdr:twoCellAnchor>
  <xdr:twoCellAnchor editAs="oneCell">
    <xdr:from>
      <xdr:col>190</xdr:col>
      <xdr:colOff>295275</xdr:colOff>
      <xdr:row>1696</xdr:row>
      <xdr:rowOff>0</xdr:rowOff>
    </xdr:from>
    <xdr:to>
      <xdr:col>190</xdr:col>
      <xdr:colOff>400050</xdr:colOff>
      <xdr:row>1697</xdr:row>
      <xdr:rowOff>219075</xdr:rowOff>
    </xdr:to>
    <xdr:sp macro="" textlink="">
      <xdr:nvSpPr>
        <xdr:cNvPr id="368" name="Text Box 1"/>
        <xdr:cNvSpPr txBox="1">
          <a:spLocks noChangeArrowheads="1"/>
        </xdr:cNvSpPr>
      </xdr:nvSpPr>
      <xdr:spPr bwMode="auto">
        <a:xfrm>
          <a:off x="130016250" y="7562850"/>
          <a:ext cx="104775" cy="752475"/>
        </a:xfrm>
        <a:prstGeom prst="rect">
          <a:avLst/>
        </a:prstGeom>
        <a:noFill/>
        <a:ln w="9525">
          <a:noFill/>
          <a:miter lim="800000"/>
          <a:headEnd/>
          <a:tailEnd/>
        </a:ln>
      </xdr:spPr>
    </xdr:sp>
    <xdr:clientData/>
  </xdr:twoCellAnchor>
  <xdr:twoCellAnchor editAs="oneCell">
    <xdr:from>
      <xdr:col>191</xdr:col>
      <xdr:colOff>295275</xdr:colOff>
      <xdr:row>1696</xdr:row>
      <xdr:rowOff>0</xdr:rowOff>
    </xdr:from>
    <xdr:to>
      <xdr:col>191</xdr:col>
      <xdr:colOff>400050</xdr:colOff>
      <xdr:row>1697</xdr:row>
      <xdr:rowOff>219075</xdr:rowOff>
    </xdr:to>
    <xdr:sp macro="" textlink="">
      <xdr:nvSpPr>
        <xdr:cNvPr id="369" name="Text Box 1"/>
        <xdr:cNvSpPr txBox="1">
          <a:spLocks noChangeArrowheads="1"/>
        </xdr:cNvSpPr>
      </xdr:nvSpPr>
      <xdr:spPr bwMode="auto">
        <a:xfrm>
          <a:off x="130625850" y="7562850"/>
          <a:ext cx="104775" cy="752475"/>
        </a:xfrm>
        <a:prstGeom prst="rect">
          <a:avLst/>
        </a:prstGeom>
        <a:noFill/>
        <a:ln w="9525">
          <a:noFill/>
          <a:miter lim="800000"/>
          <a:headEnd/>
          <a:tailEnd/>
        </a:ln>
      </xdr:spPr>
    </xdr:sp>
    <xdr:clientData/>
  </xdr:twoCellAnchor>
  <xdr:twoCellAnchor editAs="oneCell">
    <xdr:from>
      <xdr:col>192</xdr:col>
      <xdr:colOff>295275</xdr:colOff>
      <xdr:row>1696</xdr:row>
      <xdr:rowOff>0</xdr:rowOff>
    </xdr:from>
    <xdr:to>
      <xdr:col>192</xdr:col>
      <xdr:colOff>400050</xdr:colOff>
      <xdr:row>1697</xdr:row>
      <xdr:rowOff>219075</xdr:rowOff>
    </xdr:to>
    <xdr:sp macro="" textlink="">
      <xdr:nvSpPr>
        <xdr:cNvPr id="370" name="Text Box 1"/>
        <xdr:cNvSpPr txBox="1">
          <a:spLocks noChangeArrowheads="1"/>
        </xdr:cNvSpPr>
      </xdr:nvSpPr>
      <xdr:spPr bwMode="auto">
        <a:xfrm>
          <a:off x="131235450" y="7562850"/>
          <a:ext cx="104775" cy="752475"/>
        </a:xfrm>
        <a:prstGeom prst="rect">
          <a:avLst/>
        </a:prstGeom>
        <a:noFill/>
        <a:ln w="9525">
          <a:noFill/>
          <a:miter lim="800000"/>
          <a:headEnd/>
          <a:tailEnd/>
        </a:ln>
      </xdr:spPr>
    </xdr:sp>
    <xdr:clientData/>
  </xdr:twoCellAnchor>
  <xdr:twoCellAnchor editAs="oneCell">
    <xdr:from>
      <xdr:col>193</xdr:col>
      <xdr:colOff>295275</xdr:colOff>
      <xdr:row>1696</xdr:row>
      <xdr:rowOff>0</xdr:rowOff>
    </xdr:from>
    <xdr:to>
      <xdr:col>193</xdr:col>
      <xdr:colOff>400050</xdr:colOff>
      <xdr:row>1697</xdr:row>
      <xdr:rowOff>219075</xdr:rowOff>
    </xdr:to>
    <xdr:sp macro="" textlink="">
      <xdr:nvSpPr>
        <xdr:cNvPr id="371" name="Text Box 1"/>
        <xdr:cNvSpPr txBox="1">
          <a:spLocks noChangeArrowheads="1"/>
        </xdr:cNvSpPr>
      </xdr:nvSpPr>
      <xdr:spPr bwMode="auto">
        <a:xfrm>
          <a:off x="131845050" y="7562850"/>
          <a:ext cx="104775" cy="752475"/>
        </a:xfrm>
        <a:prstGeom prst="rect">
          <a:avLst/>
        </a:prstGeom>
        <a:noFill/>
        <a:ln w="9525">
          <a:noFill/>
          <a:miter lim="800000"/>
          <a:headEnd/>
          <a:tailEnd/>
        </a:ln>
      </xdr:spPr>
    </xdr:sp>
    <xdr:clientData/>
  </xdr:twoCellAnchor>
  <xdr:twoCellAnchor editAs="oneCell">
    <xdr:from>
      <xdr:col>194</xdr:col>
      <xdr:colOff>295275</xdr:colOff>
      <xdr:row>1696</xdr:row>
      <xdr:rowOff>0</xdr:rowOff>
    </xdr:from>
    <xdr:to>
      <xdr:col>194</xdr:col>
      <xdr:colOff>400050</xdr:colOff>
      <xdr:row>1697</xdr:row>
      <xdr:rowOff>219075</xdr:rowOff>
    </xdr:to>
    <xdr:sp macro="" textlink="">
      <xdr:nvSpPr>
        <xdr:cNvPr id="372" name="Text Box 1"/>
        <xdr:cNvSpPr txBox="1">
          <a:spLocks noChangeArrowheads="1"/>
        </xdr:cNvSpPr>
      </xdr:nvSpPr>
      <xdr:spPr bwMode="auto">
        <a:xfrm>
          <a:off x="132454650" y="7562850"/>
          <a:ext cx="104775" cy="752475"/>
        </a:xfrm>
        <a:prstGeom prst="rect">
          <a:avLst/>
        </a:prstGeom>
        <a:noFill/>
        <a:ln w="9525">
          <a:noFill/>
          <a:miter lim="800000"/>
          <a:headEnd/>
          <a:tailEnd/>
        </a:ln>
      </xdr:spPr>
    </xdr:sp>
    <xdr:clientData/>
  </xdr:twoCellAnchor>
  <xdr:twoCellAnchor editAs="oneCell">
    <xdr:from>
      <xdr:col>195</xdr:col>
      <xdr:colOff>295275</xdr:colOff>
      <xdr:row>1696</xdr:row>
      <xdr:rowOff>0</xdr:rowOff>
    </xdr:from>
    <xdr:to>
      <xdr:col>195</xdr:col>
      <xdr:colOff>400050</xdr:colOff>
      <xdr:row>1697</xdr:row>
      <xdr:rowOff>219075</xdr:rowOff>
    </xdr:to>
    <xdr:sp macro="" textlink="">
      <xdr:nvSpPr>
        <xdr:cNvPr id="373" name="Text Box 1"/>
        <xdr:cNvSpPr txBox="1">
          <a:spLocks noChangeArrowheads="1"/>
        </xdr:cNvSpPr>
      </xdr:nvSpPr>
      <xdr:spPr bwMode="auto">
        <a:xfrm>
          <a:off x="133064250" y="7562850"/>
          <a:ext cx="104775" cy="752475"/>
        </a:xfrm>
        <a:prstGeom prst="rect">
          <a:avLst/>
        </a:prstGeom>
        <a:noFill/>
        <a:ln w="9525">
          <a:noFill/>
          <a:miter lim="800000"/>
          <a:headEnd/>
          <a:tailEnd/>
        </a:ln>
      </xdr:spPr>
    </xdr:sp>
    <xdr:clientData/>
  </xdr:twoCellAnchor>
  <xdr:twoCellAnchor editAs="oneCell">
    <xdr:from>
      <xdr:col>196</xdr:col>
      <xdr:colOff>295275</xdr:colOff>
      <xdr:row>1696</xdr:row>
      <xdr:rowOff>0</xdr:rowOff>
    </xdr:from>
    <xdr:to>
      <xdr:col>196</xdr:col>
      <xdr:colOff>400050</xdr:colOff>
      <xdr:row>1697</xdr:row>
      <xdr:rowOff>219075</xdr:rowOff>
    </xdr:to>
    <xdr:sp macro="" textlink="">
      <xdr:nvSpPr>
        <xdr:cNvPr id="374" name="Text Box 1"/>
        <xdr:cNvSpPr txBox="1">
          <a:spLocks noChangeArrowheads="1"/>
        </xdr:cNvSpPr>
      </xdr:nvSpPr>
      <xdr:spPr bwMode="auto">
        <a:xfrm>
          <a:off x="133673850" y="7562850"/>
          <a:ext cx="104775" cy="752475"/>
        </a:xfrm>
        <a:prstGeom prst="rect">
          <a:avLst/>
        </a:prstGeom>
        <a:noFill/>
        <a:ln w="9525">
          <a:noFill/>
          <a:miter lim="800000"/>
          <a:headEnd/>
          <a:tailEnd/>
        </a:ln>
      </xdr:spPr>
    </xdr:sp>
    <xdr:clientData/>
  </xdr:twoCellAnchor>
  <xdr:twoCellAnchor editAs="oneCell">
    <xdr:from>
      <xdr:col>197</xdr:col>
      <xdr:colOff>295275</xdr:colOff>
      <xdr:row>1696</xdr:row>
      <xdr:rowOff>0</xdr:rowOff>
    </xdr:from>
    <xdr:to>
      <xdr:col>197</xdr:col>
      <xdr:colOff>400050</xdr:colOff>
      <xdr:row>1697</xdr:row>
      <xdr:rowOff>219075</xdr:rowOff>
    </xdr:to>
    <xdr:sp macro="" textlink="">
      <xdr:nvSpPr>
        <xdr:cNvPr id="375" name="Text Box 1"/>
        <xdr:cNvSpPr txBox="1">
          <a:spLocks noChangeArrowheads="1"/>
        </xdr:cNvSpPr>
      </xdr:nvSpPr>
      <xdr:spPr bwMode="auto">
        <a:xfrm>
          <a:off x="134283450" y="7562850"/>
          <a:ext cx="104775" cy="752475"/>
        </a:xfrm>
        <a:prstGeom prst="rect">
          <a:avLst/>
        </a:prstGeom>
        <a:noFill/>
        <a:ln w="9525">
          <a:noFill/>
          <a:miter lim="800000"/>
          <a:headEnd/>
          <a:tailEnd/>
        </a:ln>
      </xdr:spPr>
    </xdr:sp>
    <xdr:clientData/>
  </xdr:twoCellAnchor>
  <xdr:twoCellAnchor editAs="oneCell">
    <xdr:from>
      <xdr:col>198</xdr:col>
      <xdr:colOff>295275</xdr:colOff>
      <xdr:row>1696</xdr:row>
      <xdr:rowOff>0</xdr:rowOff>
    </xdr:from>
    <xdr:to>
      <xdr:col>198</xdr:col>
      <xdr:colOff>400050</xdr:colOff>
      <xdr:row>1697</xdr:row>
      <xdr:rowOff>219075</xdr:rowOff>
    </xdr:to>
    <xdr:sp macro="" textlink="">
      <xdr:nvSpPr>
        <xdr:cNvPr id="376" name="Text Box 1"/>
        <xdr:cNvSpPr txBox="1">
          <a:spLocks noChangeArrowheads="1"/>
        </xdr:cNvSpPr>
      </xdr:nvSpPr>
      <xdr:spPr bwMode="auto">
        <a:xfrm>
          <a:off x="134893050" y="7562850"/>
          <a:ext cx="104775" cy="752475"/>
        </a:xfrm>
        <a:prstGeom prst="rect">
          <a:avLst/>
        </a:prstGeom>
        <a:noFill/>
        <a:ln w="9525">
          <a:noFill/>
          <a:miter lim="800000"/>
          <a:headEnd/>
          <a:tailEnd/>
        </a:ln>
      </xdr:spPr>
    </xdr:sp>
    <xdr:clientData/>
  </xdr:twoCellAnchor>
  <xdr:twoCellAnchor editAs="oneCell">
    <xdr:from>
      <xdr:col>199</xdr:col>
      <xdr:colOff>295275</xdr:colOff>
      <xdr:row>1696</xdr:row>
      <xdr:rowOff>0</xdr:rowOff>
    </xdr:from>
    <xdr:to>
      <xdr:col>199</xdr:col>
      <xdr:colOff>400050</xdr:colOff>
      <xdr:row>1697</xdr:row>
      <xdr:rowOff>219075</xdr:rowOff>
    </xdr:to>
    <xdr:sp macro="" textlink="">
      <xdr:nvSpPr>
        <xdr:cNvPr id="377" name="Text Box 1"/>
        <xdr:cNvSpPr txBox="1">
          <a:spLocks noChangeArrowheads="1"/>
        </xdr:cNvSpPr>
      </xdr:nvSpPr>
      <xdr:spPr bwMode="auto">
        <a:xfrm>
          <a:off x="135502650" y="7562850"/>
          <a:ext cx="104775" cy="752475"/>
        </a:xfrm>
        <a:prstGeom prst="rect">
          <a:avLst/>
        </a:prstGeom>
        <a:noFill/>
        <a:ln w="9525">
          <a:noFill/>
          <a:miter lim="800000"/>
          <a:headEnd/>
          <a:tailEnd/>
        </a:ln>
      </xdr:spPr>
    </xdr:sp>
    <xdr:clientData/>
  </xdr:twoCellAnchor>
  <xdr:twoCellAnchor editAs="oneCell">
    <xdr:from>
      <xdr:col>200</xdr:col>
      <xdr:colOff>295275</xdr:colOff>
      <xdr:row>1696</xdr:row>
      <xdr:rowOff>0</xdr:rowOff>
    </xdr:from>
    <xdr:to>
      <xdr:col>200</xdr:col>
      <xdr:colOff>400050</xdr:colOff>
      <xdr:row>1697</xdr:row>
      <xdr:rowOff>219075</xdr:rowOff>
    </xdr:to>
    <xdr:sp macro="" textlink="">
      <xdr:nvSpPr>
        <xdr:cNvPr id="378" name="Text Box 1"/>
        <xdr:cNvSpPr txBox="1">
          <a:spLocks noChangeArrowheads="1"/>
        </xdr:cNvSpPr>
      </xdr:nvSpPr>
      <xdr:spPr bwMode="auto">
        <a:xfrm>
          <a:off x="136112250" y="7562850"/>
          <a:ext cx="104775" cy="752475"/>
        </a:xfrm>
        <a:prstGeom prst="rect">
          <a:avLst/>
        </a:prstGeom>
        <a:noFill/>
        <a:ln w="9525">
          <a:noFill/>
          <a:miter lim="800000"/>
          <a:headEnd/>
          <a:tailEnd/>
        </a:ln>
      </xdr:spPr>
    </xdr:sp>
    <xdr:clientData/>
  </xdr:twoCellAnchor>
  <xdr:twoCellAnchor editAs="oneCell">
    <xdr:from>
      <xdr:col>201</xdr:col>
      <xdr:colOff>295275</xdr:colOff>
      <xdr:row>1696</xdr:row>
      <xdr:rowOff>0</xdr:rowOff>
    </xdr:from>
    <xdr:to>
      <xdr:col>201</xdr:col>
      <xdr:colOff>400050</xdr:colOff>
      <xdr:row>1697</xdr:row>
      <xdr:rowOff>219075</xdr:rowOff>
    </xdr:to>
    <xdr:sp macro="" textlink="">
      <xdr:nvSpPr>
        <xdr:cNvPr id="379" name="Text Box 1"/>
        <xdr:cNvSpPr txBox="1">
          <a:spLocks noChangeArrowheads="1"/>
        </xdr:cNvSpPr>
      </xdr:nvSpPr>
      <xdr:spPr bwMode="auto">
        <a:xfrm>
          <a:off x="136721850" y="7562850"/>
          <a:ext cx="104775" cy="752475"/>
        </a:xfrm>
        <a:prstGeom prst="rect">
          <a:avLst/>
        </a:prstGeom>
        <a:noFill/>
        <a:ln w="9525">
          <a:noFill/>
          <a:miter lim="800000"/>
          <a:headEnd/>
          <a:tailEnd/>
        </a:ln>
      </xdr:spPr>
    </xdr:sp>
    <xdr:clientData/>
  </xdr:twoCellAnchor>
  <xdr:twoCellAnchor editAs="oneCell">
    <xdr:from>
      <xdr:col>202</xdr:col>
      <xdr:colOff>295275</xdr:colOff>
      <xdr:row>1696</xdr:row>
      <xdr:rowOff>0</xdr:rowOff>
    </xdr:from>
    <xdr:to>
      <xdr:col>202</xdr:col>
      <xdr:colOff>400050</xdr:colOff>
      <xdr:row>1697</xdr:row>
      <xdr:rowOff>219075</xdr:rowOff>
    </xdr:to>
    <xdr:sp macro="" textlink="">
      <xdr:nvSpPr>
        <xdr:cNvPr id="380" name="Text Box 1"/>
        <xdr:cNvSpPr txBox="1">
          <a:spLocks noChangeArrowheads="1"/>
        </xdr:cNvSpPr>
      </xdr:nvSpPr>
      <xdr:spPr bwMode="auto">
        <a:xfrm>
          <a:off x="137331450" y="7562850"/>
          <a:ext cx="104775" cy="752475"/>
        </a:xfrm>
        <a:prstGeom prst="rect">
          <a:avLst/>
        </a:prstGeom>
        <a:noFill/>
        <a:ln w="9525">
          <a:noFill/>
          <a:miter lim="800000"/>
          <a:headEnd/>
          <a:tailEnd/>
        </a:ln>
      </xdr:spPr>
    </xdr:sp>
    <xdr:clientData/>
  </xdr:twoCellAnchor>
  <xdr:twoCellAnchor editAs="oneCell">
    <xdr:from>
      <xdr:col>203</xdr:col>
      <xdr:colOff>295275</xdr:colOff>
      <xdr:row>1696</xdr:row>
      <xdr:rowOff>0</xdr:rowOff>
    </xdr:from>
    <xdr:to>
      <xdr:col>203</xdr:col>
      <xdr:colOff>400050</xdr:colOff>
      <xdr:row>1697</xdr:row>
      <xdr:rowOff>219075</xdr:rowOff>
    </xdr:to>
    <xdr:sp macro="" textlink="">
      <xdr:nvSpPr>
        <xdr:cNvPr id="381" name="Text Box 1"/>
        <xdr:cNvSpPr txBox="1">
          <a:spLocks noChangeArrowheads="1"/>
        </xdr:cNvSpPr>
      </xdr:nvSpPr>
      <xdr:spPr bwMode="auto">
        <a:xfrm>
          <a:off x="137941050" y="7562850"/>
          <a:ext cx="104775" cy="752475"/>
        </a:xfrm>
        <a:prstGeom prst="rect">
          <a:avLst/>
        </a:prstGeom>
        <a:noFill/>
        <a:ln w="9525">
          <a:noFill/>
          <a:miter lim="800000"/>
          <a:headEnd/>
          <a:tailEnd/>
        </a:ln>
      </xdr:spPr>
    </xdr:sp>
    <xdr:clientData/>
  </xdr:twoCellAnchor>
  <xdr:twoCellAnchor editAs="oneCell">
    <xdr:from>
      <xdr:col>204</xdr:col>
      <xdr:colOff>295275</xdr:colOff>
      <xdr:row>1696</xdr:row>
      <xdr:rowOff>0</xdr:rowOff>
    </xdr:from>
    <xdr:to>
      <xdr:col>204</xdr:col>
      <xdr:colOff>400050</xdr:colOff>
      <xdr:row>1697</xdr:row>
      <xdr:rowOff>219075</xdr:rowOff>
    </xdr:to>
    <xdr:sp macro="" textlink="">
      <xdr:nvSpPr>
        <xdr:cNvPr id="382" name="Text Box 1"/>
        <xdr:cNvSpPr txBox="1">
          <a:spLocks noChangeArrowheads="1"/>
        </xdr:cNvSpPr>
      </xdr:nvSpPr>
      <xdr:spPr bwMode="auto">
        <a:xfrm>
          <a:off x="138550650" y="7562850"/>
          <a:ext cx="104775" cy="752475"/>
        </a:xfrm>
        <a:prstGeom prst="rect">
          <a:avLst/>
        </a:prstGeom>
        <a:noFill/>
        <a:ln w="9525">
          <a:noFill/>
          <a:miter lim="800000"/>
          <a:headEnd/>
          <a:tailEnd/>
        </a:ln>
      </xdr:spPr>
    </xdr:sp>
    <xdr:clientData/>
  </xdr:twoCellAnchor>
  <xdr:twoCellAnchor editAs="oneCell">
    <xdr:from>
      <xdr:col>205</xdr:col>
      <xdr:colOff>295275</xdr:colOff>
      <xdr:row>1696</xdr:row>
      <xdr:rowOff>0</xdr:rowOff>
    </xdr:from>
    <xdr:to>
      <xdr:col>205</xdr:col>
      <xdr:colOff>400050</xdr:colOff>
      <xdr:row>1697</xdr:row>
      <xdr:rowOff>219075</xdr:rowOff>
    </xdr:to>
    <xdr:sp macro="" textlink="">
      <xdr:nvSpPr>
        <xdr:cNvPr id="383" name="Text Box 1"/>
        <xdr:cNvSpPr txBox="1">
          <a:spLocks noChangeArrowheads="1"/>
        </xdr:cNvSpPr>
      </xdr:nvSpPr>
      <xdr:spPr bwMode="auto">
        <a:xfrm>
          <a:off x="139160250" y="7562850"/>
          <a:ext cx="104775" cy="752475"/>
        </a:xfrm>
        <a:prstGeom prst="rect">
          <a:avLst/>
        </a:prstGeom>
        <a:noFill/>
        <a:ln w="9525">
          <a:noFill/>
          <a:miter lim="800000"/>
          <a:headEnd/>
          <a:tailEnd/>
        </a:ln>
      </xdr:spPr>
    </xdr:sp>
    <xdr:clientData/>
  </xdr:twoCellAnchor>
  <xdr:twoCellAnchor editAs="oneCell">
    <xdr:from>
      <xdr:col>206</xdr:col>
      <xdr:colOff>295275</xdr:colOff>
      <xdr:row>1696</xdr:row>
      <xdr:rowOff>0</xdr:rowOff>
    </xdr:from>
    <xdr:to>
      <xdr:col>206</xdr:col>
      <xdr:colOff>400050</xdr:colOff>
      <xdr:row>1697</xdr:row>
      <xdr:rowOff>219075</xdr:rowOff>
    </xdr:to>
    <xdr:sp macro="" textlink="">
      <xdr:nvSpPr>
        <xdr:cNvPr id="384" name="Text Box 1"/>
        <xdr:cNvSpPr txBox="1">
          <a:spLocks noChangeArrowheads="1"/>
        </xdr:cNvSpPr>
      </xdr:nvSpPr>
      <xdr:spPr bwMode="auto">
        <a:xfrm>
          <a:off x="139769850" y="7562850"/>
          <a:ext cx="104775" cy="752475"/>
        </a:xfrm>
        <a:prstGeom prst="rect">
          <a:avLst/>
        </a:prstGeom>
        <a:noFill/>
        <a:ln w="9525">
          <a:noFill/>
          <a:miter lim="800000"/>
          <a:headEnd/>
          <a:tailEnd/>
        </a:ln>
      </xdr:spPr>
    </xdr:sp>
    <xdr:clientData/>
  </xdr:twoCellAnchor>
  <xdr:twoCellAnchor editAs="oneCell">
    <xdr:from>
      <xdr:col>207</xdr:col>
      <xdr:colOff>295275</xdr:colOff>
      <xdr:row>1696</xdr:row>
      <xdr:rowOff>0</xdr:rowOff>
    </xdr:from>
    <xdr:to>
      <xdr:col>207</xdr:col>
      <xdr:colOff>400050</xdr:colOff>
      <xdr:row>1697</xdr:row>
      <xdr:rowOff>219075</xdr:rowOff>
    </xdr:to>
    <xdr:sp macro="" textlink="">
      <xdr:nvSpPr>
        <xdr:cNvPr id="385" name="Text Box 1"/>
        <xdr:cNvSpPr txBox="1">
          <a:spLocks noChangeArrowheads="1"/>
        </xdr:cNvSpPr>
      </xdr:nvSpPr>
      <xdr:spPr bwMode="auto">
        <a:xfrm>
          <a:off x="140379450" y="7562850"/>
          <a:ext cx="104775" cy="752475"/>
        </a:xfrm>
        <a:prstGeom prst="rect">
          <a:avLst/>
        </a:prstGeom>
        <a:noFill/>
        <a:ln w="9525">
          <a:noFill/>
          <a:miter lim="800000"/>
          <a:headEnd/>
          <a:tailEnd/>
        </a:ln>
      </xdr:spPr>
    </xdr:sp>
    <xdr:clientData/>
  </xdr:twoCellAnchor>
  <xdr:twoCellAnchor editAs="oneCell">
    <xdr:from>
      <xdr:col>208</xdr:col>
      <xdr:colOff>295275</xdr:colOff>
      <xdr:row>1696</xdr:row>
      <xdr:rowOff>0</xdr:rowOff>
    </xdr:from>
    <xdr:to>
      <xdr:col>208</xdr:col>
      <xdr:colOff>400050</xdr:colOff>
      <xdr:row>1697</xdr:row>
      <xdr:rowOff>219075</xdr:rowOff>
    </xdr:to>
    <xdr:sp macro="" textlink="">
      <xdr:nvSpPr>
        <xdr:cNvPr id="386" name="Text Box 1"/>
        <xdr:cNvSpPr txBox="1">
          <a:spLocks noChangeArrowheads="1"/>
        </xdr:cNvSpPr>
      </xdr:nvSpPr>
      <xdr:spPr bwMode="auto">
        <a:xfrm>
          <a:off x="140989050" y="7562850"/>
          <a:ext cx="104775" cy="752475"/>
        </a:xfrm>
        <a:prstGeom prst="rect">
          <a:avLst/>
        </a:prstGeom>
        <a:noFill/>
        <a:ln w="9525">
          <a:noFill/>
          <a:miter lim="800000"/>
          <a:headEnd/>
          <a:tailEnd/>
        </a:ln>
      </xdr:spPr>
    </xdr:sp>
    <xdr:clientData/>
  </xdr:twoCellAnchor>
  <xdr:twoCellAnchor editAs="oneCell">
    <xdr:from>
      <xdr:col>209</xdr:col>
      <xdr:colOff>295275</xdr:colOff>
      <xdr:row>1696</xdr:row>
      <xdr:rowOff>0</xdr:rowOff>
    </xdr:from>
    <xdr:to>
      <xdr:col>209</xdr:col>
      <xdr:colOff>400050</xdr:colOff>
      <xdr:row>1697</xdr:row>
      <xdr:rowOff>219075</xdr:rowOff>
    </xdr:to>
    <xdr:sp macro="" textlink="">
      <xdr:nvSpPr>
        <xdr:cNvPr id="387" name="Text Box 1"/>
        <xdr:cNvSpPr txBox="1">
          <a:spLocks noChangeArrowheads="1"/>
        </xdr:cNvSpPr>
      </xdr:nvSpPr>
      <xdr:spPr bwMode="auto">
        <a:xfrm>
          <a:off x="141598650" y="7562850"/>
          <a:ext cx="104775" cy="752475"/>
        </a:xfrm>
        <a:prstGeom prst="rect">
          <a:avLst/>
        </a:prstGeom>
        <a:noFill/>
        <a:ln w="9525">
          <a:noFill/>
          <a:miter lim="800000"/>
          <a:headEnd/>
          <a:tailEnd/>
        </a:ln>
      </xdr:spPr>
    </xdr:sp>
    <xdr:clientData/>
  </xdr:twoCellAnchor>
  <xdr:twoCellAnchor editAs="oneCell">
    <xdr:from>
      <xdr:col>210</xdr:col>
      <xdr:colOff>295275</xdr:colOff>
      <xdr:row>1696</xdr:row>
      <xdr:rowOff>0</xdr:rowOff>
    </xdr:from>
    <xdr:to>
      <xdr:col>210</xdr:col>
      <xdr:colOff>400050</xdr:colOff>
      <xdr:row>1697</xdr:row>
      <xdr:rowOff>219075</xdr:rowOff>
    </xdr:to>
    <xdr:sp macro="" textlink="">
      <xdr:nvSpPr>
        <xdr:cNvPr id="388" name="Text Box 1"/>
        <xdr:cNvSpPr txBox="1">
          <a:spLocks noChangeArrowheads="1"/>
        </xdr:cNvSpPr>
      </xdr:nvSpPr>
      <xdr:spPr bwMode="auto">
        <a:xfrm>
          <a:off x="142208250" y="7562850"/>
          <a:ext cx="104775" cy="752475"/>
        </a:xfrm>
        <a:prstGeom prst="rect">
          <a:avLst/>
        </a:prstGeom>
        <a:noFill/>
        <a:ln w="9525">
          <a:noFill/>
          <a:miter lim="800000"/>
          <a:headEnd/>
          <a:tailEnd/>
        </a:ln>
      </xdr:spPr>
    </xdr:sp>
    <xdr:clientData/>
  </xdr:twoCellAnchor>
  <xdr:twoCellAnchor editAs="oneCell">
    <xdr:from>
      <xdr:col>211</xdr:col>
      <xdr:colOff>295275</xdr:colOff>
      <xdr:row>1696</xdr:row>
      <xdr:rowOff>0</xdr:rowOff>
    </xdr:from>
    <xdr:to>
      <xdr:col>211</xdr:col>
      <xdr:colOff>400050</xdr:colOff>
      <xdr:row>1697</xdr:row>
      <xdr:rowOff>219075</xdr:rowOff>
    </xdr:to>
    <xdr:sp macro="" textlink="">
      <xdr:nvSpPr>
        <xdr:cNvPr id="389" name="Text Box 1"/>
        <xdr:cNvSpPr txBox="1">
          <a:spLocks noChangeArrowheads="1"/>
        </xdr:cNvSpPr>
      </xdr:nvSpPr>
      <xdr:spPr bwMode="auto">
        <a:xfrm>
          <a:off x="142817850" y="7562850"/>
          <a:ext cx="104775" cy="752475"/>
        </a:xfrm>
        <a:prstGeom prst="rect">
          <a:avLst/>
        </a:prstGeom>
        <a:noFill/>
        <a:ln w="9525">
          <a:noFill/>
          <a:miter lim="800000"/>
          <a:headEnd/>
          <a:tailEnd/>
        </a:ln>
      </xdr:spPr>
    </xdr:sp>
    <xdr:clientData/>
  </xdr:twoCellAnchor>
  <xdr:twoCellAnchor editAs="oneCell">
    <xdr:from>
      <xdr:col>212</xdr:col>
      <xdr:colOff>295275</xdr:colOff>
      <xdr:row>1696</xdr:row>
      <xdr:rowOff>0</xdr:rowOff>
    </xdr:from>
    <xdr:to>
      <xdr:col>212</xdr:col>
      <xdr:colOff>400050</xdr:colOff>
      <xdr:row>1697</xdr:row>
      <xdr:rowOff>219075</xdr:rowOff>
    </xdr:to>
    <xdr:sp macro="" textlink="">
      <xdr:nvSpPr>
        <xdr:cNvPr id="390" name="Text Box 1"/>
        <xdr:cNvSpPr txBox="1">
          <a:spLocks noChangeArrowheads="1"/>
        </xdr:cNvSpPr>
      </xdr:nvSpPr>
      <xdr:spPr bwMode="auto">
        <a:xfrm>
          <a:off x="143427450" y="7562850"/>
          <a:ext cx="104775" cy="752475"/>
        </a:xfrm>
        <a:prstGeom prst="rect">
          <a:avLst/>
        </a:prstGeom>
        <a:noFill/>
        <a:ln w="9525">
          <a:noFill/>
          <a:miter lim="800000"/>
          <a:headEnd/>
          <a:tailEnd/>
        </a:ln>
      </xdr:spPr>
    </xdr:sp>
    <xdr:clientData/>
  </xdr:twoCellAnchor>
  <xdr:twoCellAnchor editAs="oneCell">
    <xdr:from>
      <xdr:col>213</xdr:col>
      <xdr:colOff>295275</xdr:colOff>
      <xdr:row>1696</xdr:row>
      <xdr:rowOff>0</xdr:rowOff>
    </xdr:from>
    <xdr:to>
      <xdr:col>213</xdr:col>
      <xdr:colOff>400050</xdr:colOff>
      <xdr:row>1697</xdr:row>
      <xdr:rowOff>219075</xdr:rowOff>
    </xdr:to>
    <xdr:sp macro="" textlink="">
      <xdr:nvSpPr>
        <xdr:cNvPr id="391" name="Text Box 1"/>
        <xdr:cNvSpPr txBox="1">
          <a:spLocks noChangeArrowheads="1"/>
        </xdr:cNvSpPr>
      </xdr:nvSpPr>
      <xdr:spPr bwMode="auto">
        <a:xfrm>
          <a:off x="144037050" y="7562850"/>
          <a:ext cx="104775" cy="752475"/>
        </a:xfrm>
        <a:prstGeom prst="rect">
          <a:avLst/>
        </a:prstGeom>
        <a:noFill/>
        <a:ln w="9525">
          <a:noFill/>
          <a:miter lim="800000"/>
          <a:headEnd/>
          <a:tailEnd/>
        </a:ln>
      </xdr:spPr>
    </xdr:sp>
    <xdr:clientData/>
  </xdr:twoCellAnchor>
  <xdr:twoCellAnchor editAs="oneCell">
    <xdr:from>
      <xdr:col>214</xdr:col>
      <xdr:colOff>295275</xdr:colOff>
      <xdr:row>1696</xdr:row>
      <xdr:rowOff>0</xdr:rowOff>
    </xdr:from>
    <xdr:to>
      <xdr:col>214</xdr:col>
      <xdr:colOff>400050</xdr:colOff>
      <xdr:row>1697</xdr:row>
      <xdr:rowOff>219075</xdr:rowOff>
    </xdr:to>
    <xdr:sp macro="" textlink="">
      <xdr:nvSpPr>
        <xdr:cNvPr id="392" name="Text Box 1"/>
        <xdr:cNvSpPr txBox="1">
          <a:spLocks noChangeArrowheads="1"/>
        </xdr:cNvSpPr>
      </xdr:nvSpPr>
      <xdr:spPr bwMode="auto">
        <a:xfrm>
          <a:off x="144646650" y="7562850"/>
          <a:ext cx="104775" cy="752475"/>
        </a:xfrm>
        <a:prstGeom prst="rect">
          <a:avLst/>
        </a:prstGeom>
        <a:noFill/>
        <a:ln w="9525">
          <a:noFill/>
          <a:miter lim="800000"/>
          <a:headEnd/>
          <a:tailEnd/>
        </a:ln>
      </xdr:spPr>
    </xdr:sp>
    <xdr:clientData/>
  </xdr:twoCellAnchor>
  <xdr:twoCellAnchor editAs="oneCell">
    <xdr:from>
      <xdr:col>215</xdr:col>
      <xdr:colOff>295275</xdr:colOff>
      <xdr:row>1696</xdr:row>
      <xdr:rowOff>0</xdr:rowOff>
    </xdr:from>
    <xdr:to>
      <xdr:col>215</xdr:col>
      <xdr:colOff>400050</xdr:colOff>
      <xdr:row>1697</xdr:row>
      <xdr:rowOff>219075</xdr:rowOff>
    </xdr:to>
    <xdr:sp macro="" textlink="">
      <xdr:nvSpPr>
        <xdr:cNvPr id="393" name="Text Box 1"/>
        <xdr:cNvSpPr txBox="1">
          <a:spLocks noChangeArrowheads="1"/>
        </xdr:cNvSpPr>
      </xdr:nvSpPr>
      <xdr:spPr bwMode="auto">
        <a:xfrm>
          <a:off x="145256250" y="7562850"/>
          <a:ext cx="104775" cy="752475"/>
        </a:xfrm>
        <a:prstGeom prst="rect">
          <a:avLst/>
        </a:prstGeom>
        <a:noFill/>
        <a:ln w="9525">
          <a:noFill/>
          <a:miter lim="800000"/>
          <a:headEnd/>
          <a:tailEnd/>
        </a:ln>
      </xdr:spPr>
    </xdr:sp>
    <xdr:clientData/>
  </xdr:twoCellAnchor>
  <xdr:twoCellAnchor editAs="oneCell">
    <xdr:from>
      <xdr:col>216</xdr:col>
      <xdr:colOff>295275</xdr:colOff>
      <xdr:row>1696</xdr:row>
      <xdr:rowOff>0</xdr:rowOff>
    </xdr:from>
    <xdr:to>
      <xdr:col>216</xdr:col>
      <xdr:colOff>400050</xdr:colOff>
      <xdr:row>1697</xdr:row>
      <xdr:rowOff>219075</xdr:rowOff>
    </xdr:to>
    <xdr:sp macro="" textlink="">
      <xdr:nvSpPr>
        <xdr:cNvPr id="394" name="Text Box 1"/>
        <xdr:cNvSpPr txBox="1">
          <a:spLocks noChangeArrowheads="1"/>
        </xdr:cNvSpPr>
      </xdr:nvSpPr>
      <xdr:spPr bwMode="auto">
        <a:xfrm>
          <a:off x="145865850" y="7562850"/>
          <a:ext cx="104775" cy="752475"/>
        </a:xfrm>
        <a:prstGeom prst="rect">
          <a:avLst/>
        </a:prstGeom>
        <a:noFill/>
        <a:ln w="9525">
          <a:noFill/>
          <a:miter lim="800000"/>
          <a:headEnd/>
          <a:tailEnd/>
        </a:ln>
      </xdr:spPr>
    </xdr:sp>
    <xdr:clientData/>
  </xdr:twoCellAnchor>
  <xdr:twoCellAnchor editAs="oneCell">
    <xdr:from>
      <xdr:col>217</xdr:col>
      <xdr:colOff>295275</xdr:colOff>
      <xdr:row>1696</xdr:row>
      <xdr:rowOff>0</xdr:rowOff>
    </xdr:from>
    <xdr:to>
      <xdr:col>217</xdr:col>
      <xdr:colOff>400050</xdr:colOff>
      <xdr:row>1697</xdr:row>
      <xdr:rowOff>219075</xdr:rowOff>
    </xdr:to>
    <xdr:sp macro="" textlink="">
      <xdr:nvSpPr>
        <xdr:cNvPr id="395" name="Text Box 1"/>
        <xdr:cNvSpPr txBox="1">
          <a:spLocks noChangeArrowheads="1"/>
        </xdr:cNvSpPr>
      </xdr:nvSpPr>
      <xdr:spPr bwMode="auto">
        <a:xfrm>
          <a:off x="146475450" y="7562850"/>
          <a:ext cx="104775" cy="752475"/>
        </a:xfrm>
        <a:prstGeom prst="rect">
          <a:avLst/>
        </a:prstGeom>
        <a:noFill/>
        <a:ln w="9525">
          <a:noFill/>
          <a:miter lim="800000"/>
          <a:headEnd/>
          <a:tailEnd/>
        </a:ln>
      </xdr:spPr>
    </xdr:sp>
    <xdr:clientData/>
  </xdr:twoCellAnchor>
  <xdr:twoCellAnchor editAs="oneCell">
    <xdr:from>
      <xdr:col>218</xdr:col>
      <xdr:colOff>295275</xdr:colOff>
      <xdr:row>1696</xdr:row>
      <xdr:rowOff>0</xdr:rowOff>
    </xdr:from>
    <xdr:to>
      <xdr:col>218</xdr:col>
      <xdr:colOff>400050</xdr:colOff>
      <xdr:row>1697</xdr:row>
      <xdr:rowOff>219075</xdr:rowOff>
    </xdr:to>
    <xdr:sp macro="" textlink="">
      <xdr:nvSpPr>
        <xdr:cNvPr id="396" name="Text Box 1"/>
        <xdr:cNvSpPr txBox="1">
          <a:spLocks noChangeArrowheads="1"/>
        </xdr:cNvSpPr>
      </xdr:nvSpPr>
      <xdr:spPr bwMode="auto">
        <a:xfrm>
          <a:off x="147085050" y="7562850"/>
          <a:ext cx="104775" cy="752475"/>
        </a:xfrm>
        <a:prstGeom prst="rect">
          <a:avLst/>
        </a:prstGeom>
        <a:noFill/>
        <a:ln w="9525">
          <a:noFill/>
          <a:miter lim="800000"/>
          <a:headEnd/>
          <a:tailEnd/>
        </a:ln>
      </xdr:spPr>
    </xdr:sp>
    <xdr:clientData/>
  </xdr:twoCellAnchor>
  <xdr:twoCellAnchor editAs="oneCell">
    <xdr:from>
      <xdr:col>219</xdr:col>
      <xdr:colOff>295275</xdr:colOff>
      <xdr:row>1696</xdr:row>
      <xdr:rowOff>0</xdr:rowOff>
    </xdr:from>
    <xdr:to>
      <xdr:col>219</xdr:col>
      <xdr:colOff>400050</xdr:colOff>
      <xdr:row>1697</xdr:row>
      <xdr:rowOff>219075</xdr:rowOff>
    </xdr:to>
    <xdr:sp macro="" textlink="">
      <xdr:nvSpPr>
        <xdr:cNvPr id="397" name="Text Box 1"/>
        <xdr:cNvSpPr txBox="1">
          <a:spLocks noChangeArrowheads="1"/>
        </xdr:cNvSpPr>
      </xdr:nvSpPr>
      <xdr:spPr bwMode="auto">
        <a:xfrm>
          <a:off x="147694650" y="7562850"/>
          <a:ext cx="104775" cy="752475"/>
        </a:xfrm>
        <a:prstGeom prst="rect">
          <a:avLst/>
        </a:prstGeom>
        <a:noFill/>
        <a:ln w="9525">
          <a:noFill/>
          <a:miter lim="800000"/>
          <a:headEnd/>
          <a:tailEnd/>
        </a:ln>
      </xdr:spPr>
    </xdr:sp>
    <xdr:clientData/>
  </xdr:twoCellAnchor>
  <xdr:twoCellAnchor editAs="oneCell">
    <xdr:from>
      <xdr:col>220</xdr:col>
      <xdr:colOff>295275</xdr:colOff>
      <xdr:row>1696</xdr:row>
      <xdr:rowOff>0</xdr:rowOff>
    </xdr:from>
    <xdr:to>
      <xdr:col>220</xdr:col>
      <xdr:colOff>400050</xdr:colOff>
      <xdr:row>1697</xdr:row>
      <xdr:rowOff>219075</xdr:rowOff>
    </xdr:to>
    <xdr:sp macro="" textlink="">
      <xdr:nvSpPr>
        <xdr:cNvPr id="398" name="Text Box 1"/>
        <xdr:cNvSpPr txBox="1">
          <a:spLocks noChangeArrowheads="1"/>
        </xdr:cNvSpPr>
      </xdr:nvSpPr>
      <xdr:spPr bwMode="auto">
        <a:xfrm>
          <a:off x="148304250" y="7562850"/>
          <a:ext cx="104775" cy="752475"/>
        </a:xfrm>
        <a:prstGeom prst="rect">
          <a:avLst/>
        </a:prstGeom>
        <a:noFill/>
        <a:ln w="9525">
          <a:noFill/>
          <a:miter lim="800000"/>
          <a:headEnd/>
          <a:tailEnd/>
        </a:ln>
      </xdr:spPr>
    </xdr:sp>
    <xdr:clientData/>
  </xdr:twoCellAnchor>
  <xdr:twoCellAnchor editAs="oneCell">
    <xdr:from>
      <xdr:col>221</xdr:col>
      <xdr:colOff>295275</xdr:colOff>
      <xdr:row>1696</xdr:row>
      <xdr:rowOff>0</xdr:rowOff>
    </xdr:from>
    <xdr:to>
      <xdr:col>221</xdr:col>
      <xdr:colOff>400050</xdr:colOff>
      <xdr:row>1697</xdr:row>
      <xdr:rowOff>219075</xdr:rowOff>
    </xdr:to>
    <xdr:sp macro="" textlink="">
      <xdr:nvSpPr>
        <xdr:cNvPr id="399" name="Text Box 1"/>
        <xdr:cNvSpPr txBox="1">
          <a:spLocks noChangeArrowheads="1"/>
        </xdr:cNvSpPr>
      </xdr:nvSpPr>
      <xdr:spPr bwMode="auto">
        <a:xfrm>
          <a:off x="148913850" y="7562850"/>
          <a:ext cx="104775" cy="752475"/>
        </a:xfrm>
        <a:prstGeom prst="rect">
          <a:avLst/>
        </a:prstGeom>
        <a:noFill/>
        <a:ln w="9525">
          <a:noFill/>
          <a:miter lim="800000"/>
          <a:headEnd/>
          <a:tailEnd/>
        </a:ln>
      </xdr:spPr>
    </xdr:sp>
    <xdr:clientData/>
  </xdr:twoCellAnchor>
  <xdr:twoCellAnchor editAs="oneCell">
    <xdr:from>
      <xdr:col>222</xdr:col>
      <xdr:colOff>295275</xdr:colOff>
      <xdr:row>1696</xdr:row>
      <xdr:rowOff>0</xdr:rowOff>
    </xdr:from>
    <xdr:to>
      <xdr:col>222</xdr:col>
      <xdr:colOff>400050</xdr:colOff>
      <xdr:row>1697</xdr:row>
      <xdr:rowOff>219075</xdr:rowOff>
    </xdr:to>
    <xdr:sp macro="" textlink="">
      <xdr:nvSpPr>
        <xdr:cNvPr id="400" name="Text Box 1"/>
        <xdr:cNvSpPr txBox="1">
          <a:spLocks noChangeArrowheads="1"/>
        </xdr:cNvSpPr>
      </xdr:nvSpPr>
      <xdr:spPr bwMode="auto">
        <a:xfrm>
          <a:off x="149523450" y="7562850"/>
          <a:ext cx="104775" cy="752475"/>
        </a:xfrm>
        <a:prstGeom prst="rect">
          <a:avLst/>
        </a:prstGeom>
        <a:noFill/>
        <a:ln w="9525">
          <a:noFill/>
          <a:miter lim="800000"/>
          <a:headEnd/>
          <a:tailEnd/>
        </a:ln>
      </xdr:spPr>
    </xdr:sp>
    <xdr:clientData/>
  </xdr:twoCellAnchor>
  <xdr:twoCellAnchor editAs="oneCell">
    <xdr:from>
      <xdr:col>223</xdr:col>
      <xdr:colOff>295275</xdr:colOff>
      <xdr:row>1696</xdr:row>
      <xdr:rowOff>0</xdr:rowOff>
    </xdr:from>
    <xdr:to>
      <xdr:col>223</xdr:col>
      <xdr:colOff>400050</xdr:colOff>
      <xdr:row>1697</xdr:row>
      <xdr:rowOff>219075</xdr:rowOff>
    </xdr:to>
    <xdr:sp macro="" textlink="">
      <xdr:nvSpPr>
        <xdr:cNvPr id="401" name="Text Box 1"/>
        <xdr:cNvSpPr txBox="1">
          <a:spLocks noChangeArrowheads="1"/>
        </xdr:cNvSpPr>
      </xdr:nvSpPr>
      <xdr:spPr bwMode="auto">
        <a:xfrm>
          <a:off x="150133050" y="7562850"/>
          <a:ext cx="104775" cy="752475"/>
        </a:xfrm>
        <a:prstGeom prst="rect">
          <a:avLst/>
        </a:prstGeom>
        <a:noFill/>
        <a:ln w="9525">
          <a:noFill/>
          <a:miter lim="800000"/>
          <a:headEnd/>
          <a:tailEnd/>
        </a:ln>
      </xdr:spPr>
    </xdr:sp>
    <xdr:clientData/>
  </xdr:twoCellAnchor>
  <xdr:twoCellAnchor editAs="oneCell">
    <xdr:from>
      <xdr:col>224</xdr:col>
      <xdr:colOff>295275</xdr:colOff>
      <xdr:row>1696</xdr:row>
      <xdr:rowOff>0</xdr:rowOff>
    </xdr:from>
    <xdr:to>
      <xdr:col>224</xdr:col>
      <xdr:colOff>400050</xdr:colOff>
      <xdr:row>1697</xdr:row>
      <xdr:rowOff>219075</xdr:rowOff>
    </xdr:to>
    <xdr:sp macro="" textlink="">
      <xdr:nvSpPr>
        <xdr:cNvPr id="402" name="Text Box 1"/>
        <xdr:cNvSpPr txBox="1">
          <a:spLocks noChangeArrowheads="1"/>
        </xdr:cNvSpPr>
      </xdr:nvSpPr>
      <xdr:spPr bwMode="auto">
        <a:xfrm>
          <a:off x="150742650" y="7562850"/>
          <a:ext cx="104775" cy="752475"/>
        </a:xfrm>
        <a:prstGeom prst="rect">
          <a:avLst/>
        </a:prstGeom>
        <a:noFill/>
        <a:ln w="9525">
          <a:noFill/>
          <a:miter lim="800000"/>
          <a:headEnd/>
          <a:tailEnd/>
        </a:ln>
      </xdr:spPr>
    </xdr:sp>
    <xdr:clientData/>
  </xdr:twoCellAnchor>
  <xdr:twoCellAnchor editAs="oneCell">
    <xdr:from>
      <xdr:col>225</xdr:col>
      <xdr:colOff>295275</xdr:colOff>
      <xdr:row>1696</xdr:row>
      <xdr:rowOff>0</xdr:rowOff>
    </xdr:from>
    <xdr:to>
      <xdr:col>225</xdr:col>
      <xdr:colOff>400050</xdr:colOff>
      <xdr:row>1697</xdr:row>
      <xdr:rowOff>219075</xdr:rowOff>
    </xdr:to>
    <xdr:sp macro="" textlink="">
      <xdr:nvSpPr>
        <xdr:cNvPr id="403" name="Text Box 1"/>
        <xdr:cNvSpPr txBox="1">
          <a:spLocks noChangeArrowheads="1"/>
        </xdr:cNvSpPr>
      </xdr:nvSpPr>
      <xdr:spPr bwMode="auto">
        <a:xfrm>
          <a:off x="151352250" y="7562850"/>
          <a:ext cx="104775" cy="752475"/>
        </a:xfrm>
        <a:prstGeom prst="rect">
          <a:avLst/>
        </a:prstGeom>
        <a:noFill/>
        <a:ln w="9525">
          <a:noFill/>
          <a:miter lim="800000"/>
          <a:headEnd/>
          <a:tailEnd/>
        </a:ln>
      </xdr:spPr>
    </xdr:sp>
    <xdr:clientData/>
  </xdr:twoCellAnchor>
  <xdr:twoCellAnchor editAs="oneCell">
    <xdr:from>
      <xdr:col>226</xdr:col>
      <xdr:colOff>295275</xdr:colOff>
      <xdr:row>1696</xdr:row>
      <xdr:rowOff>0</xdr:rowOff>
    </xdr:from>
    <xdr:to>
      <xdr:col>226</xdr:col>
      <xdr:colOff>400050</xdr:colOff>
      <xdr:row>1697</xdr:row>
      <xdr:rowOff>219075</xdr:rowOff>
    </xdr:to>
    <xdr:sp macro="" textlink="">
      <xdr:nvSpPr>
        <xdr:cNvPr id="404" name="Text Box 1"/>
        <xdr:cNvSpPr txBox="1">
          <a:spLocks noChangeArrowheads="1"/>
        </xdr:cNvSpPr>
      </xdr:nvSpPr>
      <xdr:spPr bwMode="auto">
        <a:xfrm>
          <a:off x="151961850" y="7562850"/>
          <a:ext cx="104775" cy="752475"/>
        </a:xfrm>
        <a:prstGeom prst="rect">
          <a:avLst/>
        </a:prstGeom>
        <a:noFill/>
        <a:ln w="9525">
          <a:noFill/>
          <a:miter lim="800000"/>
          <a:headEnd/>
          <a:tailEnd/>
        </a:ln>
      </xdr:spPr>
    </xdr:sp>
    <xdr:clientData/>
  </xdr:twoCellAnchor>
  <xdr:twoCellAnchor editAs="oneCell">
    <xdr:from>
      <xdr:col>227</xdr:col>
      <xdr:colOff>295275</xdr:colOff>
      <xdr:row>1696</xdr:row>
      <xdr:rowOff>0</xdr:rowOff>
    </xdr:from>
    <xdr:to>
      <xdr:col>227</xdr:col>
      <xdr:colOff>400050</xdr:colOff>
      <xdr:row>1697</xdr:row>
      <xdr:rowOff>219075</xdr:rowOff>
    </xdr:to>
    <xdr:sp macro="" textlink="">
      <xdr:nvSpPr>
        <xdr:cNvPr id="405" name="Text Box 1"/>
        <xdr:cNvSpPr txBox="1">
          <a:spLocks noChangeArrowheads="1"/>
        </xdr:cNvSpPr>
      </xdr:nvSpPr>
      <xdr:spPr bwMode="auto">
        <a:xfrm>
          <a:off x="152571450" y="7562850"/>
          <a:ext cx="104775" cy="752475"/>
        </a:xfrm>
        <a:prstGeom prst="rect">
          <a:avLst/>
        </a:prstGeom>
        <a:noFill/>
        <a:ln w="9525">
          <a:noFill/>
          <a:miter lim="800000"/>
          <a:headEnd/>
          <a:tailEnd/>
        </a:ln>
      </xdr:spPr>
    </xdr:sp>
    <xdr:clientData/>
  </xdr:twoCellAnchor>
  <xdr:twoCellAnchor editAs="oneCell">
    <xdr:from>
      <xdr:col>228</xdr:col>
      <xdr:colOff>295275</xdr:colOff>
      <xdr:row>1696</xdr:row>
      <xdr:rowOff>0</xdr:rowOff>
    </xdr:from>
    <xdr:to>
      <xdr:col>228</xdr:col>
      <xdr:colOff>400050</xdr:colOff>
      <xdr:row>1697</xdr:row>
      <xdr:rowOff>219075</xdr:rowOff>
    </xdr:to>
    <xdr:sp macro="" textlink="">
      <xdr:nvSpPr>
        <xdr:cNvPr id="406" name="Text Box 1"/>
        <xdr:cNvSpPr txBox="1">
          <a:spLocks noChangeArrowheads="1"/>
        </xdr:cNvSpPr>
      </xdr:nvSpPr>
      <xdr:spPr bwMode="auto">
        <a:xfrm>
          <a:off x="153181050" y="7562850"/>
          <a:ext cx="104775" cy="752475"/>
        </a:xfrm>
        <a:prstGeom prst="rect">
          <a:avLst/>
        </a:prstGeom>
        <a:noFill/>
        <a:ln w="9525">
          <a:noFill/>
          <a:miter lim="800000"/>
          <a:headEnd/>
          <a:tailEnd/>
        </a:ln>
      </xdr:spPr>
    </xdr:sp>
    <xdr:clientData/>
  </xdr:twoCellAnchor>
  <xdr:twoCellAnchor editAs="oneCell">
    <xdr:from>
      <xdr:col>229</xdr:col>
      <xdr:colOff>295275</xdr:colOff>
      <xdr:row>1696</xdr:row>
      <xdr:rowOff>0</xdr:rowOff>
    </xdr:from>
    <xdr:to>
      <xdr:col>229</xdr:col>
      <xdr:colOff>400050</xdr:colOff>
      <xdr:row>1697</xdr:row>
      <xdr:rowOff>219075</xdr:rowOff>
    </xdr:to>
    <xdr:sp macro="" textlink="">
      <xdr:nvSpPr>
        <xdr:cNvPr id="407" name="Text Box 1"/>
        <xdr:cNvSpPr txBox="1">
          <a:spLocks noChangeArrowheads="1"/>
        </xdr:cNvSpPr>
      </xdr:nvSpPr>
      <xdr:spPr bwMode="auto">
        <a:xfrm>
          <a:off x="153790650" y="7562850"/>
          <a:ext cx="104775" cy="752475"/>
        </a:xfrm>
        <a:prstGeom prst="rect">
          <a:avLst/>
        </a:prstGeom>
        <a:noFill/>
        <a:ln w="9525">
          <a:noFill/>
          <a:miter lim="800000"/>
          <a:headEnd/>
          <a:tailEnd/>
        </a:ln>
      </xdr:spPr>
    </xdr:sp>
    <xdr:clientData/>
  </xdr:twoCellAnchor>
  <xdr:twoCellAnchor editAs="oneCell">
    <xdr:from>
      <xdr:col>230</xdr:col>
      <xdr:colOff>295275</xdr:colOff>
      <xdr:row>1696</xdr:row>
      <xdr:rowOff>0</xdr:rowOff>
    </xdr:from>
    <xdr:to>
      <xdr:col>230</xdr:col>
      <xdr:colOff>400050</xdr:colOff>
      <xdr:row>1697</xdr:row>
      <xdr:rowOff>219075</xdr:rowOff>
    </xdr:to>
    <xdr:sp macro="" textlink="">
      <xdr:nvSpPr>
        <xdr:cNvPr id="408" name="Text Box 1"/>
        <xdr:cNvSpPr txBox="1">
          <a:spLocks noChangeArrowheads="1"/>
        </xdr:cNvSpPr>
      </xdr:nvSpPr>
      <xdr:spPr bwMode="auto">
        <a:xfrm>
          <a:off x="154400250" y="7562850"/>
          <a:ext cx="104775" cy="752475"/>
        </a:xfrm>
        <a:prstGeom prst="rect">
          <a:avLst/>
        </a:prstGeom>
        <a:noFill/>
        <a:ln w="9525">
          <a:noFill/>
          <a:miter lim="800000"/>
          <a:headEnd/>
          <a:tailEnd/>
        </a:ln>
      </xdr:spPr>
    </xdr:sp>
    <xdr:clientData/>
  </xdr:twoCellAnchor>
  <xdr:twoCellAnchor editAs="oneCell">
    <xdr:from>
      <xdr:col>231</xdr:col>
      <xdr:colOff>295275</xdr:colOff>
      <xdr:row>1696</xdr:row>
      <xdr:rowOff>0</xdr:rowOff>
    </xdr:from>
    <xdr:to>
      <xdr:col>231</xdr:col>
      <xdr:colOff>400050</xdr:colOff>
      <xdr:row>1697</xdr:row>
      <xdr:rowOff>219075</xdr:rowOff>
    </xdr:to>
    <xdr:sp macro="" textlink="">
      <xdr:nvSpPr>
        <xdr:cNvPr id="409" name="Text Box 1"/>
        <xdr:cNvSpPr txBox="1">
          <a:spLocks noChangeArrowheads="1"/>
        </xdr:cNvSpPr>
      </xdr:nvSpPr>
      <xdr:spPr bwMode="auto">
        <a:xfrm>
          <a:off x="155009850" y="7562850"/>
          <a:ext cx="104775" cy="752475"/>
        </a:xfrm>
        <a:prstGeom prst="rect">
          <a:avLst/>
        </a:prstGeom>
        <a:noFill/>
        <a:ln w="9525">
          <a:noFill/>
          <a:miter lim="800000"/>
          <a:headEnd/>
          <a:tailEnd/>
        </a:ln>
      </xdr:spPr>
    </xdr:sp>
    <xdr:clientData/>
  </xdr:twoCellAnchor>
  <xdr:twoCellAnchor editAs="oneCell">
    <xdr:from>
      <xdr:col>232</xdr:col>
      <xdr:colOff>295275</xdr:colOff>
      <xdr:row>1696</xdr:row>
      <xdr:rowOff>0</xdr:rowOff>
    </xdr:from>
    <xdr:to>
      <xdr:col>232</xdr:col>
      <xdr:colOff>400050</xdr:colOff>
      <xdr:row>1697</xdr:row>
      <xdr:rowOff>219075</xdr:rowOff>
    </xdr:to>
    <xdr:sp macro="" textlink="">
      <xdr:nvSpPr>
        <xdr:cNvPr id="410" name="Text Box 1"/>
        <xdr:cNvSpPr txBox="1">
          <a:spLocks noChangeArrowheads="1"/>
        </xdr:cNvSpPr>
      </xdr:nvSpPr>
      <xdr:spPr bwMode="auto">
        <a:xfrm>
          <a:off x="155619450" y="7562850"/>
          <a:ext cx="104775" cy="752475"/>
        </a:xfrm>
        <a:prstGeom prst="rect">
          <a:avLst/>
        </a:prstGeom>
        <a:noFill/>
        <a:ln w="9525">
          <a:noFill/>
          <a:miter lim="800000"/>
          <a:headEnd/>
          <a:tailEnd/>
        </a:ln>
      </xdr:spPr>
    </xdr:sp>
    <xdr:clientData/>
  </xdr:twoCellAnchor>
  <xdr:twoCellAnchor editAs="oneCell">
    <xdr:from>
      <xdr:col>233</xdr:col>
      <xdr:colOff>295275</xdr:colOff>
      <xdr:row>1696</xdr:row>
      <xdr:rowOff>0</xdr:rowOff>
    </xdr:from>
    <xdr:to>
      <xdr:col>233</xdr:col>
      <xdr:colOff>400050</xdr:colOff>
      <xdr:row>1697</xdr:row>
      <xdr:rowOff>219075</xdr:rowOff>
    </xdr:to>
    <xdr:sp macro="" textlink="">
      <xdr:nvSpPr>
        <xdr:cNvPr id="411" name="Text Box 1"/>
        <xdr:cNvSpPr txBox="1">
          <a:spLocks noChangeArrowheads="1"/>
        </xdr:cNvSpPr>
      </xdr:nvSpPr>
      <xdr:spPr bwMode="auto">
        <a:xfrm>
          <a:off x="156229050" y="7562850"/>
          <a:ext cx="104775" cy="752475"/>
        </a:xfrm>
        <a:prstGeom prst="rect">
          <a:avLst/>
        </a:prstGeom>
        <a:noFill/>
        <a:ln w="9525">
          <a:noFill/>
          <a:miter lim="800000"/>
          <a:headEnd/>
          <a:tailEnd/>
        </a:ln>
      </xdr:spPr>
    </xdr:sp>
    <xdr:clientData/>
  </xdr:twoCellAnchor>
  <xdr:twoCellAnchor editAs="oneCell">
    <xdr:from>
      <xdr:col>234</xdr:col>
      <xdr:colOff>295275</xdr:colOff>
      <xdr:row>1696</xdr:row>
      <xdr:rowOff>0</xdr:rowOff>
    </xdr:from>
    <xdr:to>
      <xdr:col>234</xdr:col>
      <xdr:colOff>400050</xdr:colOff>
      <xdr:row>1697</xdr:row>
      <xdr:rowOff>219075</xdr:rowOff>
    </xdr:to>
    <xdr:sp macro="" textlink="">
      <xdr:nvSpPr>
        <xdr:cNvPr id="412" name="Text Box 1"/>
        <xdr:cNvSpPr txBox="1">
          <a:spLocks noChangeArrowheads="1"/>
        </xdr:cNvSpPr>
      </xdr:nvSpPr>
      <xdr:spPr bwMode="auto">
        <a:xfrm>
          <a:off x="156838650" y="7562850"/>
          <a:ext cx="104775" cy="752475"/>
        </a:xfrm>
        <a:prstGeom prst="rect">
          <a:avLst/>
        </a:prstGeom>
        <a:noFill/>
        <a:ln w="9525">
          <a:noFill/>
          <a:miter lim="800000"/>
          <a:headEnd/>
          <a:tailEnd/>
        </a:ln>
      </xdr:spPr>
    </xdr:sp>
    <xdr:clientData/>
  </xdr:twoCellAnchor>
  <xdr:twoCellAnchor editAs="oneCell">
    <xdr:from>
      <xdr:col>235</xdr:col>
      <xdr:colOff>295275</xdr:colOff>
      <xdr:row>1696</xdr:row>
      <xdr:rowOff>0</xdr:rowOff>
    </xdr:from>
    <xdr:to>
      <xdr:col>235</xdr:col>
      <xdr:colOff>400050</xdr:colOff>
      <xdr:row>1697</xdr:row>
      <xdr:rowOff>219075</xdr:rowOff>
    </xdr:to>
    <xdr:sp macro="" textlink="">
      <xdr:nvSpPr>
        <xdr:cNvPr id="413" name="Text Box 1"/>
        <xdr:cNvSpPr txBox="1">
          <a:spLocks noChangeArrowheads="1"/>
        </xdr:cNvSpPr>
      </xdr:nvSpPr>
      <xdr:spPr bwMode="auto">
        <a:xfrm>
          <a:off x="157448250" y="7562850"/>
          <a:ext cx="104775" cy="752475"/>
        </a:xfrm>
        <a:prstGeom prst="rect">
          <a:avLst/>
        </a:prstGeom>
        <a:noFill/>
        <a:ln w="9525">
          <a:noFill/>
          <a:miter lim="800000"/>
          <a:headEnd/>
          <a:tailEnd/>
        </a:ln>
      </xdr:spPr>
    </xdr:sp>
    <xdr:clientData/>
  </xdr:twoCellAnchor>
  <xdr:twoCellAnchor editAs="oneCell">
    <xdr:from>
      <xdr:col>236</xdr:col>
      <xdr:colOff>295275</xdr:colOff>
      <xdr:row>1696</xdr:row>
      <xdr:rowOff>0</xdr:rowOff>
    </xdr:from>
    <xdr:to>
      <xdr:col>236</xdr:col>
      <xdr:colOff>400050</xdr:colOff>
      <xdr:row>1697</xdr:row>
      <xdr:rowOff>219075</xdr:rowOff>
    </xdr:to>
    <xdr:sp macro="" textlink="">
      <xdr:nvSpPr>
        <xdr:cNvPr id="414" name="Text Box 1"/>
        <xdr:cNvSpPr txBox="1">
          <a:spLocks noChangeArrowheads="1"/>
        </xdr:cNvSpPr>
      </xdr:nvSpPr>
      <xdr:spPr bwMode="auto">
        <a:xfrm>
          <a:off x="158057850" y="7562850"/>
          <a:ext cx="104775" cy="752475"/>
        </a:xfrm>
        <a:prstGeom prst="rect">
          <a:avLst/>
        </a:prstGeom>
        <a:noFill/>
        <a:ln w="9525">
          <a:noFill/>
          <a:miter lim="800000"/>
          <a:headEnd/>
          <a:tailEnd/>
        </a:ln>
      </xdr:spPr>
    </xdr:sp>
    <xdr:clientData/>
  </xdr:twoCellAnchor>
  <xdr:twoCellAnchor editAs="oneCell">
    <xdr:from>
      <xdr:col>237</xdr:col>
      <xdr:colOff>295275</xdr:colOff>
      <xdr:row>1696</xdr:row>
      <xdr:rowOff>0</xdr:rowOff>
    </xdr:from>
    <xdr:to>
      <xdr:col>237</xdr:col>
      <xdr:colOff>400050</xdr:colOff>
      <xdr:row>1697</xdr:row>
      <xdr:rowOff>219075</xdr:rowOff>
    </xdr:to>
    <xdr:sp macro="" textlink="">
      <xdr:nvSpPr>
        <xdr:cNvPr id="415" name="Text Box 1"/>
        <xdr:cNvSpPr txBox="1">
          <a:spLocks noChangeArrowheads="1"/>
        </xdr:cNvSpPr>
      </xdr:nvSpPr>
      <xdr:spPr bwMode="auto">
        <a:xfrm>
          <a:off x="158667450" y="7562850"/>
          <a:ext cx="104775" cy="752475"/>
        </a:xfrm>
        <a:prstGeom prst="rect">
          <a:avLst/>
        </a:prstGeom>
        <a:noFill/>
        <a:ln w="9525">
          <a:noFill/>
          <a:miter lim="800000"/>
          <a:headEnd/>
          <a:tailEnd/>
        </a:ln>
      </xdr:spPr>
    </xdr:sp>
    <xdr:clientData/>
  </xdr:twoCellAnchor>
  <xdr:twoCellAnchor editAs="oneCell">
    <xdr:from>
      <xdr:col>238</xdr:col>
      <xdr:colOff>295275</xdr:colOff>
      <xdr:row>1696</xdr:row>
      <xdr:rowOff>0</xdr:rowOff>
    </xdr:from>
    <xdr:to>
      <xdr:col>238</xdr:col>
      <xdr:colOff>400050</xdr:colOff>
      <xdr:row>1697</xdr:row>
      <xdr:rowOff>219075</xdr:rowOff>
    </xdr:to>
    <xdr:sp macro="" textlink="">
      <xdr:nvSpPr>
        <xdr:cNvPr id="416" name="Text Box 1"/>
        <xdr:cNvSpPr txBox="1">
          <a:spLocks noChangeArrowheads="1"/>
        </xdr:cNvSpPr>
      </xdr:nvSpPr>
      <xdr:spPr bwMode="auto">
        <a:xfrm>
          <a:off x="159277050" y="7562850"/>
          <a:ext cx="104775" cy="752475"/>
        </a:xfrm>
        <a:prstGeom prst="rect">
          <a:avLst/>
        </a:prstGeom>
        <a:noFill/>
        <a:ln w="9525">
          <a:noFill/>
          <a:miter lim="800000"/>
          <a:headEnd/>
          <a:tailEnd/>
        </a:ln>
      </xdr:spPr>
    </xdr:sp>
    <xdr:clientData/>
  </xdr:twoCellAnchor>
  <xdr:twoCellAnchor editAs="oneCell">
    <xdr:from>
      <xdr:col>239</xdr:col>
      <xdr:colOff>295275</xdr:colOff>
      <xdr:row>1696</xdr:row>
      <xdr:rowOff>0</xdr:rowOff>
    </xdr:from>
    <xdr:to>
      <xdr:col>239</xdr:col>
      <xdr:colOff>400050</xdr:colOff>
      <xdr:row>1697</xdr:row>
      <xdr:rowOff>219075</xdr:rowOff>
    </xdr:to>
    <xdr:sp macro="" textlink="">
      <xdr:nvSpPr>
        <xdr:cNvPr id="417" name="Text Box 1"/>
        <xdr:cNvSpPr txBox="1">
          <a:spLocks noChangeArrowheads="1"/>
        </xdr:cNvSpPr>
      </xdr:nvSpPr>
      <xdr:spPr bwMode="auto">
        <a:xfrm>
          <a:off x="159886650" y="7562850"/>
          <a:ext cx="104775" cy="752475"/>
        </a:xfrm>
        <a:prstGeom prst="rect">
          <a:avLst/>
        </a:prstGeom>
        <a:noFill/>
        <a:ln w="9525">
          <a:noFill/>
          <a:miter lim="800000"/>
          <a:headEnd/>
          <a:tailEnd/>
        </a:ln>
      </xdr:spPr>
    </xdr:sp>
    <xdr:clientData/>
  </xdr:twoCellAnchor>
  <xdr:twoCellAnchor editAs="oneCell">
    <xdr:from>
      <xdr:col>240</xdr:col>
      <xdr:colOff>295275</xdr:colOff>
      <xdr:row>1696</xdr:row>
      <xdr:rowOff>0</xdr:rowOff>
    </xdr:from>
    <xdr:to>
      <xdr:col>240</xdr:col>
      <xdr:colOff>400050</xdr:colOff>
      <xdr:row>1697</xdr:row>
      <xdr:rowOff>219075</xdr:rowOff>
    </xdr:to>
    <xdr:sp macro="" textlink="">
      <xdr:nvSpPr>
        <xdr:cNvPr id="418" name="Text Box 1"/>
        <xdr:cNvSpPr txBox="1">
          <a:spLocks noChangeArrowheads="1"/>
        </xdr:cNvSpPr>
      </xdr:nvSpPr>
      <xdr:spPr bwMode="auto">
        <a:xfrm>
          <a:off x="160496250" y="7562850"/>
          <a:ext cx="104775" cy="752475"/>
        </a:xfrm>
        <a:prstGeom prst="rect">
          <a:avLst/>
        </a:prstGeom>
        <a:noFill/>
        <a:ln w="9525">
          <a:noFill/>
          <a:miter lim="800000"/>
          <a:headEnd/>
          <a:tailEnd/>
        </a:ln>
      </xdr:spPr>
    </xdr:sp>
    <xdr:clientData/>
  </xdr:twoCellAnchor>
  <xdr:twoCellAnchor editAs="oneCell">
    <xdr:from>
      <xdr:col>241</xdr:col>
      <xdr:colOff>295275</xdr:colOff>
      <xdr:row>1696</xdr:row>
      <xdr:rowOff>0</xdr:rowOff>
    </xdr:from>
    <xdr:to>
      <xdr:col>241</xdr:col>
      <xdr:colOff>400050</xdr:colOff>
      <xdr:row>1697</xdr:row>
      <xdr:rowOff>219075</xdr:rowOff>
    </xdr:to>
    <xdr:sp macro="" textlink="">
      <xdr:nvSpPr>
        <xdr:cNvPr id="419" name="Text Box 1"/>
        <xdr:cNvSpPr txBox="1">
          <a:spLocks noChangeArrowheads="1"/>
        </xdr:cNvSpPr>
      </xdr:nvSpPr>
      <xdr:spPr bwMode="auto">
        <a:xfrm>
          <a:off x="161105850" y="7562850"/>
          <a:ext cx="104775" cy="752475"/>
        </a:xfrm>
        <a:prstGeom prst="rect">
          <a:avLst/>
        </a:prstGeom>
        <a:noFill/>
        <a:ln w="9525">
          <a:noFill/>
          <a:miter lim="800000"/>
          <a:headEnd/>
          <a:tailEnd/>
        </a:ln>
      </xdr:spPr>
    </xdr:sp>
    <xdr:clientData/>
  </xdr:twoCellAnchor>
  <xdr:twoCellAnchor editAs="oneCell">
    <xdr:from>
      <xdr:col>242</xdr:col>
      <xdr:colOff>295275</xdr:colOff>
      <xdr:row>1696</xdr:row>
      <xdr:rowOff>0</xdr:rowOff>
    </xdr:from>
    <xdr:to>
      <xdr:col>242</xdr:col>
      <xdr:colOff>400050</xdr:colOff>
      <xdr:row>1697</xdr:row>
      <xdr:rowOff>219075</xdr:rowOff>
    </xdr:to>
    <xdr:sp macro="" textlink="">
      <xdr:nvSpPr>
        <xdr:cNvPr id="420" name="Text Box 1"/>
        <xdr:cNvSpPr txBox="1">
          <a:spLocks noChangeArrowheads="1"/>
        </xdr:cNvSpPr>
      </xdr:nvSpPr>
      <xdr:spPr bwMode="auto">
        <a:xfrm>
          <a:off x="161715450" y="7562850"/>
          <a:ext cx="104775" cy="752475"/>
        </a:xfrm>
        <a:prstGeom prst="rect">
          <a:avLst/>
        </a:prstGeom>
        <a:noFill/>
        <a:ln w="9525">
          <a:noFill/>
          <a:miter lim="800000"/>
          <a:headEnd/>
          <a:tailEnd/>
        </a:ln>
      </xdr:spPr>
    </xdr:sp>
    <xdr:clientData/>
  </xdr:twoCellAnchor>
  <xdr:twoCellAnchor editAs="oneCell">
    <xdr:from>
      <xdr:col>243</xdr:col>
      <xdr:colOff>295275</xdr:colOff>
      <xdr:row>1696</xdr:row>
      <xdr:rowOff>0</xdr:rowOff>
    </xdr:from>
    <xdr:to>
      <xdr:col>243</xdr:col>
      <xdr:colOff>400050</xdr:colOff>
      <xdr:row>1697</xdr:row>
      <xdr:rowOff>219075</xdr:rowOff>
    </xdr:to>
    <xdr:sp macro="" textlink="">
      <xdr:nvSpPr>
        <xdr:cNvPr id="421" name="Text Box 1"/>
        <xdr:cNvSpPr txBox="1">
          <a:spLocks noChangeArrowheads="1"/>
        </xdr:cNvSpPr>
      </xdr:nvSpPr>
      <xdr:spPr bwMode="auto">
        <a:xfrm>
          <a:off x="162325050" y="7562850"/>
          <a:ext cx="104775" cy="752475"/>
        </a:xfrm>
        <a:prstGeom prst="rect">
          <a:avLst/>
        </a:prstGeom>
        <a:noFill/>
        <a:ln w="9525">
          <a:noFill/>
          <a:miter lim="800000"/>
          <a:headEnd/>
          <a:tailEnd/>
        </a:ln>
      </xdr:spPr>
    </xdr:sp>
    <xdr:clientData/>
  </xdr:twoCellAnchor>
  <xdr:twoCellAnchor editAs="oneCell">
    <xdr:from>
      <xdr:col>244</xdr:col>
      <xdr:colOff>295275</xdr:colOff>
      <xdr:row>1696</xdr:row>
      <xdr:rowOff>0</xdr:rowOff>
    </xdr:from>
    <xdr:to>
      <xdr:col>244</xdr:col>
      <xdr:colOff>400050</xdr:colOff>
      <xdr:row>1697</xdr:row>
      <xdr:rowOff>219075</xdr:rowOff>
    </xdr:to>
    <xdr:sp macro="" textlink="">
      <xdr:nvSpPr>
        <xdr:cNvPr id="422" name="Text Box 1"/>
        <xdr:cNvSpPr txBox="1">
          <a:spLocks noChangeArrowheads="1"/>
        </xdr:cNvSpPr>
      </xdr:nvSpPr>
      <xdr:spPr bwMode="auto">
        <a:xfrm>
          <a:off x="162934650" y="7562850"/>
          <a:ext cx="104775" cy="752475"/>
        </a:xfrm>
        <a:prstGeom prst="rect">
          <a:avLst/>
        </a:prstGeom>
        <a:noFill/>
        <a:ln w="9525">
          <a:noFill/>
          <a:miter lim="800000"/>
          <a:headEnd/>
          <a:tailEnd/>
        </a:ln>
      </xdr:spPr>
    </xdr:sp>
    <xdr:clientData/>
  </xdr:twoCellAnchor>
  <xdr:twoCellAnchor editAs="oneCell">
    <xdr:from>
      <xdr:col>245</xdr:col>
      <xdr:colOff>295275</xdr:colOff>
      <xdr:row>1696</xdr:row>
      <xdr:rowOff>0</xdr:rowOff>
    </xdr:from>
    <xdr:to>
      <xdr:col>245</xdr:col>
      <xdr:colOff>400050</xdr:colOff>
      <xdr:row>1697</xdr:row>
      <xdr:rowOff>219075</xdr:rowOff>
    </xdr:to>
    <xdr:sp macro="" textlink="">
      <xdr:nvSpPr>
        <xdr:cNvPr id="423" name="Text Box 1"/>
        <xdr:cNvSpPr txBox="1">
          <a:spLocks noChangeArrowheads="1"/>
        </xdr:cNvSpPr>
      </xdr:nvSpPr>
      <xdr:spPr bwMode="auto">
        <a:xfrm>
          <a:off x="163544250" y="7562850"/>
          <a:ext cx="104775" cy="752475"/>
        </a:xfrm>
        <a:prstGeom prst="rect">
          <a:avLst/>
        </a:prstGeom>
        <a:noFill/>
        <a:ln w="9525">
          <a:noFill/>
          <a:miter lim="800000"/>
          <a:headEnd/>
          <a:tailEnd/>
        </a:ln>
      </xdr:spPr>
    </xdr:sp>
    <xdr:clientData/>
  </xdr:twoCellAnchor>
  <xdr:twoCellAnchor editAs="oneCell">
    <xdr:from>
      <xdr:col>246</xdr:col>
      <xdr:colOff>295275</xdr:colOff>
      <xdr:row>1696</xdr:row>
      <xdr:rowOff>0</xdr:rowOff>
    </xdr:from>
    <xdr:to>
      <xdr:col>246</xdr:col>
      <xdr:colOff>400050</xdr:colOff>
      <xdr:row>1697</xdr:row>
      <xdr:rowOff>219075</xdr:rowOff>
    </xdr:to>
    <xdr:sp macro="" textlink="">
      <xdr:nvSpPr>
        <xdr:cNvPr id="424" name="Text Box 1"/>
        <xdr:cNvSpPr txBox="1">
          <a:spLocks noChangeArrowheads="1"/>
        </xdr:cNvSpPr>
      </xdr:nvSpPr>
      <xdr:spPr bwMode="auto">
        <a:xfrm>
          <a:off x="164153850" y="7562850"/>
          <a:ext cx="104775" cy="752475"/>
        </a:xfrm>
        <a:prstGeom prst="rect">
          <a:avLst/>
        </a:prstGeom>
        <a:noFill/>
        <a:ln w="9525">
          <a:noFill/>
          <a:miter lim="800000"/>
          <a:headEnd/>
          <a:tailEnd/>
        </a:ln>
      </xdr:spPr>
    </xdr:sp>
    <xdr:clientData/>
  </xdr:twoCellAnchor>
  <xdr:twoCellAnchor editAs="oneCell">
    <xdr:from>
      <xdr:col>247</xdr:col>
      <xdr:colOff>295275</xdr:colOff>
      <xdr:row>1696</xdr:row>
      <xdr:rowOff>0</xdr:rowOff>
    </xdr:from>
    <xdr:to>
      <xdr:col>247</xdr:col>
      <xdr:colOff>400050</xdr:colOff>
      <xdr:row>1697</xdr:row>
      <xdr:rowOff>219075</xdr:rowOff>
    </xdr:to>
    <xdr:sp macro="" textlink="">
      <xdr:nvSpPr>
        <xdr:cNvPr id="425" name="Text Box 1"/>
        <xdr:cNvSpPr txBox="1">
          <a:spLocks noChangeArrowheads="1"/>
        </xdr:cNvSpPr>
      </xdr:nvSpPr>
      <xdr:spPr bwMode="auto">
        <a:xfrm>
          <a:off x="164763450" y="7562850"/>
          <a:ext cx="104775" cy="752475"/>
        </a:xfrm>
        <a:prstGeom prst="rect">
          <a:avLst/>
        </a:prstGeom>
        <a:noFill/>
        <a:ln w="9525">
          <a:noFill/>
          <a:miter lim="800000"/>
          <a:headEnd/>
          <a:tailEnd/>
        </a:ln>
      </xdr:spPr>
    </xdr:sp>
    <xdr:clientData/>
  </xdr:twoCellAnchor>
  <xdr:twoCellAnchor editAs="oneCell">
    <xdr:from>
      <xdr:col>248</xdr:col>
      <xdr:colOff>295275</xdr:colOff>
      <xdr:row>1696</xdr:row>
      <xdr:rowOff>0</xdr:rowOff>
    </xdr:from>
    <xdr:to>
      <xdr:col>248</xdr:col>
      <xdr:colOff>400050</xdr:colOff>
      <xdr:row>1697</xdr:row>
      <xdr:rowOff>219075</xdr:rowOff>
    </xdr:to>
    <xdr:sp macro="" textlink="">
      <xdr:nvSpPr>
        <xdr:cNvPr id="426" name="Text Box 1"/>
        <xdr:cNvSpPr txBox="1">
          <a:spLocks noChangeArrowheads="1"/>
        </xdr:cNvSpPr>
      </xdr:nvSpPr>
      <xdr:spPr bwMode="auto">
        <a:xfrm>
          <a:off x="165373050" y="7562850"/>
          <a:ext cx="104775" cy="752475"/>
        </a:xfrm>
        <a:prstGeom prst="rect">
          <a:avLst/>
        </a:prstGeom>
        <a:noFill/>
        <a:ln w="9525">
          <a:noFill/>
          <a:miter lim="800000"/>
          <a:headEnd/>
          <a:tailEnd/>
        </a:ln>
      </xdr:spPr>
    </xdr:sp>
    <xdr:clientData/>
  </xdr:twoCellAnchor>
  <xdr:twoCellAnchor editAs="oneCell">
    <xdr:from>
      <xdr:col>249</xdr:col>
      <xdr:colOff>295275</xdr:colOff>
      <xdr:row>1696</xdr:row>
      <xdr:rowOff>0</xdr:rowOff>
    </xdr:from>
    <xdr:to>
      <xdr:col>249</xdr:col>
      <xdr:colOff>400050</xdr:colOff>
      <xdr:row>1697</xdr:row>
      <xdr:rowOff>219075</xdr:rowOff>
    </xdr:to>
    <xdr:sp macro="" textlink="">
      <xdr:nvSpPr>
        <xdr:cNvPr id="427" name="Text Box 1"/>
        <xdr:cNvSpPr txBox="1">
          <a:spLocks noChangeArrowheads="1"/>
        </xdr:cNvSpPr>
      </xdr:nvSpPr>
      <xdr:spPr bwMode="auto">
        <a:xfrm>
          <a:off x="165982650" y="7562850"/>
          <a:ext cx="104775" cy="752475"/>
        </a:xfrm>
        <a:prstGeom prst="rect">
          <a:avLst/>
        </a:prstGeom>
        <a:noFill/>
        <a:ln w="9525">
          <a:noFill/>
          <a:miter lim="800000"/>
          <a:headEnd/>
          <a:tailEnd/>
        </a:ln>
      </xdr:spPr>
    </xdr:sp>
    <xdr:clientData/>
  </xdr:twoCellAnchor>
  <xdr:twoCellAnchor editAs="oneCell">
    <xdr:from>
      <xdr:col>250</xdr:col>
      <xdr:colOff>295275</xdr:colOff>
      <xdr:row>1696</xdr:row>
      <xdr:rowOff>0</xdr:rowOff>
    </xdr:from>
    <xdr:to>
      <xdr:col>250</xdr:col>
      <xdr:colOff>400050</xdr:colOff>
      <xdr:row>1697</xdr:row>
      <xdr:rowOff>219075</xdr:rowOff>
    </xdr:to>
    <xdr:sp macro="" textlink="">
      <xdr:nvSpPr>
        <xdr:cNvPr id="428" name="Text Box 1"/>
        <xdr:cNvSpPr txBox="1">
          <a:spLocks noChangeArrowheads="1"/>
        </xdr:cNvSpPr>
      </xdr:nvSpPr>
      <xdr:spPr bwMode="auto">
        <a:xfrm>
          <a:off x="166592250" y="7562850"/>
          <a:ext cx="104775" cy="752475"/>
        </a:xfrm>
        <a:prstGeom prst="rect">
          <a:avLst/>
        </a:prstGeom>
        <a:noFill/>
        <a:ln w="9525">
          <a:noFill/>
          <a:miter lim="800000"/>
          <a:headEnd/>
          <a:tailEnd/>
        </a:ln>
      </xdr:spPr>
    </xdr:sp>
    <xdr:clientData/>
  </xdr:twoCellAnchor>
  <xdr:twoCellAnchor editAs="oneCell">
    <xdr:from>
      <xdr:col>251</xdr:col>
      <xdr:colOff>295275</xdr:colOff>
      <xdr:row>1696</xdr:row>
      <xdr:rowOff>0</xdr:rowOff>
    </xdr:from>
    <xdr:to>
      <xdr:col>251</xdr:col>
      <xdr:colOff>400050</xdr:colOff>
      <xdr:row>1697</xdr:row>
      <xdr:rowOff>219075</xdr:rowOff>
    </xdr:to>
    <xdr:sp macro="" textlink="">
      <xdr:nvSpPr>
        <xdr:cNvPr id="429" name="Text Box 1"/>
        <xdr:cNvSpPr txBox="1">
          <a:spLocks noChangeArrowheads="1"/>
        </xdr:cNvSpPr>
      </xdr:nvSpPr>
      <xdr:spPr bwMode="auto">
        <a:xfrm>
          <a:off x="167201850" y="7562850"/>
          <a:ext cx="104775" cy="752475"/>
        </a:xfrm>
        <a:prstGeom prst="rect">
          <a:avLst/>
        </a:prstGeom>
        <a:noFill/>
        <a:ln w="9525">
          <a:noFill/>
          <a:miter lim="800000"/>
          <a:headEnd/>
          <a:tailEnd/>
        </a:ln>
      </xdr:spPr>
    </xdr:sp>
    <xdr:clientData/>
  </xdr:twoCellAnchor>
  <xdr:twoCellAnchor editAs="oneCell">
    <xdr:from>
      <xdr:col>252</xdr:col>
      <xdr:colOff>295275</xdr:colOff>
      <xdr:row>1696</xdr:row>
      <xdr:rowOff>0</xdr:rowOff>
    </xdr:from>
    <xdr:to>
      <xdr:col>252</xdr:col>
      <xdr:colOff>400050</xdr:colOff>
      <xdr:row>1697</xdr:row>
      <xdr:rowOff>219075</xdr:rowOff>
    </xdr:to>
    <xdr:sp macro="" textlink="">
      <xdr:nvSpPr>
        <xdr:cNvPr id="430" name="Text Box 1"/>
        <xdr:cNvSpPr txBox="1">
          <a:spLocks noChangeArrowheads="1"/>
        </xdr:cNvSpPr>
      </xdr:nvSpPr>
      <xdr:spPr bwMode="auto">
        <a:xfrm>
          <a:off x="167811450" y="7562850"/>
          <a:ext cx="104775" cy="752475"/>
        </a:xfrm>
        <a:prstGeom prst="rect">
          <a:avLst/>
        </a:prstGeom>
        <a:noFill/>
        <a:ln w="9525">
          <a:noFill/>
          <a:miter lim="800000"/>
          <a:headEnd/>
          <a:tailEnd/>
        </a:ln>
      </xdr:spPr>
    </xdr:sp>
    <xdr:clientData/>
  </xdr:twoCellAnchor>
  <xdr:twoCellAnchor editAs="oneCell">
    <xdr:from>
      <xdr:col>253</xdr:col>
      <xdr:colOff>295275</xdr:colOff>
      <xdr:row>1696</xdr:row>
      <xdr:rowOff>0</xdr:rowOff>
    </xdr:from>
    <xdr:to>
      <xdr:col>253</xdr:col>
      <xdr:colOff>400050</xdr:colOff>
      <xdr:row>1697</xdr:row>
      <xdr:rowOff>219075</xdr:rowOff>
    </xdr:to>
    <xdr:sp macro="" textlink="">
      <xdr:nvSpPr>
        <xdr:cNvPr id="431" name="Text Box 1"/>
        <xdr:cNvSpPr txBox="1">
          <a:spLocks noChangeArrowheads="1"/>
        </xdr:cNvSpPr>
      </xdr:nvSpPr>
      <xdr:spPr bwMode="auto">
        <a:xfrm>
          <a:off x="168421050" y="7562850"/>
          <a:ext cx="104775" cy="752475"/>
        </a:xfrm>
        <a:prstGeom prst="rect">
          <a:avLst/>
        </a:prstGeom>
        <a:noFill/>
        <a:ln w="9525">
          <a:noFill/>
          <a:miter lim="800000"/>
          <a:headEnd/>
          <a:tailEnd/>
        </a:ln>
      </xdr:spPr>
    </xdr:sp>
    <xdr:clientData/>
  </xdr:twoCellAnchor>
  <xdr:twoCellAnchor editAs="oneCell">
    <xdr:from>
      <xdr:col>254</xdr:col>
      <xdr:colOff>295275</xdr:colOff>
      <xdr:row>1696</xdr:row>
      <xdr:rowOff>0</xdr:rowOff>
    </xdr:from>
    <xdr:to>
      <xdr:col>254</xdr:col>
      <xdr:colOff>400050</xdr:colOff>
      <xdr:row>1697</xdr:row>
      <xdr:rowOff>219075</xdr:rowOff>
    </xdr:to>
    <xdr:sp macro="" textlink="">
      <xdr:nvSpPr>
        <xdr:cNvPr id="432" name="Text Box 1"/>
        <xdr:cNvSpPr txBox="1">
          <a:spLocks noChangeArrowheads="1"/>
        </xdr:cNvSpPr>
      </xdr:nvSpPr>
      <xdr:spPr bwMode="auto">
        <a:xfrm>
          <a:off x="169030650" y="7562850"/>
          <a:ext cx="104775" cy="752475"/>
        </a:xfrm>
        <a:prstGeom prst="rect">
          <a:avLst/>
        </a:prstGeom>
        <a:noFill/>
        <a:ln w="9525">
          <a:noFill/>
          <a:miter lim="800000"/>
          <a:headEnd/>
          <a:tailEnd/>
        </a:ln>
      </xdr:spPr>
    </xdr:sp>
    <xdr:clientData/>
  </xdr:twoCellAnchor>
  <xdr:twoCellAnchor editAs="oneCell">
    <xdr:from>
      <xdr:col>255</xdr:col>
      <xdr:colOff>295275</xdr:colOff>
      <xdr:row>1696</xdr:row>
      <xdr:rowOff>0</xdr:rowOff>
    </xdr:from>
    <xdr:to>
      <xdr:col>255</xdr:col>
      <xdr:colOff>400050</xdr:colOff>
      <xdr:row>1697</xdr:row>
      <xdr:rowOff>219075</xdr:rowOff>
    </xdr:to>
    <xdr:sp macro="" textlink="">
      <xdr:nvSpPr>
        <xdr:cNvPr id="433" name="Text Box 1"/>
        <xdr:cNvSpPr txBox="1">
          <a:spLocks noChangeArrowheads="1"/>
        </xdr:cNvSpPr>
      </xdr:nvSpPr>
      <xdr:spPr bwMode="auto">
        <a:xfrm>
          <a:off x="169640250" y="7562850"/>
          <a:ext cx="104775" cy="752475"/>
        </a:xfrm>
        <a:prstGeom prst="rect">
          <a:avLst/>
        </a:prstGeom>
        <a:noFill/>
        <a:ln w="9525">
          <a:noFill/>
          <a:miter lim="800000"/>
          <a:headEnd/>
          <a:tailEnd/>
        </a:ln>
      </xdr:spPr>
    </xdr:sp>
    <xdr:clientData/>
  </xdr:twoCellAnchor>
  <xdr:twoCellAnchor editAs="oneCell">
    <xdr:from>
      <xdr:col>3</xdr:col>
      <xdr:colOff>295275</xdr:colOff>
      <xdr:row>1697</xdr:row>
      <xdr:rowOff>0</xdr:rowOff>
    </xdr:from>
    <xdr:to>
      <xdr:col>3</xdr:col>
      <xdr:colOff>400050</xdr:colOff>
      <xdr:row>1698</xdr:row>
      <xdr:rowOff>47625</xdr:rowOff>
    </xdr:to>
    <xdr:sp macro="" textlink="">
      <xdr:nvSpPr>
        <xdr:cNvPr id="434" name="Text Box 1"/>
        <xdr:cNvSpPr txBox="1">
          <a:spLocks noChangeArrowheads="1"/>
        </xdr:cNvSpPr>
      </xdr:nvSpPr>
      <xdr:spPr bwMode="auto">
        <a:xfrm>
          <a:off x="7219950" y="8096250"/>
          <a:ext cx="104775" cy="752475"/>
        </a:xfrm>
        <a:prstGeom prst="rect">
          <a:avLst/>
        </a:prstGeom>
        <a:noFill/>
        <a:ln w="9525">
          <a:noFill/>
          <a:miter lim="800000"/>
          <a:headEnd/>
          <a:tailEnd/>
        </a:ln>
      </xdr:spPr>
    </xdr:sp>
    <xdr:clientData/>
  </xdr:twoCellAnchor>
  <xdr:twoCellAnchor editAs="oneCell">
    <xdr:from>
      <xdr:col>2</xdr:col>
      <xdr:colOff>295275</xdr:colOff>
      <xdr:row>1697</xdr:row>
      <xdr:rowOff>0</xdr:rowOff>
    </xdr:from>
    <xdr:to>
      <xdr:col>2</xdr:col>
      <xdr:colOff>400050</xdr:colOff>
      <xdr:row>1698</xdr:row>
      <xdr:rowOff>47625</xdr:rowOff>
    </xdr:to>
    <xdr:sp macro="" textlink="">
      <xdr:nvSpPr>
        <xdr:cNvPr id="435" name="Text Box 1"/>
        <xdr:cNvSpPr txBox="1">
          <a:spLocks noChangeArrowheads="1"/>
        </xdr:cNvSpPr>
      </xdr:nvSpPr>
      <xdr:spPr bwMode="auto">
        <a:xfrm>
          <a:off x="4572000" y="8096250"/>
          <a:ext cx="104775" cy="752475"/>
        </a:xfrm>
        <a:prstGeom prst="rect">
          <a:avLst/>
        </a:prstGeom>
        <a:noFill/>
        <a:ln w="9525">
          <a:noFill/>
          <a:miter lim="800000"/>
          <a:headEnd/>
          <a:tailEnd/>
        </a:ln>
      </xdr:spPr>
    </xdr:sp>
    <xdr:clientData/>
  </xdr:twoCellAnchor>
  <xdr:twoCellAnchor editAs="oneCell">
    <xdr:from>
      <xdr:col>5</xdr:col>
      <xdr:colOff>295275</xdr:colOff>
      <xdr:row>1697</xdr:row>
      <xdr:rowOff>0</xdr:rowOff>
    </xdr:from>
    <xdr:to>
      <xdr:col>5</xdr:col>
      <xdr:colOff>400050</xdr:colOff>
      <xdr:row>1698</xdr:row>
      <xdr:rowOff>47625</xdr:rowOff>
    </xdr:to>
    <xdr:sp macro="" textlink="">
      <xdr:nvSpPr>
        <xdr:cNvPr id="436" name="Text Box 1"/>
        <xdr:cNvSpPr txBox="1">
          <a:spLocks noChangeArrowheads="1"/>
        </xdr:cNvSpPr>
      </xdr:nvSpPr>
      <xdr:spPr bwMode="auto">
        <a:xfrm>
          <a:off x="10553700" y="8096250"/>
          <a:ext cx="104775" cy="752475"/>
        </a:xfrm>
        <a:prstGeom prst="rect">
          <a:avLst/>
        </a:prstGeom>
        <a:noFill/>
        <a:ln w="9525">
          <a:noFill/>
          <a:miter lim="800000"/>
          <a:headEnd/>
          <a:tailEnd/>
        </a:ln>
      </xdr:spPr>
    </xdr:sp>
    <xdr:clientData/>
  </xdr:twoCellAnchor>
  <xdr:twoCellAnchor editAs="oneCell">
    <xdr:from>
      <xdr:col>6</xdr:col>
      <xdr:colOff>295275</xdr:colOff>
      <xdr:row>1697</xdr:row>
      <xdr:rowOff>0</xdr:rowOff>
    </xdr:from>
    <xdr:to>
      <xdr:col>6</xdr:col>
      <xdr:colOff>400050</xdr:colOff>
      <xdr:row>1698</xdr:row>
      <xdr:rowOff>47625</xdr:rowOff>
    </xdr:to>
    <xdr:sp macro="" textlink="">
      <xdr:nvSpPr>
        <xdr:cNvPr id="437" name="Text Box 1"/>
        <xdr:cNvSpPr txBox="1">
          <a:spLocks noChangeArrowheads="1"/>
        </xdr:cNvSpPr>
      </xdr:nvSpPr>
      <xdr:spPr bwMode="auto">
        <a:xfrm>
          <a:off x="12687300" y="8096250"/>
          <a:ext cx="104775" cy="752475"/>
        </a:xfrm>
        <a:prstGeom prst="rect">
          <a:avLst/>
        </a:prstGeom>
        <a:noFill/>
        <a:ln w="9525">
          <a:noFill/>
          <a:miter lim="800000"/>
          <a:headEnd/>
          <a:tailEnd/>
        </a:ln>
      </xdr:spPr>
    </xdr:sp>
    <xdr:clientData/>
  </xdr:twoCellAnchor>
  <xdr:twoCellAnchor editAs="oneCell">
    <xdr:from>
      <xdr:col>9</xdr:col>
      <xdr:colOff>295275</xdr:colOff>
      <xdr:row>1697</xdr:row>
      <xdr:rowOff>0</xdr:rowOff>
    </xdr:from>
    <xdr:to>
      <xdr:col>9</xdr:col>
      <xdr:colOff>400050</xdr:colOff>
      <xdr:row>1698</xdr:row>
      <xdr:rowOff>47625</xdr:rowOff>
    </xdr:to>
    <xdr:sp macro="" textlink="">
      <xdr:nvSpPr>
        <xdr:cNvPr id="438" name="Text Box 1"/>
        <xdr:cNvSpPr txBox="1">
          <a:spLocks noChangeArrowheads="1"/>
        </xdr:cNvSpPr>
      </xdr:nvSpPr>
      <xdr:spPr bwMode="auto">
        <a:xfrm>
          <a:off x="18573750" y="8096250"/>
          <a:ext cx="104775" cy="752475"/>
        </a:xfrm>
        <a:prstGeom prst="rect">
          <a:avLst/>
        </a:prstGeom>
        <a:noFill/>
        <a:ln w="9525">
          <a:noFill/>
          <a:miter lim="800000"/>
          <a:headEnd/>
          <a:tailEnd/>
        </a:ln>
      </xdr:spPr>
    </xdr:sp>
    <xdr:clientData/>
  </xdr:twoCellAnchor>
  <xdr:twoCellAnchor editAs="oneCell">
    <xdr:from>
      <xdr:col>0</xdr:col>
      <xdr:colOff>0</xdr:colOff>
      <xdr:row>162</xdr:row>
      <xdr:rowOff>0</xdr:rowOff>
    </xdr:from>
    <xdr:to>
      <xdr:col>0</xdr:col>
      <xdr:colOff>114300</xdr:colOff>
      <xdr:row>162</xdr:row>
      <xdr:rowOff>285750</xdr:rowOff>
    </xdr:to>
    <xdr:sp macro="" textlink="">
      <xdr:nvSpPr>
        <xdr:cNvPr id="439" name="Text Box 1"/>
        <xdr:cNvSpPr txBox="1">
          <a:spLocks noChangeArrowheads="1"/>
        </xdr:cNvSpPr>
      </xdr:nvSpPr>
      <xdr:spPr bwMode="auto">
        <a:xfrm>
          <a:off x="0" y="5553075"/>
          <a:ext cx="114300" cy="342900"/>
        </a:xfrm>
        <a:prstGeom prst="rect">
          <a:avLst/>
        </a:prstGeom>
        <a:noFill/>
        <a:ln w="9525">
          <a:noFill/>
          <a:miter lim="800000"/>
          <a:headEnd/>
          <a:tailEnd/>
        </a:ln>
      </xdr:spPr>
    </xdr:sp>
    <xdr:clientData/>
  </xdr:twoCellAnchor>
  <xdr:twoCellAnchor editAs="oneCell">
    <xdr:from>
      <xdr:col>0</xdr:col>
      <xdr:colOff>0</xdr:colOff>
      <xdr:row>162</xdr:row>
      <xdr:rowOff>0</xdr:rowOff>
    </xdr:from>
    <xdr:to>
      <xdr:col>0</xdr:col>
      <xdr:colOff>114300</xdr:colOff>
      <xdr:row>162</xdr:row>
      <xdr:rowOff>285750</xdr:rowOff>
    </xdr:to>
    <xdr:sp macro="" textlink="">
      <xdr:nvSpPr>
        <xdr:cNvPr id="440" name="Text Box 1"/>
        <xdr:cNvSpPr txBox="1">
          <a:spLocks noChangeArrowheads="1"/>
        </xdr:cNvSpPr>
      </xdr:nvSpPr>
      <xdr:spPr bwMode="auto">
        <a:xfrm>
          <a:off x="0" y="5553075"/>
          <a:ext cx="114300" cy="342900"/>
        </a:xfrm>
        <a:prstGeom prst="rect">
          <a:avLst/>
        </a:prstGeom>
        <a:noFill/>
        <a:ln w="9525">
          <a:noFill/>
          <a:miter lim="800000"/>
          <a:headEnd/>
          <a:tailEnd/>
        </a:ln>
      </xdr:spPr>
    </xdr:sp>
    <xdr:clientData/>
  </xdr:twoCellAnchor>
  <xdr:twoCellAnchor editAs="oneCell">
    <xdr:from>
      <xdr:col>0</xdr:col>
      <xdr:colOff>0</xdr:colOff>
      <xdr:row>162</xdr:row>
      <xdr:rowOff>0</xdr:rowOff>
    </xdr:from>
    <xdr:to>
      <xdr:col>0</xdr:col>
      <xdr:colOff>114300</xdr:colOff>
      <xdr:row>162</xdr:row>
      <xdr:rowOff>285750</xdr:rowOff>
    </xdr:to>
    <xdr:sp macro="" textlink="">
      <xdr:nvSpPr>
        <xdr:cNvPr id="441" name="Text Box 1"/>
        <xdr:cNvSpPr txBox="1">
          <a:spLocks noChangeArrowheads="1"/>
        </xdr:cNvSpPr>
      </xdr:nvSpPr>
      <xdr:spPr bwMode="auto">
        <a:xfrm>
          <a:off x="0" y="5553075"/>
          <a:ext cx="114300" cy="342900"/>
        </a:xfrm>
        <a:prstGeom prst="rect">
          <a:avLst/>
        </a:prstGeom>
        <a:noFill/>
        <a:ln w="9525">
          <a:noFill/>
          <a:miter lim="800000"/>
          <a:headEnd/>
          <a:tailEnd/>
        </a:ln>
      </xdr:spPr>
    </xdr:sp>
    <xdr:clientData/>
  </xdr:twoCellAnchor>
  <xdr:twoCellAnchor editAs="oneCell">
    <xdr:from>
      <xdr:col>0</xdr:col>
      <xdr:colOff>0</xdr:colOff>
      <xdr:row>163</xdr:row>
      <xdr:rowOff>0</xdr:rowOff>
    </xdr:from>
    <xdr:to>
      <xdr:col>0</xdr:col>
      <xdr:colOff>114300</xdr:colOff>
      <xdr:row>163</xdr:row>
      <xdr:rowOff>285750</xdr:rowOff>
    </xdr:to>
    <xdr:sp macro="" textlink="">
      <xdr:nvSpPr>
        <xdr:cNvPr id="442" name="Text Box 1"/>
        <xdr:cNvSpPr txBox="1">
          <a:spLocks noChangeArrowheads="1"/>
        </xdr:cNvSpPr>
      </xdr:nvSpPr>
      <xdr:spPr bwMode="auto">
        <a:xfrm>
          <a:off x="0" y="5895975"/>
          <a:ext cx="114300" cy="342900"/>
        </a:xfrm>
        <a:prstGeom prst="rect">
          <a:avLst/>
        </a:prstGeom>
        <a:noFill/>
        <a:ln w="9525">
          <a:noFill/>
          <a:miter lim="800000"/>
          <a:headEnd/>
          <a:tailEnd/>
        </a:ln>
      </xdr:spPr>
    </xdr:sp>
    <xdr:clientData/>
  </xdr:twoCellAnchor>
  <xdr:twoCellAnchor editAs="oneCell">
    <xdr:from>
      <xdr:col>0</xdr:col>
      <xdr:colOff>0</xdr:colOff>
      <xdr:row>163</xdr:row>
      <xdr:rowOff>0</xdr:rowOff>
    </xdr:from>
    <xdr:to>
      <xdr:col>0</xdr:col>
      <xdr:colOff>114300</xdr:colOff>
      <xdr:row>163</xdr:row>
      <xdr:rowOff>285750</xdr:rowOff>
    </xdr:to>
    <xdr:sp macro="" textlink="">
      <xdr:nvSpPr>
        <xdr:cNvPr id="443" name="Text Box 1"/>
        <xdr:cNvSpPr txBox="1">
          <a:spLocks noChangeArrowheads="1"/>
        </xdr:cNvSpPr>
      </xdr:nvSpPr>
      <xdr:spPr bwMode="auto">
        <a:xfrm>
          <a:off x="0" y="5895975"/>
          <a:ext cx="114300" cy="342900"/>
        </a:xfrm>
        <a:prstGeom prst="rect">
          <a:avLst/>
        </a:prstGeom>
        <a:noFill/>
        <a:ln w="9525">
          <a:noFill/>
          <a:miter lim="800000"/>
          <a:headEnd/>
          <a:tailEnd/>
        </a:ln>
      </xdr:spPr>
    </xdr:sp>
    <xdr:clientData/>
  </xdr:twoCellAnchor>
  <xdr:twoCellAnchor editAs="oneCell">
    <xdr:from>
      <xdr:col>0</xdr:col>
      <xdr:colOff>0</xdr:colOff>
      <xdr:row>163</xdr:row>
      <xdr:rowOff>0</xdr:rowOff>
    </xdr:from>
    <xdr:to>
      <xdr:col>0</xdr:col>
      <xdr:colOff>114300</xdr:colOff>
      <xdr:row>163</xdr:row>
      <xdr:rowOff>285750</xdr:rowOff>
    </xdr:to>
    <xdr:sp macro="" textlink="">
      <xdr:nvSpPr>
        <xdr:cNvPr id="444" name="Text Box 1"/>
        <xdr:cNvSpPr txBox="1">
          <a:spLocks noChangeArrowheads="1"/>
        </xdr:cNvSpPr>
      </xdr:nvSpPr>
      <xdr:spPr bwMode="auto">
        <a:xfrm>
          <a:off x="0" y="5895975"/>
          <a:ext cx="114300" cy="342900"/>
        </a:xfrm>
        <a:prstGeom prst="rect">
          <a:avLst/>
        </a:prstGeom>
        <a:noFill/>
        <a:ln w="9525">
          <a:noFill/>
          <a:miter lim="800000"/>
          <a:headEnd/>
          <a:tailEnd/>
        </a:ln>
      </xdr:spPr>
    </xdr:sp>
    <xdr:clientData/>
  </xdr:twoCellAnchor>
  <xdr:twoCellAnchor editAs="oneCell">
    <xdr:from>
      <xdr:col>0</xdr:col>
      <xdr:colOff>0</xdr:colOff>
      <xdr:row>164</xdr:row>
      <xdr:rowOff>0</xdr:rowOff>
    </xdr:from>
    <xdr:to>
      <xdr:col>0</xdr:col>
      <xdr:colOff>114300</xdr:colOff>
      <xdr:row>165</xdr:row>
      <xdr:rowOff>19050</xdr:rowOff>
    </xdr:to>
    <xdr:sp macro="" textlink="">
      <xdr:nvSpPr>
        <xdr:cNvPr id="445" name="Text Box 1"/>
        <xdr:cNvSpPr txBox="1">
          <a:spLocks noChangeArrowheads="1"/>
        </xdr:cNvSpPr>
      </xdr:nvSpPr>
      <xdr:spPr bwMode="auto">
        <a:xfrm>
          <a:off x="0" y="6238875"/>
          <a:ext cx="114300" cy="342900"/>
        </a:xfrm>
        <a:prstGeom prst="rect">
          <a:avLst/>
        </a:prstGeom>
        <a:noFill/>
        <a:ln w="9525">
          <a:noFill/>
          <a:miter lim="800000"/>
          <a:headEnd/>
          <a:tailEnd/>
        </a:ln>
      </xdr:spPr>
    </xdr:sp>
    <xdr:clientData/>
  </xdr:twoCellAnchor>
  <xdr:twoCellAnchor editAs="oneCell">
    <xdr:from>
      <xdr:col>0</xdr:col>
      <xdr:colOff>0</xdr:colOff>
      <xdr:row>164</xdr:row>
      <xdr:rowOff>0</xdr:rowOff>
    </xdr:from>
    <xdr:to>
      <xdr:col>0</xdr:col>
      <xdr:colOff>114300</xdr:colOff>
      <xdr:row>165</xdr:row>
      <xdr:rowOff>19050</xdr:rowOff>
    </xdr:to>
    <xdr:sp macro="" textlink="">
      <xdr:nvSpPr>
        <xdr:cNvPr id="446" name="Text Box 1"/>
        <xdr:cNvSpPr txBox="1">
          <a:spLocks noChangeArrowheads="1"/>
        </xdr:cNvSpPr>
      </xdr:nvSpPr>
      <xdr:spPr bwMode="auto">
        <a:xfrm>
          <a:off x="0" y="6238875"/>
          <a:ext cx="114300" cy="342900"/>
        </a:xfrm>
        <a:prstGeom prst="rect">
          <a:avLst/>
        </a:prstGeom>
        <a:noFill/>
        <a:ln w="9525">
          <a:noFill/>
          <a:miter lim="800000"/>
          <a:headEnd/>
          <a:tailEnd/>
        </a:ln>
      </xdr:spPr>
    </xdr:sp>
    <xdr:clientData/>
  </xdr:twoCellAnchor>
  <xdr:twoCellAnchor editAs="oneCell">
    <xdr:from>
      <xdr:col>0</xdr:col>
      <xdr:colOff>0</xdr:colOff>
      <xdr:row>164</xdr:row>
      <xdr:rowOff>0</xdr:rowOff>
    </xdr:from>
    <xdr:to>
      <xdr:col>0</xdr:col>
      <xdr:colOff>114300</xdr:colOff>
      <xdr:row>165</xdr:row>
      <xdr:rowOff>19050</xdr:rowOff>
    </xdr:to>
    <xdr:sp macro="" textlink="">
      <xdr:nvSpPr>
        <xdr:cNvPr id="447" name="Text Box 1"/>
        <xdr:cNvSpPr txBox="1">
          <a:spLocks noChangeArrowheads="1"/>
        </xdr:cNvSpPr>
      </xdr:nvSpPr>
      <xdr:spPr bwMode="auto">
        <a:xfrm>
          <a:off x="0" y="6238875"/>
          <a:ext cx="114300" cy="342900"/>
        </a:xfrm>
        <a:prstGeom prst="rect">
          <a:avLst/>
        </a:prstGeom>
        <a:noFill/>
        <a:ln w="9525">
          <a:noFill/>
          <a:miter lim="800000"/>
          <a:headEnd/>
          <a:tailEnd/>
        </a:ln>
      </xdr:spPr>
    </xdr:sp>
    <xdr:clientData/>
  </xdr:twoCellAnchor>
  <xdr:twoCellAnchor editAs="oneCell">
    <xdr:from>
      <xdr:col>0</xdr:col>
      <xdr:colOff>0</xdr:colOff>
      <xdr:row>165</xdr:row>
      <xdr:rowOff>0</xdr:rowOff>
    </xdr:from>
    <xdr:to>
      <xdr:col>0</xdr:col>
      <xdr:colOff>114300</xdr:colOff>
      <xdr:row>166</xdr:row>
      <xdr:rowOff>19050</xdr:rowOff>
    </xdr:to>
    <xdr:sp macro="" textlink="">
      <xdr:nvSpPr>
        <xdr:cNvPr id="448" name="Text Box 1"/>
        <xdr:cNvSpPr txBox="1">
          <a:spLocks noChangeArrowheads="1"/>
        </xdr:cNvSpPr>
      </xdr:nvSpPr>
      <xdr:spPr bwMode="auto">
        <a:xfrm>
          <a:off x="0" y="6581775"/>
          <a:ext cx="114300" cy="342900"/>
        </a:xfrm>
        <a:prstGeom prst="rect">
          <a:avLst/>
        </a:prstGeom>
        <a:noFill/>
        <a:ln w="9525">
          <a:noFill/>
          <a:miter lim="800000"/>
          <a:headEnd/>
          <a:tailEnd/>
        </a:ln>
      </xdr:spPr>
    </xdr:sp>
    <xdr:clientData/>
  </xdr:twoCellAnchor>
  <xdr:twoCellAnchor editAs="oneCell">
    <xdr:from>
      <xdr:col>0</xdr:col>
      <xdr:colOff>0</xdr:colOff>
      <xdr:row>165</xdr:row>
      <xdr:rowOff>0</xdr:rowOff>
    </xdr:from>
    <xdr:to>
      <xdr:col>0</xdr:col>
      <xdr:colOff>114300</xdr:colOff>
      <xdr:row>166</xdr:row>
      <xdr:rowOff>19050</xdr:rowOff>
    </xdr:to>
    <xdr:sp macro="" textlink="">
      <xdr:nvSpPr>
        <xdr:cNvPr id="449" name="Text Box 1"/>
        <xdr:cNvSpPr txBox="1">
          <a:spLocks noChangeArrowheads="1"/>
        </xdr:cNvSpPr>
      </xdr:nvSpPr>
      <xdr:spPr bwMode="auto">
        <a:xfrm>
          <a:off x="0" y="6581775"/>
          <a:ext cx="114300" cy="342900"/>
        </a:xfrm>
        <a:prstGeom prst="rect">
          <a:avLst/>
        </a:prstGeom>
        <a:noFill/>
        <a:ln w="9525">
          <a:noFill/>
          <a:miter lim="800000"/>
          <a:headEnd/>
          <a:tailEnd/>
        </a:ln>
      </xdr:spPr>
    </xdr:sp>
    <xdr:clientData/>
  </xdr:twoCellAnchor>
  <xdr:twoCellAnchor editAs="oneCell">
    <xdr:from>
      <xdr:col>0</xdr:col>
      <xdr:colOff>0</xdr:colOff>
      <xdr:row>165</xdr:row>
      <xdr:rowOff>0</xdr:rowOff>
    </xdr:from>
    <xdr:to>
      <xdr:col>0</xdr:col>
      <xdr:colOff>114300</xdr:colOff>
      <xdr:row>166</xdr:row>
      <xdr:rowOff>19050</xdr:rowOff>
    </xdr:to>
    <xdr:sp macro="" textlink="">
      <xdr:nvSpPr>
        <xdr:cNvPr id="450" name="Text Box 1"/>
        <xdr:cNvSpPr txBox="1">
          <a:spLocks noChangeArrowheads="1"/>
        </xdr:cNvSpPr>
      </xdr:nvSpPr>
      <xdr:spPr bwMode="auto">
        <a:xfrm>
          <a:off x="0" y="6581775"/>
          <a:ext cx="114300" cy="342900"/>
        </a:xfrm>
        <a:prstGeom prst="rect">
          <a:avLst/>
        </a:prstGeom>
        <a:noFill/>
        <a:ln w="9525">
          <a:noFill/>
          <a:miter lim="800000"/>
          <a:headEnd/>
          <a:tailEnd/>
        </a:ln>
      </xdr:spPr>
    </xdr:sp>
    <xdr:clientData/>
  </xdr:twoCellAnchor>
  <xdr:twoCellAnchor editAs="oneCell">
    <xdr:from>
      <xdr:col>0</xdr:col>
      <xdr:colOff>0</xdr:colOff>
      <xdr:row>166</xdr:row>
      <xdr:rowOff>0</xdr:rowOff>
    </xdr:from>
    <xdr:to>
      <xdr:col>0</xdr:col>
      <xdr:colOff>114300</xdr:colOff>
      <xdr:row>167</xdr:row>
      <xdr:rowOff>19050</xdr:rowOff>
    </xdr:to>
    <xdr:sp macro="" textlink="">
      <xdr:nvSpPr>
        <xdr:cNvPr id="451" name="Text Box 1"/>
        <xdr:cNvSpPr txBox="1">
          <a:spLocks noChangeArrowheads="1"/>
        </xdr:cNvSpPr>
      </xdr:nvSpPr>
      <xdr:spPr bwMode="auto">
        <a:xfrm>
          <a:off x="0" y="6924675"/>
          <a:ext cx="114300" cy="342900"/>
        </a:xfrm>
        <a:prstGeom prst="rect">
          <a:avLst/>
        </a:prstGeom>
        <a:noFill/>
        <a:ln w="9525">
          <a:noFill/>
          <a:miter lim="800000"/>
          <a:headEnd/>
          <a:tailEnd/>
        </a:ln>
      </xdr:spPr>
    </xdr:sp>
    <xdr:clientData/>
  </xdr:twoCellAnchor>
  <xdr:twoCellAnchor editAs="oneCell">
    <xdr:from>
      <xdr:col>0</xdr:col>
      <xdr:colOff>0</xdr:colOff>
      <xdr:row>166</xdr:row>
      <xdr:rowOff>0</xdr:rowOff>
    </xdr:from>
    <xdr:to>
      <xdr:col>0</xdr:col>
      <xdr:colOff>114300</xdr:colOff>
      <xdr:row>167</xdr:row>
      <xdr:rowOff>19050</xdr:rowOff>
    </xdr:to>
    <xdr:sp macro="" textlink="">
      <xdr:nvSpPr>
        <xdr:cNvPr id="452" name="Text Box 1"/>
        <xdr:cNvSpPr txBox="1">
          <a:spLocks noChangeArrowheads="1"/>
        </xdr:cNvSpPr>
      </xdr:nvSpPr>
      <xdr:spPr bwMode="auto">
        <a:xfrm>
          <a:off x="0" y="6924675"/>
          <a:ext cx="114300" cy="342900"/>
        </a:xfrm>
        <a:prstGeom prst="rect">
          <a:avLst/>
        </a:prstGeom>
        <a:noFill/>
        <a:ln w="9525">
          <a:noFill/>
          <a:miter lim="800000"/>
          <a:headEnd/>
          <a:tailEnd/>
        </a:ln>
      </xdr:spPr>
    </xdr:sp>
    <xdr:clientData/>
  </xdr:twoCellAnchor>
  <xdr:twoCellAnchor editAs="oneCell">
    <xdr:from>
      <xdr:col>0</xdr:col>
      <xdr:colOff>0</xdr:colOff>
      <xdr:row>166</xdr:row>
      <xdr:rowOff>0</xdr:rowOff>
    </xdr:from>
    <xdr:to>
      <xdr:col>0</xdr:col>
      <xdr:colOff>114300</xdr:colOff>
      <xdr:row>167</xdr:row>
      <xdr:rowOff>19050</xdr:rowOff>
    </xdr:to>
    <xdr:sp macro="" textlink="">
      <xdr:nvSpPr>
        <xdr:cNvPr id="453" name="Text Box 1"/>
        <xdr:cNvSpPr txBox="1">
          <a:spLocks noChangeArrowheads="1"/>
        </xdr:cNvSpPr>
      </xdr:nvSpPr>
      <xdr:spPr bwMode="auto">
        <a:xfrm>
          <a:off x="0" y="6924675"/>
          <a:ext cx="114300" cy="342900"/>
        </a:xfrm>
        <a:prstGeom prst="rect">
          <a:avLst/>
        </a:prstGeom>
        <a:noFill/>
        <a:ln w="9525">
          <a:noFill/>
          <a:miter lim="800000"/>
          <a:headEnd/>
          <a:tailEnd/>
        </a:ln>
      </xdr:spPr>
    </xdr:sp>
    <xdr:clientData/>
  </xdr:twoCellAnchor>
  <xdr:twoCellAnchor editAs="oneCell">
    <xdr:from>
      <xdr:col>0</xdr:col>
      <xdr:colOff>0</xdr:colOff>
      <xdr:row>167</xdr:row>
      <xdr:rowOff>0</xdr:rowOff>
    </xdr:from>
    <xdr:to>
      <xdr:col>0</xdr:col>
      <xdr:colOff>114300</xdr:colOff>
      <xdr:row>168</xdr:row>
      <xdr:rowOff>19050</xdr:rowOff>
    </xdr:to>
    <xdr:sp macro="" textlink="">
      <xdr:nvSpPr>
        <xdr:cNvPr id="454" name="Text Box 1"/>
        <xdr:cNvSpPr txBox="1">
          <a:spLocks noChangeArrowheads="1"/>
        </xdr:cNvSpPr>
      </xdr:nvSpPr>
      <xdr:spPr bwMode="auto">
        <a:xfrm>
          <a:off x="0" y="7267575"/>
          <a:ext cx="114300" cy="342900"/>
        </a:xfrm>
        <a:prstGeom prst="rect">
          <a:avLst/>
        </a:prstGeom>
        <a:noFill/>
        <a:ln w="9525">
          <a:noFill/>
          <a:miter lim="800000"/>
          <a:headEnd/>
          <a:tailEnd/>
        </a:ln>
      </xdr:spPr>
    </xdr:sp>
    <xdr:clientData/>
  </xdr:twoCellAnchor>
  <xdr:twoCellAnchor editAs="oneCell">
    <xdr:from>
      <xdr:col>0</xdr:col>
      <xdr:colOff>0</xdr:colOff>
      <xdr:row>167</xdr:row>
      <xdr:rowOff>0</xdr:rowOff>
    </xdr:from>
    <xdr:to>
      <xdr:col>0</xdr:col>
      <xdr:colOff>114300</xdr:colOff>
      <xdr:row>168</xdr:row>
      <xdr:rowOff>19050</xdr:rowOff>
    </xdr:to>
    <xdr:sp macro="" textlink="">
      <xdr:nvSpPr>
        <xdr:cNvPr id="455" name="Text Box 1"/>
        <xdr:cNvSpPr txBox="1">
          <a:spLocks noChangeArrowheads="1"/>
        </xdr:cNvSpPr>
      </xdr:nvSpPr>
      <xdr:spPr bwMode="auto">
        <a:xfrm>
          <a:off x="0" y="7267575"/>
          <a:ext cx="114300" cy="342900"/>
        </a:xfrm>
        <a:prstGeom prst="rect">
          <a:avLst/>
        </a:prstGeom>
        <a:noFill/>
        <a:ln w="9525">
          <a:noFill/>
          <a:miter lim="800000"/>
          <a:headEnd/>
          <a:tailEnd/>
        </a:ln>
      </xdr:spPr>
    </xdr:sp>
    <xdr:clientData/>
  </xdr:twoCellAnchor>
  <xdr:twoCellAnchor editAs="oneCell">
    <xdr:from>
      <xdr:col>0</xdr:col>
      <xdr:colOff>0</xdr:colOff>
      <xdr:row>167</xdr:row>
      <xdr:rowOff>0</xdr:rowOff>
    </xdr:from>
    <xdr:to>
      <xdr:col>0</xdr:col>
      <xdr:colOff>114300</xdr:colOff>
      <xdr:row>168</xdr:row>
      <xdr:rowOff>19050</xdr:rowOff>
    </xdr:to>
    <xdr:sp macro="" textlink="">
      <xdr:nvSpPr>
        <xdr:cNvPr id="456" name="Text Box 1"/>
        <xdr:cNvSpPr txBox="1">
          <a:spLocks noChangeArrowheads="1"/>
        </xdr:cNvSpPr>
      </xdr:nvSpPr>
      <xdr:spPr bwMode="auto">
        <a:xfrm>
          <a:off x="0" y="7267575"/>
          <a:ext cx="114300" cy="342900"/>
        </a:xfrm>
        <a:prstGeom prst="rect">
          <a:avLst/>
        </a:prstGeom>
        <a:noFill/>
        <a:ln w="9525">
          <a:noFill/>
          <a:miter lim="800000"/>
          <a:headEnd/>
          <a:tailEnd/>
        </a:ln>
      </xdr:spPr>
    </xdr:sp>
    <xdr:clientData/>
  </xdr:twoCellAnchor>
  <xdr:twoCellAnchor editAs="oneCell">
    <xdr:from>
      <xdr:col>0</xdr:col>
      <xdr:colOff>0</xdr:colOff>
      <xdr:row>168</xdr:row>
      <xdr:rowOff>0</xdr:rowOff>
    </xdr:from>
    <xdr:to>
      <xdr:col>0</xdr:col>
      <xdr:colOff>114300</xdr:colOff>
      <xdr:row>169</xdr:row>
      <xdr:rowOff>19050</xdr:rowOff>
    </xdr:to>
    <xdr:sp macro="" textlink="">
      <xdr:nvSpPr>
        <xdr:cNvPr id="457" name="Text Box 1"/>
        <xdr:cNvSpPr txBox="1">
          <a:spLocks noChangeArrowheads="1"/>
        </xdr:cNvSpPr>
      </xdr:nvSpPr>
      <xdr:spPr bwMode="auto">
        <a:xfrm>
          <a:off x="0" y="7610475"/>
          <a:ext cx="114300" cy="342900"/>
        </a:xfrm>
        <a:prstGeom prst="rect">
          <a:avLst/>
        </a:prstGeom>
        <a:noFill/>
        <a:ln w="9525">
          <a:noFill/>
          <a:miter lim="800000"/>
          <a:headEnd/>
          <a:tailEnd/>
        </a:ln>
      </xdr:spPr>
    </xdr:sp>
    <xdr:clientData/>
  </xdr:twoCellAnchor>
  <xdr:twoCellAnchor editAs="oneCell">
    <xdr:from>
      <xdr:col>0</xdr:col>
      <xdr:colOff>0</xdr:colOff>
      <xdr:row>168</xdr:row>
      <xdr:rowOff>0</xdr:rowOff>
    </xdr:from>
    <xdr:to>
      <xdr:col>0</xdr:col>
      <xdr:colOff>114300</xdr:colOff>
      <xdr:row>169</xdr:row>
      <xdr:rowOff>19050</xdr:rowOff>
    </xdr:to>
    <xdr:sp macro="" textlink="">
      <xdr:nvSpPr>
        <xdr:cNvPr id="458" name="Text Box 1"/>
        <xdr:cNvSpPr txBox="1">
          <a:spLocks noChangeArrowheads="1"/>
        </xdr:cNvSpPr>
      </xdr:nvSpPr>
      <xdr:spPr bwMode="auto">
        <a:xfrm>
          <a:off x="0" y="7610475"/>
          <a:ext cx="114300" cy="342900"/>
        </a:xfrm>
        <a:prstGeom prst="rect">
          <a:avLst/>
        </a:prstGeom>
        <a:noFill/>
        <a:ln w="9525">
          <a:noFill/>
          <a:miter lim="800000"/>
          <a:headEnd/>
          <a:tailEnd/>
        </a:ln>
      </xdr:spPr>
    </xdr:sp>
    <xdr:clientData/>
  </xdr:twoCellAnchor>
  <xdr:twoCellAnchor editAs="oneCell">
    <xdr:from>
      <xdr:col>0</xdr:col>
      <xdr:colOff>0</xdr:colOff>
      <xdr:row>168</xdr:row>
      <xdr:rowOff>0</xdr:rowOff>
    </xdr:from>
    <xdr:to>
      <xdr:col>0</xdr:col>
      <xdr:colOff>114300</xdr:colOff>
      <xdr:row>169</xdr:row>
      <xdr:rowOff>19050</xdr:rowOff>
    </xdr:to>
    <xdr:sp macro="" textlink="">
      <xdr:nvSpPr>
        <xdr:cNvPr id="459" name="Text Box 1"/>
        <xdr:cNvSpPr txBox="1">
          <a:spLocks noChangeArrowheads="1"/>
        </xdr:cNvSpPr>
      </xdr:nvSpPr>
      <xdr:spPr bwMode="auto">
        <a:xfrm>
          <a:off x="0" y="7610475"/>
          <a:ext cx="114300" cy="342900"/>
        </a:xfrm>
        <a:prstGeom prst="rect">
          <a:avLst/>
        </a:prstGeom>
        <a:noFill/>
        <a:ln w="9525">
          <a:noFill/>
          <a:miter lim="800000"/>
          <a:headEnd/>
          <a:tailEnd/>
        </a:ln>
      </xdr:spPr>
    </xdr:sp>
    <xdr:clientData/>
  </xdr:twoCellAnchor>
  <xdr:twoCellAnchor editAs="oneCell">
    <xdr:from>
      <xdr:col>0</xdr:col>
      <xdr:colOff>0</xdr:colOff>
      <xdr:row>169</xdr:row>
      <xdr:rowOff>0</xdr:rowOff>
    </xdr:from>
    <xdr:to>
      <xdr:col>0</xdr:col>
      <xdr:colOff>114300</xdr:colOff>
      <xdr:row>170</xdr:row>
      <xdr:rowOff>19050</xdr:rowOff>
    </xdr:to>
    <xdr:sp macro="" textlink="">
      <xdr:nvSpPr>
        <xdr:cNvPr id="460" name="Text Box 1"/>
        <xdr:cNvSpPr txBox="1">
          <a:spLocks noChangeArrowheads="1"/>
        </xdr:cNvSpPr>
      </xdr:nvSpPr>
      <xdr:spPr bwMode="auto">
        <a:xfrm>
          <a:off x="0" y="7953375"/>
          <a:ext cx="114300" cy="342900"/>
        </a:xfrm>
        <a:prstGeom prst="rect">
          <a:avLst/>
        </a:prstGeom>
        <a:noFill/>
        <a:ln w="9525">
          <a:noFill/>
          <a:miter lim="800000"/>
          <a:headEnd/>
          <a:tailEnd/>
        </a:ln>
      </xdr:spPr>
    </xdr:sp>
    <xdr:clientData/>
  </xdr:twoCellAnchor>
  <xdr:twoCellAnchor editAs="oneCell">
    <xdr:from>
      <xdr:col>0</xdr:col>
      <xdr:colOff>0</xdr:colOff>
      <xdr:row>169</xdr:row>
      <xdr:rowOff>0</xdr:rowOff>
    </xdr:from>
    <xdr:to>
      <xdr:col>0</xdr:col>
      <xdr:colOff>114300</xdr:colOff>
      <xdr:row>170</xdr:row>
      <xdr:rowOff>19050</xdr:rowOff>
    </xdr:to>
    <xdr:sp macro="" textlink="">
      <xdr:nvSpPr>
        <xdr:cNvPr id="461" name="Text Box 1"/>
        <xdr:cNvSpPr txBox="1">
          <a:spLocks noChangeArrowheads="1"/>
        </xdr:cNvSpPr>
      </xdr:nvSpPr>
      <xdr:spPr bwMode="auto">
        <a:xfrm>
          <a:off x="0" y="7953375"/>
          <a:ext cx="114300" cy="342900"/>
        </a:xfrm>
        <a:prstGeom prst="rect">
          <a:avLst/>
        </a:prstGeom>
        <a:noFill/>
        <a:ln w="9525">
          <a:noFill/>
          <a:miter lim="800000"/>
          <a:headEnd/>
          <a:tailEnd/>
        </a:ln>
      </xdr:spPr>
    </xdr:sp>
    <xdr:clientData/>
  </xdr:twoCellAnchor>
  <xdr:twoCellAnchor editAs="oneCell">
    <xdr:from>
      <xdr:col>0</xdr:col>
      <xdr:colOff>0</xdr:colOff>
      <xdr:row>169</xdr:row>
      <xdr:rowOff>0</xdr:rowOff>
    </xdr:from>
    <xdr:to>
      <xdr:col>0</xdr:col>
      <xdr:colOff>114300</xdr:colOff>
      <xdr:row>170</xdr:row>
      <xdr:rowOff>19050</xdr:rowOff>
    </xdr:to>
    <xdr:sp macro="" textlink="">
      <xdr:nvSpPr>
        <xdr:cNvPr id="462" name="Text Box 1"/>
        <xdr:cNvSpPr txBox="1">
          <a:spLocks noChangeArrowheads="1"/>
        </xdr:cNvSpPr>
      </xdr:nvSpPr>
      <xdr:spPr bwMode="auto">
        <a:xfrm>
          <a:off x="0" y="7953375"/>
          <a:ext cx="114300" cy="342900"/>
        </a:xfrm>
        <a:prstGeom prst="rect">
          <a:avLst/>
        </a:prstGeom>
        <a:noFill/>
        <a:ln w="9525">
          <a:noFill/>
          <a:miter lim="800000"/>
          <a:headEnd/>
          <a:tailEnd/>
        </a:ln>
      </xdr:spPr>
    </xdr:sp>
    <xdr:clientData/>
  </xdr:twoCellAnchor>
  <xdr:twoCellAnchor editAs="oneCell">
    <xdr:from>
      <xdr:col>0</xdr:col>
      <xdr:colOff>0</xdr:colOff>
      <xdr:row>170</xdr:row>
      <xdr:rowOff>0</xdr:rowOff>
    </xdr:from>
    <xdr:to>
      <xdr:col>0</xdr:col>
      <xdr:colOff>114300</xdr:colOff>
      <xdr:row>171</xdr:row>
      <xdr:rowOff>19050</xdr:rowOff>
    </xdr:to>
    <xdr:sp macro="" textlink="">
      <xdr:nvSpPr>
        <xdr:cNvPr id="463" name="Text Box 1"/>
        <xdr:cNvSpPr txBox="1">
          <a:spLocks noChangeArrowheads="1"/>
        </xdr:cNvSpPr>
      </xdr:nvSpPr>
      <xdr:spPr bwMode="auto">
        <a:xfrm>
          <a:off x="0" y="8296275"/>
          <a:ext cx="114300" cy="342900"/>
        </a:xfrm>
        <a:prstGeom prst="rect">
          <a:avLst/>
        </a:prstGeom>
        <a:noFill/>
        <a:ln w="9525">
          <a:noFill/>
          <a:miter lim="800000"/>
          <a:headEnd/>
          <a:tailEnd/>
        </a:ln>
      </xdr:spPr>
    </xdr:sp>
    <xdr:clientData/>
  </xdr:twoCellAnchor>
  <xdr:twoCellAnchor editAs="oneCell">
    <xdr:from>
      <xdr:col>0</xdr:col>
      <xdr:colOff>0</xdr:colOff>
      <xdr:row>170</xdr:row>
      <xdr:rowOff>0</xdr:rowOff>
    </xdr:from>
    <xdr:to>
      <xdr:col>0</xdr:col>
      <xdr:colOff>114300</xdr:colOff>
      <xdr:row>171</xdr:row>
      <xdr:rowOff>19050</xdr:rowOff>
    </xdr:to>
    <xdr:sp macro="" textlink="">
      <xdr:nvSpPr>
        <xdr:cNvPr id="464" name="Text Box 1"/>
        <xdr:cNvSpPr txBox="1">
          <a:spLocks noChangeArrowheads="1"/>
        </xdr:cNvSpPr>
      </xdr:nvSpPr>
      <xdr:spPr bwMode="auto">
        <a:xfrm>
          <a:off x="0" y="8296275"/>
          <a:ext cx="114300" cy="342900"/>
        </a:xfrm>
        <a:prstGeom prst="rect">
          <a:avLst/>
        </a:prstGeom>
        <a:noFill/>
        <a:ln w="9525">
          <a:noFill/>
          <a:miter lim="800000"/>
          <a:headEnd/>
          <a:tailEnd/>
        </a:ln>
      </xdr:spPr>
    </xdr:sp>
    <xdr:clientData/>
  </xdr:twoCellAnchor>
  <xdr:twoCellAnchor editAs="oneCell">
    <xdr:from>
      <xdr:col>0</xdr:col>
      <xdr:colOff>0</xdr:colOff>
      <xdr:row>170</xdr:row>
      <xdr:rowOff>0</xdr:rowOff>
    </xdr:from>
    <xdr:to>
      <xdr:col>0</xdr:col>
      <xdr:colOff>114300</xdr:colOff>
      <xdr:row>171</xdr:row>
      <xdr:rowOff>19050</xdr:rowOff>
    </xdr:to>
    <xdr:sp macro="" textlink="">
      <xdr:nvSpPr>
        <xdr:cNvPr id="465" name="Text Box 1"/>
        <xdr:cNvSpPr txBox="1">
          <a:spLocks noChangeArrowheads="1"/>
        </xdr:cNvSpPr>
      </xdr:nvSpPr>
      <xdr:spPr bwMode="auto">
        <a:xfrm>
          <a:off x="0" y="8296275"/>
          <a:ext cx="114300" cy="342900"/>
        </a:xfrm>
        <a:prstGeom prst="rect">
          <a:avLst/>
        </a:prstGeom>
        <a:noFill/>
        <a:ln w="9525">
          <a:noFill/>
          <a:miter lim="800000"/>
          <a:headEnd/>
          <a:tailEnd/>
        </a:ln>
      </xdr:spPr>
    </xdr:sp>
    <xdr:clientData/>
  </xdr:twoCellAnchor>
  <xdr:twoCellAnchor editAs="oneCell">
    <xdr:from>
      <xdr:col>0</xdr:col>
      <xdr:colOff>0</xdr:colOff>
      <xdr:row>171</xdr:row>
      <xdr:rowOff>0</xdr:rowOff>
    </xdr:from>
    <xdr:to>
      <xdr:col>0</xdr:col>
      <xdr:colOff>114300</xdr:colOff>
      <xdr:row>172</xdr:row>
      <xdr:rowOff>19050</xdr:rowOff>
    </xdr:to>
    <xdr:sp macro="" textlink="">
      <xdr:nvSpPr>
        <xdr:cNvPr id="466" name="Text Box 1"/>
        <xdr:cNvSpPr txBox="1">
          <a:spLocks noChangeArrowheads="1"/>
        </xdr:cNvSpPr>
      </xdr:nvSpPr>
      <xdr:spPr bwMode="auto">
        <a:xfrm>
          <a:off x="0" y="8639175"/>
          <a:ext cx="114300" cy="342900"/>
        </a:xfrm>
        <a:prstGeom prst="rect">
          <a:avLst/>
        </a:prstGeom>
        <a:noFill/>
        <a:ln w="9525">
          <a:noFill/>
          <a:miter lim="800000"/>
          <a:headEnd/>
          <a:tailEnd/>
        </a:ln>
      </xdr:spPr>
    </xdr:sp>
    <xdr:clientData/>
  </xdr:twoCellAnchor>
  <xdr:twoCellAnchor editAs="oneCell">
    <xdr:from>
      <xdr:col>0</xdr:col>
      <xdr:colOff>0</xdr:colOff>
      <xdr:row>171</xdr:row>
      <xdr:rowOff>0</xdr:rowOff>
    </xdr:from>
    <xdr:to>
      <xdr:col>0</xdr:col>
      <xdr:colOff>114300</xdr:colOff>
      <xdr:row>172</xdr:row>
      <xdr:rowOff>19050</xdr:rowOff>
    </xdr:to>
    <xdr:sp macro="" textlink="">
      <xdr:nvSpPr>
        <xdr:cNvPr id="467" name="Text Box 1"/>
        <xdr:cNvSpPr txBox="1">
          <a:spLocks noChangeArrowheads="1"/>
        </xdr:cNvSpPr>
      </xdr:nvSpPr>
      <xdr:spPr bwMode="auto">
        <a:xfrm>
          <a:off x="0" y="8639175"/>
          <a:ext cx="114300" cy="342900"/>
        </a:xfrm>
        <a:prstGeom prst="rect">
          <a:avLst/>
        </a:prstGeom>
        <a:noFill/>
        <a:ln w="9525">
          <a:noFill/>
          <a:miter lim="800000"/>
          <a:headEnd/>
          <a:tailEnd/>
        </a:ln>
      </xdr:spPr>
    </xdr:sp>
    <xdr:clientData/>
  </xdr:twoCellAnchor>
  <xdr:twoCellAnchor editAs="oneCell">
    <xdr:from>
      <xdr:col>0</xdr:col>
      <xdr:colOff>0</xdr:colOff>
      <xdr:row>171</xdr:row>
      <xdr:rowOff>0</xdr:rowOff>
    </xdr:from>
    <xdr:to>
      <xdr:col>0</xdr:col>
      <xdr:colOff>114300</xdr:colOff>
      <xdr:row>172</xdr:row>
      <xdr:rowOff>19050</xdr:rowOff>
    </xdr:to>
    <xdr:sp macro="" textlink="">
      <xdr:nvSpPr>
        <xdr:cNvPr id="468" name="Text Box 1"/>
        <xdr:cNvSpPr txBox="1">
          <a:spLocks noChangeArrowheads="1"/>
        </xdr:cNvSpPr>
      </xdr:nvSpPr>
      <xdr:spPr bwMode="auto">
        <a:xfrm>
          <a:off x="0" y="8639175"/>
          <a:ext cx="114300" cy="342900"/>
        </a:xfrm>
        <a:prstGeom prst="rect">
          <a:avLst/>
        </a:prstGeom>
        <a:noFill/>
        <a:ln w="9525">
          <a:noFill/>
          <a:miter lim="800000"/>
          <a:headEnd/>
          <a:tailEnd/>
        </a:ln>
      </xdr:spPr>
    </xdr:sp>
    <xdr:clientData/>
  </xdr:twoCellAnchor>
  <xdr:twoCellAnchor editAs="oneCell">
    <xdr:from>
      <xdr:col>0</xdr:col>
      <xdr:colOff>0</xdr:colOff>
      <xdr:row>172</xdr:row>
      <xdr:rowOff>0</xdr:rowOff>
    </xdr:from>
    <xdr:to>
      <xdr:col>0</xdr:col>
      <xdr:colOff>114300</xdr:colOff>
      <xdr:row>173</xdr:row>
      <xdr:rowOff>19050</xdr:rowOff>
    </xdr:to>
    <xdr:sp macro="" textlink="">
      <xdr:nvSpPr>
        <xdr:cNvPr id="469" name="Text Box 1"/>
        <xdr:cNvSpPr txBox="1">
          <a:spLocks noChangeArrowheads="1"/>
        </xdr:cNvSpPr>
      </xdr:nvSpPr>
      <xdr:spPr bwMode="auto">
        <a:xfrm>
          <a:off x="0" y="8982075"/>
          <a:ext cx="114300" cy="342900"/>
        </a:xfrm>
        <a:prstGeom prst="rect">
          <a:avLst/>
        </a:prstGeom>
        <a:noFill/>
        <a:ln w="9525">
          <a:noFill/>
          <a:miter lim="800000"/>
          <a:headEnd/>
          <a:tailEnd/>
        </a:ln>
      </xdr:spPr>
    </xdr:sp>
    <xdr:clientData/>
  </xdr:twoCellAnchor>
  <xdr:twoCellAnchor editAs="oneCell">
    <xdr:from>
      <xdr:col>0</xdr:col>
      <xdr:colOff>0</xdr:colOff>
      <xdr:row>172</xdr:row>
      <xdr:rowOff>0</xdr:rowOff>
    </xdr:from>
    <xdr:to>
      <xdr:col>0</xdr:col>
      <xdr:colOff>114300</xdr:colOff>
      <xdr:row>173</xdr:row>
      <xdr:rowOff>19050</xdr:rowOff>
    </xdr:to>
    <xdr:sp macro="" textlink="">
      <xdr:nvSpPr>
        <xdr:cNvPr id="470" name="Text Box 1"/>
        <xdr:cNvSpPr txBox="1">
          <a:spLocks noChangeArrowheads="1"/>
        </xdr:cNvSpPr>
      </xdr:nvSpPr>
      <xdr:spPr bwMode="auto">
        <a:xfrm>
          <a:off x="0" y="8982075"/>
          <a:ext cx="114300" cy="342900"/>
        </a:xfrm>
        <a:prstGeom prst="rect">
          <a:avLst/>
        </a:prstGeom>
        <a:noFill/>
        <a:ln w="9525">
          <a:noFill/>
          <a:miter lim="800000"/>
          <a:headEnd/>
          <a:tailEnd/>
        </a:ln>
      </xdr:spPr>
    </xdr:sp>
    <xdr:clientData/>
  </xdr:twoCellAnchor>
  <xdr:twoCellAnchor editAs="oneCell">
    <xdr:from>
      <xdr:col>0</xdr:col>
      <xdr:colOff>0</xdr:colOff>
      <xdr:row>172</xdr:row>
      <xdr:rowOff>0</xdr:rowOff>
    </xdr:from>
    <xdr:to>
      <xdr:col>0</xdr:col>
      <xdr:colOff>114300</xdr:colOff>
      <xdr:row>173</xdr:row>
      <xdr:rowOff>19050</xdr:rowOff>
    </xdr:to>
    <xdr:sp macro="" textlink="">
      <xdr:nvSpPr>
        <xdr:cNvPr id="471" name="Text Box 1"/>
        <xdr:cNvSpPr txBox="1">
          <a:spLocks noChangeArrowheads="1"/>
        </xdr:cNvSpPr>
      </xdr:nvSpPr>
      <xdr:spPr bwMode="auto">
        <a:xfrm>
          <a:off x="0" y="8982075"/>
          <a:ext cx="114300" cy="342900"/>
        </a:xfrm>
        <a:prstGeom prst="rect">
          <a:avLst/>
        </a:prstGeom>
        <a:noFill/>
        <a:ln w="9525">
          <a:noFill/>
          <a:miter lim="800000"/>
          <a:headEnd/>
          <a:tailEnd/>
        </a:ln>
      </xdr:spPr>
    </xdr:sp>
    <xdr:clientData/>
  </xdr:twoCellAnchor>
  <xdr:twoCellAnchor editAs="oneCell">
    <xdr:from>
      <xdr:col>0</xdr:col>
      <xdr:colOff>0</xdr:colOff>
      <xdr:row>173</xdr:row>
      <xdr:rowOff>0</xdr:rowOff>
    </xdr:from>
    <xdr:to>
      <xdr:col>0</xdr:col>
      <xdr:colOff>114300</xdr:colOff>
      <xdr:row>174</xdr:row>
      <xdr:rowOff>19050</xdr:rowOff>
    </xdr:to>
    <xdr:sp macro="" textlink="">
      <xdr:nvSpPr>
        <xdr:cNvPr id="472" name="Text Box 1"/>
        <xdr:cNvSpPr txBox="1">
          <a:spLocks noChangeArrowheads="1"/>
        </xdr:cNvSpPr>
      </xdr:nvSpPr>
      <xdr:spPr bwMode="auto">
        <a:xfrm>
          <a:off x="0" y="9324975"/>
          <a:ext cx="114300" cy="342900"/>
        </a:xfrm>
        <a:prstGeom prst="rect">
          <a:avLst/>
        </a:prstGeom>
        <a:noFill/>
        <a:ln w="9525">
          <a:noFill/>
          <a:miter lim="800000"/>
          <a:headEnd/>
          <a:tailEnd/>
        </a:ln>
      </xdr:spPr>
    </xdr:sp>
    <xdr:clientData/>
  </xdr:twoCellAnchor>
  <xdr:twoCellAnchor editAs="oneCell">
    <xdr:from>
      <xdr:col>0</xdr:col>
      <xdr:colOff>0</xdr:colOff>
      <xdr:row>173</xdr:row>
      <xdr:rowOff>0</xdr:rowOff>
    </xdr:from>
    <xdr:to>
      <xdr:col>0</xdr:col>
      <xdr:colOff>114300</xdr:colOff>
      <xdr:row>174</xdr:row>
      <xdr:rowOff>19050</xdr:rowOff>
    </xdr:to>
    <xdr:sp macro="" textlink="">
      <xdr:nvSpPr>
        <xdr:cNvPr id="473" name="Text Box 1"/>
        <xdr:cNvSpPr txBox="1">
          <a:spLocks noChangeArrowheads="1"/>
        </xdr:cNvSpPr>
      </xdr:nvSpPr>
      <xdr:spPr bwMode="auto">
        <a:xfrm>
          <a:off x="0" y="9324975"/>
          <a:ext cx="114300" cy="342900"/>
        </a:xfrm>
        <a:prstGeom prst="rect">
          <a:avLst/>
        </a:prstGeom>
        <a:noFill/>
        <a:ln w="9525">
          <a:noFill/>
          <a:miter lim="800000"/>
          <a:headEnd/>
          <a:tailEnd/>
        </a:ln>
      </xdr:spPr>
    </xdr:sp>
    <xdr:clientData/>
  </xdr:twoCellAnchor>
  <xdr:twoCellAnchor editAs="oneCell">
    <xdr:from>
      <xdr:col>0</xdr:col>
      <xdr:colOff>0</xdr:colOff>
      <xdr:row>173</xdr:row>
      <xdr:rowOff>0</xdr:rowOff>
    </xdr:from>
    <xdr:to>
      <xdr:col>0</xdr:col>
      <xdr:colOff>114300</xdr:colOff>
      <xdr:row>174</xdr:row>
      <xdr:rowOff>19050</xdr:rowOff>
    </xdr:to>
    <xdr:sp macro="" textlink="">
      <xdr:nvSpPr>
        <xdr:cNvPr id="474" name="Text Box 1"/>
        <xdr:cNvSpPr txBox="1">
          <a:spLocks noChangeArrowheads="1"/>
        </xdr:cNvSpPr>
      </xdr:nvSpPr>
      <xdr:spPr bwMode="auto">
        <a:xfrm>
          <a:off x="0" y="9324975"/>
          <a:ext cx="114300" cy="342900"/>
        </a:xfrm>
        <a:prstGeom prst="rect">
          <a:avLst/>
        </a:prstGeom>
        <a:noFill/>
        <a:ln w="9525">
          <a:noFill/>
          <a:miter lim="800000"/>
          <a:headEnd/>
          <a:tailEnd/>
        </a:ln>
      </xdr:spPr>
    </xdr:sp>
    <xdr:clientData/>
  </xdr:twoCellAnchor>
  <xdr:twoCellAnchor editAs="oneCell">
    <xdr:from>
      <xdr:col>0</xdr:col>
      <xdr:colOff>0</xdr:colOff>
      <xdr:row>174</xdr:row>
      <xdr:rowOff>0</xdr:rowOff>
    </xdr:from>
    <xdr:to>
      <xdr:col>0</xdr:col>
      <xdr:colOff>114300</xdr:colOff>
      <xdr:row>175</xdr:row>
      <xdr:rowOff>19050</xdr:rowOff>
    </xdr:to>
    <xdr:sp macro="" textlink="">
      <xdr:nvSpPr>
        <xdr:cNvPr id="475" name="Text Box 1"/>
        <xdr:cNvSpPr txBox="1">
          <a:spLocks noChangeArrowheads="1"/>
        </xdr:cNvSpPr>
      </xdr:nvSpPr>
      <xdr:spPr bwMode="auto">
        <a:xfrm>
          <a:off x="0" y="9667875"/>
          <a:ext cx="114300" cy="342900"/>
        </a:xfrm>
        <a:prstGeom prst="rect">
          <a:avLst/>
        </a:prstGeom>
        <a:noFill/>
        <a:ln w="9525">
          <a:noFill/>
          <a:miter lim="800000"/>
          <a:headEnd/>
          <a:tailEnd/>
        </a:ln>
      </xdr:spPr>
    </xdr:sp>
    <xdr:clientData/>
  </xdr:twoCellAnchor>
  <xdr:twoCellAnchor editAs="oneCell">
    <xdr:from>
      <xdr:col>0</xdr:col>
      <xdr:colOff>0</xdr:colOff>
      <xdr:row>174</xdr:row>
      <xdr:rowOff>0</xdr:rowOff>
    </xdr:from>
    <xdr:to>
      <xdr:col>0</xdr:col>
      <xdr:colOff>114300</xdr:colOff>
      <xdr:row>175</xdr:row>
      <xdr:rowOff>19050</xdr:rowOff>
    </xdr:to>
    <xdr:sp macro="" textlink="">
      <xdr:nvSpPr>
        <xdr:cNvPr id="476" name="Text Box 1"/>
        <xdr:cNvSpPr txBox="1">
          <a:spLocks noChangeArrowheads="1"/>
        </xdr:cNvSpPr>
      </xdr:nvSpPr>
      <xdr:spPr bwMode="auto">
        <a:xfrm>
          <a:off x="0" y="9667875"/>
          <a:ext cx="114300" cy="342900"/>
        </a:xfrm>
        <a:prstGeom prst="rect">
          <a:avLst/>
        </a:prstGeom>
        <a:noFill/>
        <a:ln w="9525">
          <a:noFill/>
          <a:miter lim="800000"/>
          <a:headEnd/>
          <a:tailEnd/>
        </a:ln>
      </xdr:spPr>
    </xdr:sp>
    <xdr:clientData/>
  </xdr:twoCellAnchor>
  <xdr:twoCellAnchor editAs="oneCell">
    <xdr:from>
      <xdr:col>0</xdr:col>
      <xdr:colOff>0</xdr:colOff>
      <xdr:row>174</xdr:row>
      <xdr:rowOff>0</xdr:rowOff>
    </xdr:from>
    <xdr:to>
      <xdr:col>0</xdr:col>
      <xdr:colOff>114300</xdr:colOff>
      <xdr:row>175</xdr:row>
      <xdr:rowOff>19050</xdr:rowOff>
    </xdr:to>
    <xdr:sp macro="" textlink="">
      <xdr:nvSpPr>
        <xdr:cNvPr id="477" name="Text Box 1"/>
        <xdr:cNvSpPr txBox="1">
          <a:spLocks noChangeArrowheads="1"/>
        </xdr:cNvSpPr>
      </xdr:nvSpPr>
      <xdr:spPr bwMode="auto">
        <a:xfrm>
          <a:off x="0" y="9667875"/>
          <a:ext cx="114300" cy="342900"/>
        </a:xfrm>
        <a:prstGeom prst="rect">
          <a:avLst/>
        </a:prstGeom>
        <a:noFill/>
        <a:ln w="9525">
          <a:noFill/>
          <a:miter lim="800000"/>
          <a:headEnd/>
          <a:tailEnd/>
        </a:ln>
      </xdr:spPr>
    </xdr:sp>
    <xdr:clientData/>
  </xdr:twoCellAnchor>
  <xdr:twoCellAnchor editAs="oneCell">
    <xdr:from>
      <xdr:col>0</xdr:col>
      <xdr:colOff>0</xdr:colOff>
      <xdr:row>175</xdr:row>
      <xdr:rowOff>0</xdr:rowOff>
    </xdr:from>
    <xdr:to>
      <xdr:col>0</xdr:col>
      <xdr:colOff>114300</xdr:colOff>
      <xdr:row>176</xdr:row>
      <xdr:rowOff>19050</xdr:rowOff>
    </xdr:to>
    <xdr:sp macro="" textlink="">
      <xdr:nvSpPr>
        <xdr:cNvPr id="478" name="Text Box 1"/>
        <xdr:cNvSpPr txBox="1">
          <a:spLocks noChangeArrowheads="1"/>
        </xdr:cNvSpPr>
      </xdr:nvSpPr>
      <xdr:spPr bwMode="auto">
        <a:xfrm>
          <a:off x="0" y="10010775"/>
          <a:ext cx="114300" cy="342900"/>
        </a:xfrm>
        <a:prstGeom prst="rect">
          <a:avLst/>
        </a:prstGeom>
        <a:noFill/>
        <a:ln w="9525">
          <a:noFill/>
          <a:miter lim="800000"/>
          <a:headEnd/>
          <a:tailEnd/>
        </a:ln>
      </xdr:spPr>
    </xdr:sp>
    <xdr:clientData/>
  </xdr:twoCellAnchor>
  <xdr:twoCellAnchor editAs="oneCell">
    <xdr:from>
      <xdr:col>0</xdr:col>
      <xdr:colOff>0</xdr:colOff>
      <xdr:row>175</xdr:row>
      <xdr:rowOff>0</xdr:rowOff>
    </xdr:from>
    <xdr:to>
      <xdr:col>0</xdr:col>
      <xdr:colOff>114300</xdr:colOff>
      <xdr:row>176</xdr:row>
      <xdr:rowOff>19050</xdr:rowOff>
    </xdr:to>
    <xdr:sp macro="" textlink="">
      <xdr:nvSpPr>
        <xdr:cNvPr id="479" name="Text Box 1"/>
        <xdr:cNvSpPr txBox="1">
          <a:spLocks noChangeArrowheads="1"/>
        </xdr:cNvSpPr>
      </xdr:nvSpPr>
      <xdr:spPr bwMode="auto">
        <a:xfrm>
          <a:off x="0" y="10010775"/>
          <a:ext cx="114300" cy="342900"/>
        </a:xfrm>
        <a:prstGeom prst="rect">
          <a:avLst/>
        </a:prstGeom>
        <a:noFill/>
        <a:ln w="9525">
          <a:noFill/>
          <a:miter lim="800000"/>
          <a:headEnd/>
          <a:tailEnd/>
        </a:ln>
      </xdr:spPr>
    </xdr:sp>
    <xdr:clientData/>
  </xdr:twoCellAnchor>
  <xdr:twoCellAnchor editAs="oneCell">
    <xdr:from>
      <xdr:col>0</xdr:col>
      <xdr:colOff>0</xdr:colOff>
      <xdr:row>175</xdr:row>
      <xdr:rowOff>0</xdr:rowOff>
    </xdr:from>
    <xdr:to>
      <xdr:col>0</xdr:col>
      <xdr:colOff>114300</xdr:colOff>
      <xdr:row>176</xdr:row>
      <xdr:rowOff>19050</xdr:rowOff>
    </xdr:to>
    <xdr:sp macro="" textlink="">
      <xdr:nvSpPr>
        <xdr:cNvPr id="480" name="Text Box 1"/>
        <xdr:cNvSpPr txBox="1">
          <a:spLocks noChangeArrowheads="1"/>
        </xdr:cNvSpPr>
      </xdr:nvSpPr>
      <xdr:spPr bwMode="auto">
        <a:xfrm>
          <a:off x="0" y="10010775"/>
          <a:ext cx="114300" cy="342900"/>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114300</xdr:colOff>
      <xdr:row>177</xdr:row>
      <xdr:rowOff>19050</xdr:rowOff>
    </xdr:to>
    <xdr:sp macro="" textlink="">
      <xdr:nvSpPr>
        <xdr:cNvPr id="481" name="Text Box 1"/>
        <xdr:cNvSpPr txBox="1">
          <a:spLocks noChangeArrowheads="1"/>
        </xdr:cNvSpPr>
      </xdr:nvSpPr>
      <xdr:spPr bwMode="auto">
        <a:xfrm>
          <a:off x="0" y="10353675"/>
          <a:ext cx="114300" cy="342900"/>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114300</xdr:colOff>
      <xdr:row>177</xdr:row>
      <xdr:rowOff>19050</xdr:rowOff>
    </xdr:to>
    <xdr:sp macro="" textlink="">
      <xdr:nvSpPr>
        <xdr:cNvPr id="482" name="Text Box 1"/>
        <xdr:cNvSpPr txBox="1">
          <a:spLocks noChangeArrowheads="1"/>
        </xdr:cNvSpPr>
      </xdr:nvSpPr>
      <xdr:spPr bwMode="auto">
        <a:xfrm>
          <a:off x="0" y="10353675"/>
          <a:ext cx="114300" cy="342900"/>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114300</xdr:colOff>
      <xdr:row>177</xdr:row>
      <xdr:rowOff>19050</xdr:rowOff>
    </xdr:to>
    <xdr:sp macro="" textlink="">
      <xdr:nvSpPr>
        <xdr:cNvPr id="483" name="Text Box 1"/>
        <xdr:cNvSpPr txBox="1">
          <a:spLocks noChangeArrowheads="1"/>
        </xdr:cNvSpPr>
      </xdr:nvSpPr>
      <xdr:spPr bwMode="auto">
        <a:xfrm>
          <a:off x="0" y="10353675"/>
          <a:ext cx="114300" cy="34290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114300</xdr:colOff>
      <xdr:row>178</xdr:row>
      <xdr:rowOff>19050</xdr:rowOff>
    </xdr:to>
    <xdr:sp macro="" textlink="">
      <xdr:nvSpPr>
        <xdr:cNvPr id="484" name="Text Box 1"/>
        <xdr:cNvSpPr txBox="1">
          <a:spLocks noChangeArrowheads="1"/>
        </xdr:cNvSpPr>
      </xdr:nvSpPr>
      <xdr:spPr bwMode="auto">
        <a:xfrm>
          <a:off x="0" y="10696575"/>
          <a:ext cx="114300" cy="34290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114300</xdr:colOff>
      <xdr:row>178</xdr:row>
      <xdr:rowOff>19050</xdr:rowOff>
    </xdr:to>
    <xdr:sp macro="" textlink="">
      <xdr:nvSpPr>
        <xdr:cNvPr id="485" name="Text Box 1"/>
        <xdr:cNvSpPr txBox="1">
          <a:spLocks noChangeArrowheads="1"/>
        </xdr:cNvSpPr>
      </xdr:nvSpPr>
      <xdr:spPr bwMode="auto">
        <a:xfrm>
          <a:off x="0" y="10696575"/>
          <a:ext cx="114300" cy="34290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114300</xdr:colOff>
      <xdr:row>178</xdr:row>
      <xdr:rowOff>19050</xdr:rowOff>
    </xdr:to>
    <xdr:sp macro="" textlink="">
      <xdr:nvSpPr>
        <xdr:cNvPr id="486" name="Text Box 1"/>
        <xdr:cNvSpPr txBox="1">
          <a:spLocks noChangeArrowheads="1"/>
        </xdr:cNvSpPr>
      </xdr:nvSpPr>
      <xdr:spPr bwMode="auto">
        <a:xfrm>
          <a:off x="0" y="10696575"/>
          <a:ext cx="114300" cy="342900"/>
        </a:xfrm>
        <a:prstGeom prst="rect">
          <a:avLst/>
        </a:prstGeom>
        <a:noFill/>
        <a:ln w="9525">
          <a:noFill/>
          <a:miter lim="800000"/>
          <a:headEnd/>
          <a:tailEnd/>
        </a:ln>
      </xdr:spPr>
    </xdr:sp>
    <xdr:clientData/>
  </xdr:twoCellAnchor>
  <xdr:twoCellAnchor editAs="oneCell">
    <xdr:from>
      <xdr:col>0</xdr:col>
      <xdr:colOff>0</xdr:colOff>
      <xdr:row>178</xdr:row>
      <xdr:rowOff>0</xdr:rowOff>
    </xdr:from>
    <xdr:to>
      <xdr:col>0</xdr:col>
      <xdr:colOff>114300</xdr:colOff>
      <xdr:row>179</xdr:row>
      <xdr:rowOff>19050</xdr:rowOff>
    </xdr:to>
    <xdr:sp macro="" textlink="">
      <xdr:nvSpPr>
        <xdr:cNvPr id="487" name="Text Box 1"/>
        <xdr:cNvSpPr txBox="1">
          <a:spLocks noChangeArrowheads="1"/>
        </xdr:cNvSpPr>
      </xdr:nvSpPr>
      <xdr:spPr bwMode="auto">
        <a:xfrm>
          <a:off x="0" y="11039475"/>
          <a:ext cx="114300" cy="342900"/>
        </a:xfrm>
        <a:prstGeom prst="rect">
          <a:avLst/>
        </a:prstGeom>
        <a:noFill/>
        <a:ln w="9525">
          <a:noFill/>
          <a:miter lim="800000"/>
          <a:headEnd/>
          <a:tailEnd/>
        </a:ln>
      </xdr:spPr>
    </xdr:sp>
    <xdr:clientData/>
  </xdr:twoCellAnchor>
  <xdr:twoCellAnchor editAs="oneCell">
    <xdr:from>
      <xdr:col>0</xdr:col>
      <xdr:colOff>0</xdr:colOff>
      <xdr:row>178</xdr:row>
      <xdr:rowOff>0</xdr:rowOff>
    </xdr:from>
    <xdr:to>
      <xdr:col>0</xdr:col>
      <xdr:colOff>114300</xdr:colOff>
      <xdr:row>179</xdr:row>
      <xdr:rowOff>19050</xdr:rowOff>
    </xdr:to>
    <xdr:sp macro="" textlink="">
      <xdr:nvSpPr>
        <xdr:cNvPr id="488" name="Text Box 1"/>
        <xdr:cNvSpPr txBox="1">
          <a:spLocks noChangeArrowheads="1"/>
        </xdr:cNvSpPr>
      </xdr:nvSpPr>
      <xdr:spPr bwMode="auto">
        <a:xfrm>
          <a:off x="0" y="11039475"/>
          <a:ext cx="114300" cy="342900"/>
        </a:xfrm>
        <a:prstGeom prst="rect">
          <a:avLst/>
        </a:prstGeom>
        <a:noFill/>
        <a:ln w="9525">
          <a:noFill/>
          <a:miter lim="800000"/>
          <a:headEnd/>
          <a:tailEnd/>
        </a:ln>
      </xdr:spPr>
    </xdr:sp>
    <xdr:clientData/>
  </xdr:twoCellAnchor>
  <xdr:twoCellAnchor editAs="oneCell">
    <xdr:from>
      <xdr:col>0</xdr:col>
      <xdr:colOff>0</xdr:colOff>
      <xdr:row>178</xdr:row>
      <xdr:rowOff>0</xdr:rowOff>
    </xdr:from>
    <xdr:to>
      <xdr:col>0</xdr:col>
      <xdr:colOff>114300</xdr:colOff>
      <xdr:row>179</xdr:row>
      <xdr:rowOff>19050</xdr:rowOff>
    </xdr:to>
    <xdr:sp macro="" textlink="">
      <xdr:nvSpPr>
        <xdr:cNvPr id="489" name="Text Box 1"/>
        <xdr:cNvSpPr txBox="1">
          <a:spLocks noChangeArrowheads="1"/>
        </xdr:cNvSpPr>
      </xdr:nvSpPr>
      <xdr:spPr bwMode="auto">
        <a:xfrm>
          <a:off x="0" y="11039475"/>
          <a:ext cx="114300" cy="342900"/>
        </a:xfrm>
        <a:prstGeom prst="rect">
          <a:avLst/>
        </a:prstGeom>
        <a:noFill/>
        <a:ln w="9525">
          <a:noFill/>
          <a:miter lim="800000"/>
          <a:headEnd/>
          <a:tailEnd/>
        </a:ln>
      </xdr:spPr>
    </xdr:sp>
    <xdr:clientData/>
  </xdr:twoCellAnchor>
  <xdr:twoCellAnchor editAs="oneCell">
    <xdr:from>
      <xdr:col>0</xdr:col>
      <xdr:colOff>0</xdr:colOff>
      <xdr:row>179</xdr:row>
      <xdr:rowOff>0</xdr:rowOff>
    </xdr:from>
    <xdr:to>
      <xdr:col>0</xdr:col>
      <xdr:colOff>114300</xdr:colOff>
      <xdr:row>180</xdr:row>
      <xdr:rowOff>19050</xdr:rowOff>
    </xdr:to>
    <xdr:sp macro="" textlink="">
      <xdr:nvSpPr>
        <xdr:cNvPr id="490" name="Text Box 1"/>
        <xdr:cNvSpPr txBox="1">
          <a:spLocks noChangeArrowheads="1"/>
        </xdr:cNvSpPr>
      </xdr:nvSpPr>
      <xdr:spPr bwMode="auto">
        <a:xfrm>
          <a:off x="0" y="11382375"/>
          <a:ext cx="114300" cy="342900"/>
        </a:xfrm>
        <a:prstGeom prst="rect">
          <a:avLst/>
        </a:prstGeom>
        <a:noFill/>
        <a:ln w="9525">
          <a:noFill/>
          <a:miter lim="800000"/>
          <a:headEnd/>
          <a:tailEnd/>
        </a:ln>
      </xdr:spPr>
    </xdr:sp>
    <xdr:clientData/>
  </xdr:twoCellAnchor>
  <xdr:twoCellAnchor editAs="oneCell">
    <xdr:from>
      <xdr:col>0</xdr:col>
      <xdr:colOff>0</xdr:colOff>
      <xdr:row>179</xdr:row>
      <xdr:rowOff>0</xdr:rowOff>
    </xdr:from>
    <xdr:to>
      <xdr:col>0</xdr:col>
      <xdr:colOff>114300</xdr:colOff>
      <xdr:row>180</xdr:row>
      <xdr:rowOff>19050</xdr:rowOff>
    </xdr:to>
    <xdr:sp macro="" textlink="">
      <xdr:nvSpPr>
        <xdr:cNvPr id="491" name="Text Box 1"/>
        <xdr:cNvSpPr txBox="1">
          <a:spLocks noChangeArrowheads="1"/>
        </xdr:cNvSpPr>
      </xdr:nvSpPr>
      <xdr:spPr bwMode="auto">
        <a:xfrm>
          <a:off x="0" y="11382375"/>
          <a:ext cx="114300" cy="342900"/>
        </a:xfrm>
        <a:prstGeom prst="rect">
          <a:avLst/>
        </a:prstGeom>
        <a:noFill/>
        <a:ln w="9525">
          <a:noFill/>
          <a:miter lim="800000"/>
          <a:headEnd/>
          <a:tailEnd/>
        </a:ln>
      </xdr:spPr>
    </xdr:sp>
    <xdr:clientData/>
  </xdr:twoCellAnchor>
  <xdr:twoCellAnchor editAs="oneCell">
    <xdr:from>
      <xdr:col>0</xdr:col>
      <xdr:colOff>0</xdr:colOff>
      <xdr:row>179</xdr:row>
      <xdr:rowOff>0</xdr:rowOff>
    </xdr:from>
    <xdr:to>
      <xdr:col>0</xdr:col>
      <xdr:colOff>114300</xdr:colOff>
      <xdr:row>180</xdr:row>
      <xdr:rowOff>19050</xdr:rowOff>
    </xdr:to>
    <xdr:sp macro="" textlink="">
      <xdr:nvSpPr>
        <xdr:cNvPr id="492" name="Text Box 1"/>
        <xdr:cNvSpPr txBox="1">
          <a:spLocks noChangeArrowheads="1"/>
        </xdr:cNvSpPr>
      </xdr:nvSpPr>
      <xdr:spPr bwMode="auto">
        <a:xfrm>
          <a:off x="0" y="11382375"/>
          <a:ext cx="114300" cy="342900"/>
        </a:xfrm>
        <a:prstGeom prst="rect">
          <a:avLst/>
        </a:prstGeom>
        <a:noFill/>
        <a:ln w="9525">
          <a:noFill/>
          <a:miter lim="800000"/>
          <a:headEnd/>
          <a:tailEnd/>
        </a:ln>
      </xdr:spPr>
    </xdr:sp>
    <xdr:clientData/>
  </xdr:twoCellAnchor>
  <xdr:twoCellAnchor editAs="oneCell">
    <xdr:from>
      <xdr:col>0</xdr:col>
      <xdr:colOff>0</xdr:colOff>
      <xdr:row>180</xdr:row>
      <xdr:rowOff>0</xdr:rowOff>
    </xdr:from>
    <xdr:to>
      <xdr:col>0</xdr:col>
      <xdr:colOff>114300</xdr:colOff>
      <xdr:row>181</xdr:row>
      <xdr:rowOff>19050</xdr:rowOff>
    </xdr:to>
    <xdr:sp macro="" textlink="">
      <xdr:nvSpPr>
        <xdr:cNvPr id="493" name="Text Box 1"/>
        <xdr:cNvSpPr txBox="1">
          <a:spLocks noChangeArrowheads="1"/>
        </xdr:cNvSpPr>
      </xdr:nvSpPr>
      <xdr:spPr bwMode="auto">
        <a:xfrm>
          <a:off x="0" y="11725275"/>
          <a:ext cx="114300" cy="342900"/>
        </a:xfrm>
        <a:prstGeom prst="rect">
          <a:avLst/>
        </a:prstGeom>
        <a:noFill/>
        <a:ln w="9525">
          <a:noFill/>
          <a:miter lim="800000"/>
          <a:headEnd/>
          <a:tailEnd/>
        </a:ln>
      </xdr:spPr>
    </xdr:sp>
    <xdr:clientData/>
  </xdr:twoCellAnchor>
  <xdr:twoCellAnchor editAs="oneCell">
    <xdr:from>
      <xdr:col>0</xdr:col>
      <xdr:colOff>0</xdr:colOff>
      <xdr:row>180</xdr:row>
      <xdr:rowOff>0</xdr:rowOff>
    </xdr:from>
    <xdr:to>
      <xdr:col>0</xdr:col>
      <xdr:colOff>114300</xdr:colOff>
      <xdr:row>181</xdr:row>
      <xdr:rowOff>19050</xdr:rowOff>
    </xdr:to>
    <xdr:sp macro="" textlink="">
      <xdr:nvSpPr>
        <xdr:cNvPr id="494" name="Text Box 1"/>
        <xdr:cNvSpPr txBox="1">
          <a:spLocks noChangeArrowheads="1"/>
        </xdr:cNvSpPr>
      </xdr:nvSpPr>
      <xdr:spPr bwMode="auto">
        <a:xfrm>
          <a:off x="0" y="11725275"/>
          <a:ext cx="114300" cy="342900"/>
        </a:xfrm>
        <a:prstGeom prst="rect">
          <a:avLst/>
        </a:prstGeom>
        <a:noFill/>
        <a:ln w="9525">
          <a:noFill/>
          <a:miter lim="800000"/>
          <a:headEnd/>
          <a:tailEnd/>
        </a:ln>
      </xdr:spPr>
    </xdr:sp>
    <xdr:clientData/>
  </xdr:twoCellAnchor>
  <xdr:twoCellAnchor editAs="oneCell">
    <xdr:from>
      <xdr:col>0</xdr:col>
      <xdr:colOff>0</xdr:colOff>
      <xdr:row>180</xdr:row>
      <xdr:rowOff>0</xdr:rowOff>
    </xdr:from>
    <xdr:to>
      <xdr:col>0</xdr:col>
      <xdr:colOff>114300</xdr:colOff>
      <xdr:row>181</xdr:row>
      <xdr:rowOff>19050</xdr:rowOff>
    </xdr:to>
    <xdr:sp macro="" textlink="">
      <xdr:nvSpPr>
        <xdr:cNvPr id="495" name="Text Box 1"/>
        <xdr:cNvSpPr txBox="1">
          <a:spLocks noChangeArrowheads="1"/>
        </xdr:cNvSpPr>
      </xdr:nvSpPr>
      <xdr:spPr bwMode="auto">
        <a:xfrm>
          <a:off x="0" y="11725275"/>
          <a:ext cx="114300" cy="342900"/>
        </a:xfrm>
        <a:prstGeom prst="rect">
          <a:avLst/>
        </a:prstGeom>
        <a:noFill/>
        <a:ln w="9525">
          <a:noFill/>
          <a:miter lim="800000"/>
          <a:headEnd/>
          <a:tailEnd/>
        </a:ln>
      </xdr:spPr>
    </xdr:sp>
    <xdr:clientData/>
  </xdr:twoCellAnchor>
  <xdr:twoCellAnchor editAs="oneCell">
    <xdr:from>
      <xdr:col>0</xdr:col>
      <xdr:colOff>0</xdr:colOff>
      <xdr:row>181</xdr:row>
      <xdr:rowOff>0</xdr:rowOff>
    </xdr:from>
    <xdr:to>
      <xdr:col>0</xdr:col>
      <xdr:colOff>114300</xdr:colOff>
      <xdr:row>182</xdr:row>
      <xdr:rowOff>19050</xdr:rowOff>
    </xdr:to>
    <xdr:sp macro="" textlink="">
      <xdr:nvSpPr>
        <xdr:cNvPr id="496" name="Text Box 1"/>
        <xdr:cNvSpPr txBox="1">
          <a:spLocks noChangeArrowheads="1"/>
        </xdr:cNvSpPr>
      </xdr:nvSpPr>
      <xdr:spPr bwMode="auto">
        <a:xfrm>
          <a:off x="0" y="12068175"/>
          <a:ext cx="114300" cy="342900"/>
        </a:xfrm>
        <a:prstGeom prst="rect">
          <a:avLst/>
        </a:prstGeom>
        <a:noFill/>
        <a:ln w="9525">
          <a:noFill/>
          <a:miter lim="800000"/>
          <a:headEnd/>
          <a:tailEnd/>
        </a:ln>
      </xdr:spPr>
    </xdr:sp>
    <xdr:clientData/>
  </xdr:twoCellAnchor>
  <xdr:twoCellAnchor editAs="oneCell">
    <xdr:from>
      <xdr:col>0</xdr:col>
      <xdr:colOff>0</xdr:colOff>
      <xdr:row>181</xdr:row>
      <xdr:rowOff>0</xdr:rowOff>
    </xdr:from>
    <xdr:to>
      <xdr:col>0</xdr:col>
      <xdr:colOff>114300</xdr:colOff>
      <xdr:row>182</xdr:row>
      <xdr:rowOff>19050</xdr:rowOff>
    </xdr:to>
    <xdr:sp macro="" textlink="">
      <xdr:nvSpPr>
        <xdr:cNvPr id="497" name="Text Box 1"/>
        <xdr:cNvSpPr txBox="1">
          <a:spLocks noChangeArrowheads="1"/>
        </xdr:cNvSpPr>
      </xdr:nvSpPr>
      <xdr:spPr bwMode="auto">
        <a:xfrm>
          <a:off x="0" y="12068175"/>
          <a:ext cx="114300" cy="342900"/>
        </a:xfrm>
        <a:prstGeom prst="rect">
          <a:avLst/>
        </a:prstGeom>
        <a:noFill/>
        <a:ln w="9525">
          <a:noFill/>
          <a:miter lim="800000"/>
          <a:headEnd/>
          <a:tailEnd/>
        </a:ln>
      </xdr:spPr>
    </xdr:sp>
    <xdr:clientData/>
  </xdr:twoCellAnchor>
  <xdr:twoCellAnchor editAs="oneCell">
    <xdr:from>
      <xdr:col>0</xdr:col>
      <xdr:colOff>0</xdr:colOff>
      <xdr:row>181</xdr:row>
      <xdr:rowOff>0</xdr:rowOff>
    </xdr:from>
    <xdr:to>
      <xdr:col>0</xdr:col>
      <xdr:colOff>114300</xdr:colOff>
      <xdr:row>182</xdr:row>
      <xdr:rowOff>19050</xdr:rowOff>
    </xdr:to>
    <xdr:sp macro="" textlink="">
      <xdr:nvSpPr>
        <xdr:cNvPr id="498" name="Text Box 1"/>
        <xdr:cNvSpPr txBox="1">
          <a:spLocks noChangeArrowheads="1"/>
        </xdr:cNvSpPr>
      </xdr:nvSpPr>
      <xdr:spPr bwMode="auto">
        <a:xfrm>
          <a:off x="0" y="12068175"/>
          <a:ext cx="114300" cy="342900"/>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114300</xdr:colOff>
      <xdr:row>183</xdr:row>
      <xdr:rowOff>19050</xdr:rowOff>
    </xdr:to>
    <xdr:sp macro="" textlink="">
      <xdr:nvSpPr>
        <xdr:cNvPr id="499" name="Text Box 1"/>
        <xdr:cNvSpPr txBox="1">
          <a:spLocks noChangeArrowheads="1"/>
        </xdr:cNvSpPr>
      </xdr:nvSpPr>
      <xdr:spPr bwMode="auto">
        <a:xfrm>
          <a:off x="0" y="12411075"/>
          <a:ext cx="114300" cy="342900"/>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114300</xdr:colOff>
      <xdr:row>183</xdr:row>
      <xdr:rowOff>19050</xdr:rowOff>
    </xdr:to>
    <xdr:sp macro="" textlink="">
      <xdr:nvSpPr>
        <xdr:cNvPr id="500" name="Text Box 1"/>
        <xdr:cNvSpPr txBox="1">
          <a:spLocks noChangeArrowheads="1"/>
        </xdr:cNvSpPr>
      </xdr:nvSpPr>
      <xdr:spPr bwMode="auto">
        <a:xfrm>
          <a:off x="0" y="12411075"/>
          <a:ext cx="114300" cy="342900"/>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114300</xdr:colOff>
      <xdr:row>183</xdr:row>
      <xdr:rowOff>19050</xdr:rowOff>
    </xdr:to>
    <xdr:sp macro="" textlink="">
      <xdr:nvSpPr>
        <xdr:cNvPr id="501" name="Text Box 1"/>
        <xdr:cNvSpPr txBox="1">
          <a:spLocks noChangeArrowheads="1"/>
        </xdr:cNvSpPr>
      </xdr:nvSpPr>
      <xdr:spPr bwMode="auto">
        <a:xfrm>
          <a:off x="0" y="12411075"/>
          <a:ext cx="114300" cy="342900"/>
        </a:xfrm>
        <a:prstGeom prst="rect">
          <a:avLst/>
        </a:prstGeom>
        <a:noFill/>
        <a:ln w="9525">
          <a:noFill/>
          <a:miter lim="800000"/>
          <a:headEnd/>
          <a:tailEnd/>
        </a:ln>
      </xdr:spPr>
    </xdr:sp>
    <xdr:clientData/>
  </xdr:twoCellAnchor>
  <xdr:twoCellAnchor editAs="oneCell">
    <xdr:from>
      <xdr:col>0</xdr:col>
      <xdr:colOff>0</xdr:colOff>
      <xdr:row>183</xdr:row>
      <xdr:rowOff>0</xdr:rowOff>
    </xdr:from>
    <xdr:to>
      <xdr:col>0</xdr:col>
      <xdr:colOff>114300</xdr:colOff>
      <xdr:row>184</xdr:row>
      <xdr:rowOff>19050</xdr:rowOff>
    </xdr:to>
    <xdr:sp macro="" textlink="">
      <xdr:nvSpPr>
        <xdr:cNvPr id="502" name="Text Box 1"/>
        <xdr:cNvSpPr txBox="1">
          <a:spLocks noChangeArrowheads="1"/>
        </xdr:cNvSpPr>
      </xdr:nvSpPr>
      <xdr:spPr bwMode="auto">
        <a:xfrm>
          <a:off x="0" y="12753975"/>
          <a:ext cx="114300" cy="342900"/>
        </a:xfrm>
        <a:prstGeom prst="rect">
          <a:avLst/>
        </a:prstGeom>
        <a:noFill/>
        <a:ln w="9525">
          <a:noFill/>
          <a:miter lim="800000"/>
          <a:headEnd/>
          <a:tailEnd/>
        </a:ln>
      </xdr:spPr>
    </xdr:sp>
    <xdr:clientData/>
  </xdr:twoCellAnchor>
  <xdr:twoCellAnchor editAs="oneCell">
    <xdr:from>
      <xdr:col>0</xdr:col>
      <xdr:colOff>0</xdr:colOff>
      <xdr:row>183</xdr:row>
      <xdr:rowOff>0</xdr:rowOff>
    </xdr:from>
    <xdr:to>
      <xdr:col>0</xdr:col>
      <xdr:colOff>114300</xdr:colOff>
      <xdr:row>184</xdr:row>
      <xdr:rowOff>19050</xdr:rowOff>
    </xdr:to>
    <xdr:sp macro="" textlink="">
      <xdr:nvSpPr>
        <xdr:cNvPr id="503" name="Text Box 1"/>
        <xdr:cNvSpPr txBox="1">
          <a:spLocks noChangeArrowheads="1"/>
        </xdr:cNvSpPr>
      </xdr:nvSpPr>
      <xdr:spPr bwMode="auto">
        <a:xfrm>
          <a:off x="0" y="12753975"/>
          <a:ext cx="114300" cy="342900"/>
        </a:xfrm>
        <a:prstGeom prst="rect">
          <a:avLst/>
        </a:prstGeom>
        <a:noFill/>
        <a:ln w="9525">
          <a:noFill/>
          <a:miter lim="800000"/>
          <a:headEnd/>
          <a:tailEnd/>
        </a:ln>
      </xdr:spPr>
    </xdr:sp>
    <xdr:clientData/>
  </xdr:twoCellAnchor>
  <xdr:twoCellAnchor editAs="oneCell">
    <xdr:from>
      <xdr:col>0</xdr:col>
      <xdr:colOff>0</xdr:colOff>
      <xdr:row>183</xdr:row>
      <xdr:rowOff>0</xdr:rowOff>
    </xdr:from>
    <xdr:to>
      <xdr:col>0</xdr:col>
      <xdr:colOff>114300</xdr:colOff>
      <xdr:row>184</xdr:row>
      <xdr:rowOff>19050</xdr:rowOff>
    </xdr:to>
    <xdr:sp macro="" textlink="">
      <xdr:nvSpPr>
        <xdr:cNvPr id="504" name="Text Box 1"/>
        <xdr:cNvSpPr txBox="1">
          <a:spLocks noChangeArrowheads="1"/>
        </xdr:cNvSpPr>
      </xdr:nvSpPr>
      <xdr:spPr bwMode="auto">
        <a:xfrm>
          <a:off x="0" y="12753975"/>
          <a:ext cx="114300" cy="342900"/>
        </a:xfrm>
        <a:prstGeom prst="rect">
          <a:avLst/>
        </a:prstGeom>
        <a:noFill/>
        <a:ln w="9525">
          <a:noFill/>
          <a:miter lim="800000"/>
          <a:headEnd/>
          <a:tailEnd/>
        </a:ln>
      </xdr:spPr>
    </xdr:sp>
    <xdr:clientData/>
  </xdr:twoCellAnchor>
  <xdr:twoCellAnchor editAs="oneCell">
    <xdr:from>
      <xdr:col>0</xdr:col>
      <xdr:colOff>0</xdr:colOff>
      <xdr:row>184</xdr:row>
      <xdr:rowOff>0</xdr:rowOff>
    </xdr:from>
    <xdr:to>
      <xdr:col>0</xdr:col>
      <xdr:colOff>114300</xdr:colOff>
      <xdr:row>185</xdr:row>
      <xdr:rowOff>19050</xdr:rowOff>
    </xdr:to>
    <xdr:sp macro="" textlink="">
      <xdr:nvSpPr>
        <xdr:cNvPr id="505" name="Text Box 1"/>
        <xdr:cNvSpPr txBox="1">
          <a:spLocks noChangeArrowheads="1"/>
        </xdr:cNvSpPr>
      </xdr:nvSpPr>
      <xdr:spPr bwMode="auto">
        <a:xfrm>
          <a:off x="0" y="13096875"/>
          <a:ext cx="114300" cy="342900"/>
        </a:xfrm>
        <a:prstGeom prst="rect">
          <a:avLst/>
        </a:prstGeom>
        <a:noFill/>
        <a:ln w="9525">
          <a:noFill/>
          <a:miter lim="800000"/>
          <a:headEnd/>
          <a:tailEnd/>
        </a:ln>
      </xdr:spPr>
    </xdr:sp>
    <xdr:clientData/>
  </xdr:twoCellAnchor>
  <xdr:twoCellAnchor editAs="oneCell">
    <xdr:from>
      <xdr:col>0</xdr:col>
      <xdr:colOff>0</xdr:colOff>
      <xdr:row>184</xdr:row>
      <xdr:rowOff>0</xdr:rowOff>
    </xdr:from>
    <xdr:to>
      <xdr:col>0</xdr:col>
      <xdr:colOff>114300</xdr:colOff>
      <xdr:row>185</xdr:row>
      <xdr:rowOff>19050</xdr:rowOff>
    </xdr:to>
    <xdr:sp macro="" textlink="">
      <xdr:nvSpPr>
        <xdr:cNvPr id="506" name="Text Box 1"/>
        <xdr:cNvSpPr txBox="1">
          <a:spLocks noChangeArrowheads="1"/>
        </xdr:cNvSpPr>
      </xdr:nvSpPr>
      <xdr:spPr bwMode="auto">
        <a:xfrm>
          <a:off x="0" y="13096875"/>
          <a:ext cx="114300" cy="342900"/>
        </a:xfrm>
        <a:prstGeom prst="rect">
          <a:avLst/>
        </a:prstGeom>
        <a:noFill/>
        <a:ln w="9525">
          <a:noFill/>
          <a:miter lim="800000"/>
          <a:headEnd/>
          <a:tailEnd/>
        </a:ln>
      </xdr:spPr>
    </xdr:sp>
    <xdr:clientData/>
  </xdr:twoCellAnchor>
  <xdr:twoCellAnchor editAs="oneCell">
    <xdr:from>
      <xdr:col>0</xdr:col>
      <xdr:colOff>0</xdr:colOff>
      <xdr:row>184</xdr:row>
      <xdr:rowOff>0</xdr:rowOff>
    </xdr:from>
    <xdr:to>
      <xdr:col>0</xdr:col>
      <xdr:colOff>114300</xdr:colOff>
      <xdr:row>185</xdr:row>
      <xdr:rowOff>19050</xdr:rowOff>
    </xdr:to>
    <xdr:sp macro="" textlink="">
      <xdr:nvSpPr>
        <xdr:cNvPr id="507" name="Text Box 1"/>
        <xdr:cNvSpPr txBox="1">
          <a:spLocks noChangeArrowheads="1"/>
        </xdr:cNvSpPr>
      </xdr:nvSpPr>
      <xdr:spPr bwMode="auto">
        <a:xfrm>
          <a:off x="0" y="13096875"/>
          <a:ext cx="114300" cy="342900"/>
        </a:xfrm>
        <a:prstGeom prst="rect">
          <a:avLst/>
        </a:prstGeom>
        <a:noFill/>
        <a:ln w="9525">
          <a:noFill/>
          <a:miter lim="800000"/>
          <a:headEnd/>
          <a:tailEnd/>
        </a:ln>
      </xdr:spPr>
    </xdr:sp>
    <xdr:clientData/>
  </xdr:twoCellAnchor>
  <xdr:twoCellAnchor editAs="oneCell">
    <xdr:from>
      <xdr:col>0</xdr:col>
      <xdr:colOff>0</xdr:colOff>
      <xdr:row>185</xdr:row>
      <xdr:rowOff>0</xdr:rowOff>
    </xdr:from>
    <xdr:to>
      <xdr:col>0</xdr:col>
      <xdr:colOff>114300</xdr:colOff>
      <xdr:row>186</xdr:row>
      <xdr:rowOff>19050</xdr:rowOff>
    </xdr:to>
    <xdr:sp macro="" textlink="">
      <xdr:nvSpPr>
        <xdr:cNvPr id="508" name="Text Box 1"/>
        <xdr:cNvSpPr txBox="1">
          <a:spLocks noChangeArrowheads="1"/>
        </xdr:cNvSpPr>
      </xdr:nvSpPr>
      <xdr:spPr bwMode="auto">
        <a:xfrm>
          <a:off x="0" y="13439775"/>
          <a:ext cx="114300" cy="342900"/>
        </a:xfrm>
        <a:prstGeom prst="rect">
          <a:avLst/>
        </a:prstGeom>
        <a:noFill/>
        <a:ln w="9525">
          <a:noFill/>
          <a:miter lim="800000"/>
          <a:headEnd/>
          <a:tailEnd/>
        </a:ln>
      </xdr:spPr>
    </xdr:sp>
    <xdr:clientData/>
  </xdr:twoCellAnchor>
  <xdr:twoCellAnchor editAs="oneCell">
    <xdr:from>
      <xdr:col>0</xdr:col>
      <xdr:colOff>0</xdr:colOff>
      <xdr:row>185</xdr:row>
      <xdr:rowOff>0</xdr:rowOff>
    </xdr:from>
    <xdr:to>
      <xdr:col>0</xdr:col>
      <xdr:colOff>114300</xdr:colOff>
      <xdr:row>186</xdr:row>
      <xdr:rowOff>19050</xdr:rowOff>
    </xdr:to>
    <xdr:sp macro="" textlink="">
      <xdr:nvSpPr>
        <xdr:cNvPr id="509" name="Text Box 1"/>
        <xdr:cNvSpPr txBox="1">
          <a:spLocks noChangeArrowheads="1"/>
        </xdr:cNvSpPr>
      </xdr:nvSpPr>
      <xdr:spPr bwMode="auto">
        <a:xfrm>
          <a:off x="0" y="13439775"/>
          <a:ext cx="114300" cy="342900"/>
        </a:xfrm>
        <a:prstGeom prst="rect">
          <a:avLst/>
        </a:prstGeom>
        <a:noFill/>
        <a:ln w="9525">
          <a:noFill/>
          <a:miter lim="800000"/>
          <a:headEnd/>
          <a:tailEnd/>
        </a:ln>
      </xdr:spPr>
    </xdr:sp>
    <xdr:clientData/>
  </xdr:twoCellAnchor>
  <xdr:twoCellAnchor editAs="oneCell">
    <xdr:from>
      <xdr:col>0</xdr:col>
      <xdr:colOff>0</xdr:colOff>
      <xdr:row>185</xdr:row>
      <xdr:rowOff>0</xdr:rowOff>
    </xdr:from>
    <xdr:to>
      <xdr:col>0</xdr:col>
      <xdr:colOff>114300</xdr:colOff>
      <xdr:row>186</xdr:row>
      <xdr:rowOff>19050</xdr:rowOff>
    </xdr:to>
    <xdr:sp macro="" textlink="">
      <xdr:nvSpPr>
        <xdr:cNvPr id="510" name="Text Box 1"/>
        <xdr:cNvSpPr txBox="1">
          <a:spLocks noChangeArrowheads="1"/>
        </xdr:cNvSpPr>
      </xdr:nvSpPr>
      <xdr:spPr bwMode="auto">
        <a:xfrm>
          <a:off x="0" y="13439775"/>
          <a:ext cx="114300" cy="342900"/>
        </a:xfrm>
        <a:prstGeom prst="rect">
          <a:avLst/>
        </a:prstGeom>
        <a:noFill/>
        <a:ln w="9525">
          <a:noFill/>
          <a:miter lim="800000"/>
          <a:headEnd/>
          <a:tailEnd/>
        </a:ln>
      </xdr:spPr>
    </xdr:sp>
    <xdr:clientData/>
  </xdr:twoCellAnchor>
  <xdr:twoCellAnchor editAs="oneCell">
    <xdr:from>
      <xdr:col>0</xdr:col>
      <xdr:colOff>0</xdr:colOff>
      <xdr:row>186</xdr:row>
      <xdr:rowOff>0</xdr:rowOff>
    </xdr:from>
    <xdr:to>
      <xdr:col>0</xdr:col>
      <xdr:colOff>114300</xdr:colOff>
      <xdr:row>187</xdr:row>
      <xdr:rowOff>19050</xdr:rowOff>
    </xdr:to>
    <xdr:sp macro="" textlink="">
      <xdr:nvSpPr>
        <xdr:cNvPr id="511" name="Text Box 1"/>
        <xdr:cNvSpPr txBox="1">
          <a:spLocks noChangeArrowheads="1"/>
        </xdr:cNvSpPr>
      </xdr:nvSpPr>
      <xdr:spPr bwMode="auto">
        <a:xfrm>
          <a:off x="0" y="13782675"/>
          <a:ext cx="114300" cy="342900"/>
        </a:xfrm>
        <a:prstGeom prst="rect">
          <a:avLst/>
        </a:prstGeom>
        <a:noFill/>
        <a:ln w="9525">
          <a:noFill/>
          <a:miter lim="800000"/>
          <a:headEnd/>
          <a:tailEnd/>
        </a:ln>
      </xdr:spPr>
    </xdr:sp>
    <xdr:clientData/>
  </xdr:twoCellAnchor>
  <xdr:twoCellAnchor editAs="oneCell">
    <xdr:from>
      <xdr:col>0</xdr:col>
      <xdr:colOff>0</xdr:colOff>
      <xdr:row>186</xdr:row>
      <xdr:rowOff>0</xdr:rowOff>
    </xdr:from>
    <xdr:to>
      <xdr:col>0</xdr:col>
      <xdr:colOff>114300</xdr:colOff>
      <xdr:row>187</xdr:row>
      <xdr:rowOff>19050</xdr:rowOff>
    </xdr:to>
    <xdr:sp macro="" textlink="">
      <xdr:nvSpPr>
        <xdr:cNvPr id="512" name="Text Box 1"/>
        <xdr:cNvSpPr txBox="1">
          <a:spLocks noChangeArrowheads="1"/>
        </xdr:cNvSpPr>
      </xdr:nvSpPr>
      <xdr:spPr bwMode="auto">
        <a:xfrm>
          <a:off x="0" y="13782675"/>
          <a:ext cx="114300" cy="342900"/>
        </a:xfrm>
        <a:prstGeom prst="rect">
          <a:avLst/>
        </a:prstGeom>
        <a:noFill/>
        <a:ln w="9525">
          <a:noFill/>
          <a:miter lim="800000"/>
          <a:headEnd/>
          <a:tailEnd/>
        </a:ln>
      </xdr:spPr>
    </xdr:sp>
    <xdr:clientData/>
  </xdr:twoCellAnchor>
  <xdr:twoCellAnchor editAs="oneCell">
    <xdr:from>
      <xdr:col>0</xdr:col>
      <xdr:colOff>0</xdr:colOff>
      <xdr:row>186</xdr:row>
      <xdr:rowOff>0</xdr:rowOff>
    </xdr:from>
    <xdr:to>
      <xdr:col>0</xdr:col>
      <xdr:colOff>114300</xdr:colOff>
      <xdr:row>187</xdr:row>
      <xdr:rowOff>19050</xdr:rowOff>
    </xdr:to>
    <xdr:sp macro="" textlink="">
      <xdr:nvSpPr>
        <xdr:cNvPr id="513" name="Text Box 1"/>
        <xdr:cNvSpPr txBox="1">
          <a:spLocks noChangeArrowheads="1"/>
        </xdr:cNvSpPr>
      </xdr:nvSpPr>
      <xdr:spPr bwMode="auto">
        <a:xfrm>
          <a:off x="0" y="13782675"/>
          <a:ext cx="114300" cy="342900"/>
        </a:xfrm>
        <a:prstGeom prst="rect">
          <a:avLst/>
        </a:prstGeom>
        <a:noFill/>
        <a:ln w="9525">
          <a:noFill/>
          <a:miter lim="800000"/>
          <a:headEnd/>
          <a:tailEnd/>
        </a:ln>
      </xdr:spPr>
    </xdr:sp>
    <xdr:clientData/>
  </xdr:twoCellAnchor>
  <xdr:twoCellAnchor editAs="oneCell">
    <xdr:from>
      <xdr:col>0</xdr:col>
      <xdr:colOff>0</xdr:colOff>
      <xdr:row>187</xdr:row>
      <xdr:rowOff>0</xdr:rowOff>
    </xdr:from>
    <xdr:to>
      <xdr:col>0</xdr:col>
      <xdr:colOff>114300</xdr:colOff>
      <xdr:row>188</xdr:row>
      <xdr:rowOff>19050</xdr:rowOff>
    </xdr:to>
    <xdr:sp macro="" textlink="">
      <xdr:nvSpPr>
        <xdr:cNvPr id="514" name="Text Box 1"/>
        <xdr:cNvSpPr txBox="1">
          <a:spLocks noChangeArrowheads="1"/>
        </xdr:cNvSpPr>
      </xdr:nvSpPr>
      <xdr:spPr bwMode="auto">
        <a:xfrm>
          <a:off x="0" y="14125575"/>
          <a:ext cx="114300" cy="342900"/>
        </a:xfrm>
        <a:prstGeom prst="rect">
          <a:avLst/>
        </a:prstGeom>
        <a:noFill/>
        <a:ln w="9525">
          <a:noFill/>
          <a:miter lim="800000"/>
          <a:headEnd/>
          <a:tailEnd/>
        </a:ln>
      </xdr:spPr>
    </xdr:sp>
    <xdr:clientData/>
  </xdr:twoCellAnchor>
  <xdr:twoCellAnchor editAs="oneCell">
    <xdr:from>
      <xdr:col>0</xdr:col>
      <xdr:colOff>0</xdr:colOff>
      <xdr:row>187</xdr:row>
      <xdr:rowOff>0</xdr:rowOff>
    </xdr:from>
    <xdr:to>
      <xdr:col>0</xdr:col>
      <xdr:colOff>114300</xdr:colOff>
      <xdr:row>188</xdr:row>
      <xdr:rowOff>19050</xdr:rowOff>
    </xdr:to>
    <xdr:sp macro="" textlink="">
      <xdr:nvSpPr>
        <xdr:cNvPr id="515" name="Text Box 1"/>
        <xdr:cNvSpPr txBox="1">
          <a:spLocks noChangeArrowheads="1"/>
        </xdr:cNvSpPr>
      </xdr:nvSpPr>
      <xdr:spPr bwMode="auto">
        <a:xfrm>
          <a:off x="0" y="14125575"/>
          <a:ext cx="114300" cy="342900"/>
        </a:xfrm>
        <a:prstGeom prst="rect">
          <a:avLst/>
        </a:prstGeom>
        <a:noFill/>
        <a:ln w="9525">
          <a:noFill/>
          <a:miter lim="800000"/>
          <a:headEnd/>
          <a:tailEnd/>
        </a:ln>
      </xdr:spPr>
    </xdr:sp>
    <xdr:clientData/>
  </xdr:twoCellAnchor>
  <xdr:twoCellAnchor editAs="oneCell">
    <xdr:from>
      <xdr:col>0</xdr:col>
      <xdr:colOff>0</xdr:colOff>
      <xdr:row>187</xdr:row>
      <xdr:rowOff>0</xdr:rowOff>
    </xdr:from>
    <xdr:to>
      <xdr:col>0</xdr:col>
      <xdr:colOff>114300</xdr:colOff>
      <xdr:row>188</xdr:row>
      <xdr:rowOff>19050</xdr:rowOff>
    </xdr:to>
    <xdr:sp macro="" textlink="">
      <xdr:nvSpPr>
        <xdr:cNvPr id="516" name="Text Box 1"/>
        <xdr:cNvSpPr txBox="1">
          <a:spLocks noChangeArrowheads="1"/>
        </xdr:cNvSpPr>
      </xdr:nvSpPr>
      <xdr:spPr bwMode="auto">
        <a:xfrm>
          <a:off x="0" y="14125575"/>
          <a:ext cx="114300" cy="342900"/>
        </a:xfrm>
        <a:prstGeom prst="rect">
          <a:avLst/>
        </a:prstGeom>
        <a:noFill/>
        <a:ln w="9525">
          <a:noFill/>
          <a:miter lim="800000"/>
          <a:headEnd/>
          <a:tailEnd/>
        </a:ln>
      </xdr:spPr>
    </xdr:sp>
    <xdr:clientData/>
  </xdr:twoCellAnchor>
  <xdr:twoCellAnchor editAs="oneCell">
    <xdr:from>
      <xdr:col>0</xdr:col>
      <xdr:colOff>0</xdr:colOff>
      <xdr:row>188</xdr:row>
      <xdr:rowOff>0</xdr:rowOff>
    </xdr:from>
    <xdr:to>
      <xdr:col>0</xdr:col>
      <xdr:colOff>114300</xdr:colOff>
      <xdr:row>189</xdr:row>
      <xdr:rowOff>19050</xdr:rowOff>
    </xdr:to>
    <xdr:sp macro="" textlink="">
      <xdr:nvSpPr>
        <xdr:cNvPr id="517" name="Text Box 1"/>
        <xdr:cNvSpPr txBox="1">
          <a:spLocks noChangeArrowheads="1"/>
        </xdr:cNvSpPr>
      </xdr:nvSpPr>
      <xdr:spPr bwMode="auto">
        <a:xfrm>
          <a:off x="0" y="14468475"/>
          <a:ext cx="114300" cy="342900"/>
        </a:xfrm>
        <a:prstGeom prst="rect">
          <a:avLst/>
        </a:prstGeom>
        <a:noFill/>
        <a:ln w="9525">
          <a:noFill/>
          <a:miter lim="800000"/>
          <a:headEnd/>
          <a:tailEnd/>
        </a:ln>
      </xdr:spPr>
    </xdr:sp>
    <xdr:clientData/>
  </xdr:twoCellAnchor>
  <xdr:twoCellAnchor editAs="oneCell">
    <xdr:from>
      <xdr:col>0</xdr:col>
      <xdr:colOff>0</xdr:colOff>
      <xdr:row>188</xdr:row>
      <xdr:rowOff>0</xdr:rowOff>
    </xdr:from>
    <xdr:to>
      <xdr:col>0</xdr:col>
      <xdr:colOff>114300</xdr:colOff>
      <xdr:row>189</xdr:row>
      <xdr:rowOff>19050</xdr:rowOff>
    </xdr:to>
    <xdr:sp macro="" textlink="">
      <xdr:nvSpPr>
        <xdr:cNvPr id="518" name="Text Box 1"/>
        <xdr:cNvSpPr txBox="1">
          <a:spLocks noChangeArrowheads="1"/>
        </xdr:cNvSpPr>
      </xdr:nvSpPr>
      <xdr:spPr bwMode="auto">
        <a:xfrm>
          <a:off x="0" y="14468475"/>
          <a:ext cx="114300" cy="342900"/>
        </a:xfrm>
        <a:prstGeom prst="rect">
          <a:avLst/>
        </a:prstGeom>
        <a:noFill/>
        <a:ln w="9525">
          <a:noFill/>
          <a:miter lim="800000"/>
          <a:headEnd/>
          <a:tailEnd/>
        </a:ln>
      </xdr:spPr>
    </xdr:sp>
    <xdr:clientData/>
  </xdr:twoCellAnchor>
  <xdr:twoCellAnchor editAs="oneCell">
    <xdr:from>
      <xdr:col>0</xdr:col>
      <xdr:colOff>0</xdr:colOff>
      <xdr:row>188</xdr:row>
      <xdr:rowOff>0</xdr:rowOff>
    </xdr:from>
    <xdr:to>
      <xdr:col>0</xdr:col>
      <xdr:colOff>114300</xdr:colOff>
      <xdr:row>189</xdr:row>
      <xdr:rowOff>19050</xdr:rowOff>
    </xdr:to>
    <xdr:sp macro="" textlink="">
      <xdr:nvSpPr>
        <xdr:cNvPr id="519" name="Text Box 1"/>
        <xdr:cNvSpPr txBox="1">
          <a:spLocks noChangeArrowheads="1"/>
        </xdr:cNvSpPr>
      </xdr:nvSpPr>
      <xdr:spPr bwMode="auto">
        <a:xfrm>
          <a:off x="0" y="14468475"/>
          <a:ext cx="114300" cy="342900"/>
        </a:xfrm>
        <a:prstGeom prst="rect">
          <a:avLst/>
        </a:prstGeom>
        <a:noFill/>
        <a:ln w="9525">
          <a:noFill/>
          <a:miter lim="800000"/>
          <a:headEnd/>
          <a:tailEnd/>
        </a:ln>
      </xdr:spPr>
    </xdr:sp>
    <xdr:clientData/>
  </xdr:twoCellAnchor>
  <xdr:twoCellAnchor editAs="oneCell">
    <xdr:from>
      <xdr:col>0</xdr:col>
      <xdr:colOff>0</xdr:colOff>
      <xdr:row>189</xdr:row>
      <xdr:rowOff>0</xdr:rowOff>
    </xdr:from>
    <xdr:to>
      <xdr:col>0</xdr:col>
      <xdr:colOff>114300</xdr:colOff>
      <xdr:row>190</xdr:row>
      <xdr:rowOff>19050</xdr:rowOff>
    </xdr:to>
    <xdr:sp macro="" textlink="">
      <xdr:nvSpPr>
        <xdr:cNvPr id="520" name="Text Box 1"/>
        <xdr:cNvSpPr txBox="1">
          <a:spLocks noChangeArrowheads="1"/>
        </xdr:cNvSpPr>
      </xdr:nvSpPr>
      <xdr:spPr bwMode="auto">
        <a:xfrm>
          <a:off x="0" y="14811375"/>
          <a:ext cx="114300" cy="342900"/>
        </a:xfrm>
        <a:prstGeom prst="rect">
          <a:avLst/>
        </a:prstGeom>
        <a:noFill/>
        <a:ln w="9525">
          <a:noFill/>
          <a:miter lim="800000"/>
          <a:headEnd/>
          <a:tailEnd/>
        </a:ln>
      </xdr:spPr>
    </xdr:sp>
    <xdr:clientData/>
  </xdr:twoCellAnchor>
  <xdr:twoCellAnchor editAs="oneCell">
    <xdr:from>
      <xdr:col>0</xdr:col>
      <xdr:colOff>0</xdr:colOff>
      <xdr:row>189</xdr:row>
      <xdr:rowOff>0</xdr:rowOff>
    </xdr:from>
    <xdr:to>
      <xdr:col>0</xdr:col>
      <xdr:colOff>114300</xdr:colOff>
      <xdr:row>190</xdr:row>
      <xdr:rowOff>19050</xdr:rowOff>
    </xdr:to>
    <xdr:sp macro="" textlink="">
      <xdr:nvSpPr>
        <xdr:cNvPr id="521" name="Text Box 1"/>
        <xdr:cNvSpPr txBox="1">
          <a:spLocks noChangeArrowheads="1"/>
        </xdr:cNvSpPr>
      </xdr:nvSpPr>
      <xdr:spPr bwMode="auto">
        <a:xfrm>
          <a:off x="0" y="14811375"/>
          <a:ext cx="114300" cy="342900"/>
        </a:xfrm>
        <a:prstGeom prst="rect">
          <a:avLst/>
        </a:prstGeom>
        <a:noFill/>
        <a:ln w="9525">
          <a:noFill/>
          <a:miter lim="800000"/>
          <a:headEnd/>
          <a:tailEnd/>
        </a:ln>
      </xdr:spPr>
    </xdr:sp>
    <xdr:clientData/>
  </xdr:twoCellAnchor>
  <xdr:twoCellAnchor editAs="oneCell">
    <xdr:from>
      <xdr:col>0</xdr:col>
      <xdr:colOff>0</xdr:colOff>
      <xdr:row>189</xdr:row>
      <xdr:rowOff>0</xdr:rowOff>
    </xdr:from>
    <xdr:to>
      <xdr:col>0</xdr:col>
      <xdr:colOff>114300</xdr:colOff>
      <xdr:row>190</xdr:row>
      <xdr:rowOff>19050</xdr:rowOff>
    </xdr:to>
    <xdr:sp macro="" textlink="">
      <xdr:nvSpPr>
        <xdr:cNvPr id="522" name="Text Box 1"/>
        <xdr:cNvSpPr txBox="1">
          <a:spLocks noChangeArrowheads="1"/>
        </xdr:cNvSpPr>
      </xdr:nvSpPr>
      <xdr:spPr bwMode="auto">
        <a:xfrm>
          <a:off x="0" y="14811375"/>
          <a:ext cx="114300" cy="342900"/>
        </a:xfrm>
        <a:prstGeom prst="rect">
          <a:avLst/>
        </a:prstGeom>
        <a:noFill/>
        <a:ln w="9525">
          <a:noFill/>
          <a:miter lim="800000"/>
          <a:headEnd/>
          <a:tailEnd/>
        </a:ln>
      </xdr:spPr>
    </xdr:sp>
    <xdr:clientData/>
  </xdr:twoCellAnchor>
  <xdr:twoCellAnchor editAs="oneCell">
    <xdr:from>
      <xdr:col>0</xdr:col>
      <xdr:colOff>0</xdr:colOff>
      <xdr:row>190</xdr:row>
      <xdr:rowOff>0</xdr:rowOff>
    </xdr:from>
    <xdr:to>
      <xdr:col>0</xdr:col>
      <xdr:colOff>114300</xdr:colOff>
      <xdr:row>191</xdr:row>
      <xdr:rowOff>19050</xdr:rowOff>
    </xdr:to>
    <xdr:sp macro="" textlink="">
      <xdr:nvSpPr>
        <xdr:cNvPr id="523" name="Text Box 1"/>
        <xdr:cNvSpPr txBox="1">
          <a:spLocks noChangeArrowheads="1"/>
        </xdr:cNvSpPr>
      </xdr:nvSpPr>
      <xdr:spPr bwMode="auto">
        <a:xfrm>
          <a:off x="0" y="15154275"/>
          <a:ext cx="114300" cy="342900"/>
        </a:xfrm>
        <a:prstGeom prst="rect">
          <a:avLst/>
        </a:prstGeom>
        <a:noFill/>
        <a:ln w="9525">
          <a:noFill/>
          <a:miter lim="800000"/>
          <a:headEnd/>
          <a:tailEnd/>
        </a:ln>
      </xdr:spPr>
    </xdr:sp>
    <xdr:clientData/>
  </xdr:twoCellAnchor>
  <xdr:twoCellAnchor editAs="oneCell">
    <xdr:from>
      <xdr:col>0</xdr:col>
      <xdr:colOff>0</xdr:colOff>
      <xdr:row>190</xdr:row>
      <xdr:rowOff>0</xdr:rowOff>
    </xdr:from>
    <xdr:to>
      <xdr:col>0</xdr:col>
      <xdr:colOff>114300</xdr:colOff>
      <xdr:row>191</xdr:row>
      <xdr:rowOff>19050</xdr:rowOff>
    </xdr:to>
    <xdr:sp macro="" textlink="">
      <xdr:nvSpPr>
        <xdr:cNvPr id="524" name="Text Box 1"/>
        <xdr:cNvSpPr txBox="1">
          <a:spLocks noChangeArrowheads="1"/>
        </xdr:cNvSpPr>
      </xdr:nvSpPr>
      <xdr:spPr bwMode="auto">
        <a:xfrm>
          <a:off x="0" y="15154275"/>
          <a:ext cx="114300" cy="342900"/>
        </a:xfrm>
        <a:prstGeom prst="rect">
          <a:avLst/>
        </a:prstGeom>
        <a:noFill/>
        <a:ln w="9525">
          <a:noFill/>
          <a:miter lim="800000"/>
          <a:headEnd/>
          <a:tailEnd/>
        </a:ln>
      </xdr:spPr>
    </xdr:sp>
    <xdr:clientData/>
  </xdr:twoCellAnchor>
  <xdr:twoCellAnchor editAs="oneCell">
    <xdr:from>
      <xdr:col>0</xdr:col>
      <xdr:colOff>0</xdr:colOff>
      <xdr:row>190</xdr:row>
      <xdr:rowOff>0</xdr:rowOff>
    </xdr:from>
    <xdr:to>
      <xdr:col>0</xdr:col>
      <xdr:colOff>114300</xdr:colOff>
      <xdr:row>191</xdr:row>
      <xdr:rowOff>19050</xdr:rowOff>
    </xdr:to>
    <xdr:sp macro="" textlink="">
      <xdr:nvSpPr>
        <xdr:cNvPr id="525" name="Text Box 1"/>
        <xdr:cNvSpPr txBox="1">
          <a:spLocks noChangeArrowheads="1"/>
        </xdr:cNvSpPr>
      </xdr:nvSpPr>
      <xdr:spPr bwMode="auto">
        <a:xfrm>
          <a:off x="0" y="15154275"/>
          <a:ext cx="114300" cy="342900"/>
        </a:xfrm>
        <a:prstGeom prst="rect">
          <a:avLst/>
        </a:prstGeom>
        <a:noFill/>
        <a:ln w="9525">
          <a:noFill/>
          <a:miter lim="800000"/>
          <a:headEnd/>
          <a:tailEnd/>
        </a:ln>
      </xdr:spPr>
    </xdr:sp>
    <xdr:clientData/>
  </xdr:twoCellAnchor>
  <xdr:twoCellAnchor editAs="oneCell">
    <xdr:from>
      <xdr:col>0</xdr:col>
      <xdr:colOff>0</xdr:colOff>
      <xdr:row>191</xdr:row>
      <xdr:rowOff>0</xdr:rowOff>
    </xdr:from>
    <xdr:to>
      <xdr:col>0</xdr:col>
      <xdr:colOff>114300</xdr:colOff>
      <xdr:row>192</xdr:row>
      <xdr:rowOff>19050</xdr:rowOff>
    </xdr:to>
    <xdr:sp macro="" textlink="">
      <xdr:nvSpPr>
        <xdr:cNvPr id="526" name="Text Box 1"/>
        <xdr:cNvSpPr txBox="1">
          <a:spLocks noChangeArrowheads="1"/>
        </xdr:cNvSpPr>
      </xdr:nvSpPr>
      <xdr:spPr bwMode="auto">
        <a:xfrm>
          <a:off x="0" y="15497175"/>
          <a:ext cx="114300" cy="342900"/>
        </a:xfrm>
        <a:prstGeom prst="rect">
          <a:avLst/>
        </a:prstGeom>
        <a:noFill/>
        <a:ln w="9525">
          <a:noFill/>
          <a:miter lim="800000"/>
          <a:headEnd/>
          <a:tailEnd/>
        </a:ln>
      </xdr:spPr>
    </xdr:sp>
    <xdr:clientData/>
  </xdr:twoCellAnchor>
  <xdr:twoCellAnchor editAs="oneCell">
    <xdr:from>
      <xdr:col>0</xdr:col>
      <xdr:colOff>0</xdr:colOff>
      <xdr:row>191</xdr:row>
      <xdr:rowOff>0</xdr:rowOff>
    </xdr:from>
    <xdr:to>
      <xdr:col>0</xdr:col>
      <xdr:colOff>114300</xdr:colOff>
      <xdr:row>192</xdr:row>
      <xdr:rowOff>19050</xdr:rowOff>
    </xdr:to>
    <xdr:sp macro="" textlink="">
      <xdr:nvSpPr>
        <xdr:cNvPr id="527" name="Text Box 1"/>
        <xdr:cNvSpPr txBox="1">
          <a:spLocks noChangeArrowheads="1"/>
        </xdr:cNvSpPr>
      </xdr:nvSpPr>
      <xdr:spPr bwMode="auto">
        <a:xfrm>
          <a:off x="0" y="15497175"/>
          <a:ext cx="114300" cy="342900"/>
        </a:xfrm>
        <a:prstGeom prst="rect">
          <a:avLst/>
        </a:prstGeom>
        <a:noFill/>
        <a:ln w="9525">
          <a:noFill/>
          <a:miter lim="800000"/>
          <a:headEnd/>
          <a:tailEnd/>
        </a:ln>
      </xdr:spPr>
    </xdr:sp>
    <xdr:clientData/>
  </xdr:twoCellAnchor>
  <xdr:twoCellAnchor editAs="oneCell">
    <xdr:from>
      <xdr:col>0</xdr:col>
      <xdr:colOff>0</xdr:colOff>
      <xdr:row>191</xdr:row>
      <xdr:rowOff>0</xdr:rowOff>
    </xdr:from>
    <xdr:to>
      <xdr:col>0</xdr:col>
      <xdr:colOff>114300</xdr:colOff>
      <xdr:row>192</xdr:row>
      <xdr:rowOff>19050</xdr:rowOff>
    </xdr:to>
    <xdr:sp macro="" textlink="">
      <xdr:nvSpPr>
        <xdr:cNvPr id="528" name="Text Box 1"/>
        <xdr:cNvSpPr txBox="1">
          <a:spLocks noChangeArrowheads="1"/>
        </xdr:cNvSpPr>
      </xdr:nvSpPr>
      <xdr:spPr bwMode="auto">
        <a:xfrm>
          <a:off x="0" y="15497175"/>
          <a:ext cx="114300" cy="342900"/>
        </a:xfrm>
        <a:prstGeom prst="rect">
          <a:avLst/>
        </a:prstGeom>
        <a:noFill/>
        <a:ln w="9525">
          <a:noFill/>
          <a:miter lim="800000"/>
          <a:headEnd/>
          <a:tailEnd/>
        </a:ln>
      </xdr:spPr>
    </xdr:sp>
    <xdr:clientData/>
  </xdr:twoCellAnchor>
  <xdr:twoCellAnchor editAs="oneCell">
    <xdr:from>
      <xdr:col>0</xdr:col>
      <xdr:colOff>0</xdr:colOff>
      <xdr:row>192</xdr:row>
      <xdr:rowOff>0</xdr:rowOff>
    </xdr:from>
    <xdr:to>
      <xdr:col>0</xdr:col>
      <xdr:colOff>114300</xdr:colOff>
      <xdr:row>193</xdr:row>
      <xdr:rowOff>19050</xdr:rowOff>
    </xdr:to>
    <xdr:sp macro="" textlink="">
      <xdr:nvSpPr>
        <xdr:cNvPr id="529" name="Text Box 1"/>
        <xdr:cNvSpPr txBox="1">
          <a:spLocks noChangeArrowheads="1"/>
        </xdr:cNvSpPr>
      </xdr:nvSpPr>
      <xdr:spPr bwMode="auto">
        <a:xfrm>
          <a:off x="0" y="15840075"/>
          <a:ext cx="114300" cy="342900"/>
        </a:xfrm>
        <a:prstGeom prst="rect">
          <a:avLst/>
        </a:prstGeom>
        <a:noFill/>
        <a:ln w="9525">
          <a:noFill/>
          <a:miter lim="800000"/>
          <a:headEnd/>
          <a:tailEnd/>
        </a:ln>
      </xdr:spPr>
    </xdr:sp>
    <xdr:clientData/>
  </xdr:twoCellAnchor>
  <xdr:twoCellAnchor editAs="oneCell">
    <xdr:from>
      <xdr:col>0</xdr:col>
      <xdr:colOff>0</xdr:colOff>
      <xdr:row>192</xdr:row>
      <xdr:rowOff>0</xdr:rowOff>
    </xdr:from>
    <xdr:to>
      <xdr:col>0</xdr:col>
      <xdr:colOff>114300</xdr:colOff>
      <xdr:row>193</xdr:row>
      <xdr:rowOff>19050</xdr:rowOff>
    </xdr:to>
    <xdr:sp macro="" textlink="">
      <xdr:nvSpPr>
        <xdr:cNvPr id="530" name="Text Box 1"/>
        <xdr:cNvSpPr txBox="1">
          <a:spLocks noChangeArrowheads="1"/>
        </xdr:cNvSpPr>
      </xdr:nvSpPr>
      <xdr:spPr bwMode="auto">
        <a:xfrm>
          <a:off x="0" y="15840075"/>
          <a:ext cx="114300" cy="342900"/>
        </a:xfrm>
        <a:prstGeom prst="rect">
          <a:avLst/>
        </a:prstGeom>
        <a:noFill/>
        <a:ln w="9525">
          <a:noFill/>
          <a:miter lim="800000"/>
          <a:headEnd/>
          <a:tailEnd/>
        </a:ln>
      </xdr:spPr>
    </xdr:sp>
    <xdr:clientData/>
  </xdr:twoCellAnchor>
  <xdr:twoCellAnchor editAs="oneCell">
    <xdr:from>
      <xdr:col>0</xdr:col>
      <xdr:colOff>0</xdr:colOff>
      <xdr:row>192</xdr:row>
      <xdr:rowOff>0</xdr:rowOff>
    </xdr:from>
    <xdr:to>
      <xdr:col>0</xdr:col>
      <xdr:colOff>114300</xdr:colOff>
      <xdr:row>193</xdr:row>
      <xdr:rowOff>19050</xdr:rowOff>
    </xdr:to>
    <xdr:sp macro="" textlink="">
      <xdr:nvSpPr>
        <xdr:cNvPr id="531" name="Text Box 1"/>
        <xdr:cNvSpPr txBox="1">
          <a:spLocks noChangeArrowheads="1"/>
        </xdr:cNvSpPr>
      </xdr:nvSpPr>
      <xdr:spPr bwMode="auto">
        <a:xfrm>
          <a:off x="0" y="15840075"/>
          <a:ext cx="114300" cy="342900"/>
        </a:xfrm>
        <a:prstGeom prst="rect">
          <a:avLst/>
        </a:prstGeom>
        <a:noFill/>
        <a:ln w="9525">
          <a:noFill/>
          <a:miter lim="800000"/>
          <a:headEnd/>
          <a:tailEnd/>
        </a:ln>
      </xdr:spPr>
    </xdr:sp>
    <xdr:clientData/>
  </xdr:twoCellAnchor>
  <xdr:twoCellAnchor editAs="oneCell">
    <xdr:from>
      <xdr:col>0</xdr:col>
      <xdr:colOff>0</xdr:colOff>
      <xdr:row>193</xdr:row>
      <xdr:rowOff>0</xdr:rowOff>
    </xdr:from>
    <xdr:to>
      <xdr:col>0</xdr:col>
      <xdr:colOff>114300</xdr:colOff>
      <xdr:row>194</xdr:row>
      <xdr:rowOff>19050</xdr:rowOff>
    </xdr:to>
    <xdr:sp macro="" textlink="">
      <xdr:nvSpPr>
        <xdr:cNvPr id="532" name="Text Box 1"/>
        <xdr:cNvSpPr txBox="1">
          <a:spLocks noChangeArrowheads="1"/>
        </xdr:cNvSpPr>
      </xdr:nvSpPr>
      <xdr:spPr bwMode="auto">
        <a:xfrm>
          <a:off x="0" y="16182975"/>
          <a:ext cx="114300" cy="342900"/>
        </a:xfrm>
        <a:prstGeom prst="rect">
          <a:avLst/>
        </a:prstGeom>
        <a:noFill/>
        <a:ln w="9525">
          <a:noFill/>
          <a:miter lim="800000"/>
          <a:headEnd/>
          <a:tailEnd/>
        </a:ln>
      </xdr:spPr>
    </xdr:sp>
    <xdr:clientData/>
  </xdr:twoCellAnchor>
  <xdr:twoCellAnchor editAs="oneCell">
    <xdr:from>
      <xdr:col>0</xdr:col>
      <xdr:colOff>0</xdr:colOff>
      <xdr:row>193</xdr:row>
      <xdr:rowOff>0</xdr:rowOff>
    </xdr:from>
    <xdr:to>
      <xdr:col>0</xdr:col>
      <xdr:colOff>114300</xdr:colOff>
      <xdr:row>194</xdr:row>
      <xdr:rowOff>19050</xdr:rowOff>
    </xdr:to>
    <xdr:sp macro="" textlink="">
      <xdr:nvSpPr>
        <xdr:cNvPr id="533" name="Text Box 1"/>
        <xdr:cNvSpPr txBox="1">
          <a:spLocks noChangeArrowheads="1"/>
        </xdr:cNvSpPr>
      </xdr:nvSpPr>
      <xdr:spPr bwMode="auto">
        <a:xfrm>
          <a:off x="0" y="16182975"/>
          <a:ext cx="114300" cy="342900"/>
        </a:xfrm>
        <a:prstGeom prst="rect">
          <a:avLst/>
        </a:prstGeom>
        <a:noFill/>
        <a:ln w="9525">
          <a:noFill/>
          <a:miter lim="800000"/>
          <a:headEnd/>
          <a:tailEnd/>
        </a:ln>
      </xdr:spPr>
    </xdr:sp>
    <xdr:clientData/>
  </xdr:twoCellAnchor>
  <xdr:twoCellAnchor editAs="oneCell">
    <xdr:from>
      <xdr:col>0</xdr:col>
      <xdr:colOff>0</xdr:colOff>
      <xdr:row>193</xdr:row>
      <xdr:rowOff>0</xdr:rowOff>
    </xdr:from>
    <xdr:to>
      <xdr:col>0</xdr:col>
      <xdr:colOff>114300</xdr:colOff>
      <xdr:row>194</xdr:row>
      <xdr:rowOff>19050</xdr:rowOff>
    </xdr:to>
    <xdr:sp macro="" textlink="">
      <xdr:nvSpPr>
        <xdr:cNvPr id="534" name="Text Box 1"/>
        <xdr:cNvSpPr txBox="1">
          <a:spLocks noChangeArrowheads="1"/>
        </xdr:cNvSpPr>
      </xdr:nvSpPr>
      <xdr:spPr bwMode="auto">
        <a:xfrm>
          <a:off x="0" y="16182975"/>
          <a:ext cx="114300" cy="342900"/>
        </a:xfrm>
        <a:prstGeom prst="rect">
          <a:avLst/>
        </a:prstGeom>
        <a:noFill/>
        <a:ln w="9525">
          <a:noFill/>
          <a:miter lim="800000"/>
          <a:headEnd/>
          <a:tailEnd/>
        </a:ln>
      </xdr:spPr>
    </xdr:sp>
    <xdr:clientData/>
  </xdr:twoCellAnchor>
  <xdr:twoCellAnchor editAs="oneCell">
    <xdr:from>
      <xdr:col>0</xdr:col>
      <xdr:colOff>0</xdr:colOff>
      <xdr:row>194</xdr:row>
      <xdr:rowOff>0</xdr:rowOff>
    </xdr:from>
    <xdr:to>
      <xdr:col>0</xdr:col>
      <xdr:colOff>114300</xdr:colOff>
      <xdr:row>195</xdr:row>
      <xdr:rowOff>19050</xdr:rowOff>
    </xdr:to>
    <xdr:sp macro="" textlink="">
      <xdr:nvSpPr>
        <xdr:cNvPr id="535" name="Text Box 1"/>
        <xdr:cNvSpPr txBox="1">
          <a:spLocks noChangeArrowheads="1"/>
        </xdr:cNvSpPr>
      </xdr:nvSpPr>
      <xdr:spPr bwMode="auto">
        <a:xfrm>
          <a:off x="0" y="16525875"/>
          <a:ext cx="114300" cy="342900"/>
        </a:xfrm>
        <a:prstGeom prst="rect">
          <a:avLst/>
        </a:prstGeom>
        <a:noFill/>
        <a:ln w="9525">
          <a:noFill/>
          <a:miter lim="800000"/>
          <a:headEnd/>
          <a:tailEnd/>
        </a:ln>
      </xdr:spPr>
    </xdr:sp>
    <xdr:clientData/>
  </xdr:twoCellAnchor>
  <xdr:twoCellAnchor editAs="oneCell">
    <xdr:from>
      <xdr:col>0</xdr:col>
      <xdr:colOff>0</xdr:colOff>
      <xdr:row>194</xdr:row>
      <xdr:rowOff>0</xdr:rowOff>
    </xdr:from>
    <xdr:to>
      <xdr:col>0</xdr:col>
      <xdr:colOff>114300</xdr:colOff>
      <xdr:row>195</xdr:row>
      <xdr:rowOff>19050</xdr:rowOff>
    </xdr:to>
    <xdr:sp macro="" textlink="">
      <xdr:nvSpPr>
        <xdr:cNvPr id="536" name="Text Box 1"/>
        <xdr:cNvSpPr txBox="1">
          <a:spLocks noChangeArrowheads="1"/>
        </xdr:cNvSpPr>
      </xdr:nvSpPr>
      <xdr:spPr bwMode="auto">
        <a:xfrm>
          <a:off x="0" y="16525875"/>
          <a:ext cx="114300" cy="342900"/>
        </a:xfrm>
        <a:prstGeom prst="rect">
          <a:avLst/>
        </a:prstGeom>
        <a:noFill/>
        <a:ln w="9525">
          <a:noFill/>
          <a:miter lim="800000"/>
          <a:headEnd/>
          <a:tailEnd/>
        </a:ln>
      </xdr:spPr>
    </xdr:sp>
    <xdr:clientData/>
  </xdr:twoCellAnchor>
  <xdr:twoCellAnchor editAs="oneCell">
    <xdr:from>
      <xdr:col>0</xdr:col>
      <xdr:colOff>0</xdr:colOff>
      <xdr:row>194</xdr:row>
      <xdr:rowOff>0</xdr:rowOff>
    </xdr:from>
    <xdr:to>
      <xdr:col>0</xdr:col>
      <xdr:colOff>114300</xdr:colOff>
      <xdr:row>195</xdr:row>
      <xdr:rowOff>19050</xdr:rowOff>
    </xdr:to>
    <xdr:sp macro="" textlink="">
      <xdr:nvSpPr>
        <xdr:cNvPr id="537" name="Text Box 1"/>
        <xdr:cNvSpPr txBox="1">
          <a:spLocks noChangeArrowheads="1"/>
        </xdr:cNvSpPr>
      </xdr:nvSpPr>
      <xdr:spPr bwMode="auto">
        <a:xfrm>
          <a:off x="0" y="16525875"/>
          <a:ext cx="114300" cy="342900"/>
        </a:xfrm>
        <a:prstGeom prst="rect">
          <a:avLst/>
        </a:prstGeom>
        <a:noFill/>
        <a:ln w="9525">
          <a:noFill/>
          <a:miter lim="800000"/>
          <a:headEnd/>
          <a:tailEnd/>
        </a:ln>
      </xdr:spPr>
    </xdr:sp>
    <xdr:clientData/>
  </xdr:twoCellAnchor>
  <xdr:twoCellAnchor editAs="oneCell">
    <xdr:from>
      <xdr:col>0</xdr:col>
      <xdr:colOff>0</xdr:colOff>
      <xdr:row>195</xdr:row>
      <xdr:rowOff>0</xdr:rowOff>
    </xdr:from>
    <xdr:to>
      <xdr:col>0</xdr:col>
      <xdr:colOff>114300</xdr:colOff>
      <xdr:row>196</xdr:row>
      <xdr:rowOff>19050</xdr:rowOff>
    </xdr:to>
    <xdr:sp macro="" textlink="">
      <xdr:nvSpPr>
        <xdr:cNvPr id="538" name="Text Box 1"/>
        <xdr:cNvSpPr txBox="1">
          <a:spLocks noChangeArrowheads="1"/>
        </xdr:cNvSpPr>
      </xdr:nvSpPr>
      <xdr:spPr bwMode="auto">
        <a:xfrm>
          <a:off x="0" y="16868775"/>
          <a:ext cx="114300" cy="342900"/>
        </a:xfrm>
        <a:prstGeom prst="rect">
          <a:avLst/>
        </a:prstGeom>
        <a:noFill/>
        <a:ln w="9525">
          <a:noFill/>
          <a:miter lim="800000"/>
          <a:headEnd/>
          <a:tailEnd/>
        </a:ln>
      </xdr:spPr>
    </xdr:sp>
    <xdr:clientData/>
  </xdr:twoCellAnchor>
  <xdr:twoCellAnchor editAs="oneCell">
    <xdr:from>
      <xdr:col>0</xdr:col>
      <xdr:colOff>0</xdr:colOff>
      <xdr:row>195</xdr:row>
      <xdr:rowOff>0</xdr:rowOff>
    </xdr:from>
    <xdr:to>
      <xdr:col>0</xdr:col>
      <xdr:colOff>114300</xdr:colOff>
      <xdr:row>196</xdr:row>
      <xdr:rowOff>19050</xdr:rowOff>
    </xdr:to>
    <xdr:sp macro="" textlink="">
      <xdr:nvSpPr>
        <xdr:cNvPr id="539" name="Text Box 1"/>
        <xdr:cNvSpPr txBox="1">
          <a:spLocks noChangeArrowheads="1"/>
        </xdr:cNvSpPr>
      </xdr:nvSpPr>
      <xdr:spPr bwMode="auto">
        <a:xfrm>
          <a:off x="0" y="16868775"/>
          <a:ext cx="114300" cy="342900"/>
        </a:xfrm>
        <a:prstGeom prst="rect">
          <a:avLst/>
        </a:prstGeom>
        <a:noFill/>
        <a:ln w="9525">
          <a:noFill/>
          <a:miter lim="800000"/>
          <a:headEnd/>
          <a:tailEnd/>
        </a:ln>
      </xdr:spPr>
    </xdr:sp>
    <xdr:clientData/>
  </xdr:twoCellAnchor>
  <xdr:twoCellAnchor editAs="oneCell">
    <xdr:from>
      <xdr:col>0</xdr:col>
      <xdr:colOff>0</xdr:colOff>
      <xdr:row>195</xdr:row>
      <xdr:rowOff>0</xdr:rowOff>
    </xdr:from>
    <xdr:to>
      <xdr:col>0</xdr:col>
      <xdr:colOff>114300</xdr:colOff>
      <xdr:row>196</xdr:row>
      <xdr:rowOff>19050</xdr:rowOff>
    </xdr:to>
    <xdr:sp macro="" textlink="">
      <xdr:nvSpPr>
        <xdr:cNvPr id="540" name="Text Box 1"/>
        <xdr:cNvSpPr txBox="1">
          <a:spLocks noChangeArrowheads="1"/>
        </xdr:cNvSpPr>
      </xdr:nvSpPr>
      <xdr:spPr bwMode="auto">
        <a:xfrm>
          <a:off x="0" y="16868775"/>
          <a:ext cx="114300" cy="342900"/>
        </a:xfrm>
        <a:prstGeom prst="rect">
          <a:avLst/>
        </a:prstGeom>
        <a:noFill/>
        <a:ln w="9525">
          <a:noFill/>
          <a:miter lim="800000"/>
          <a:headEnd/>
          <a:tailEnd/>
        </a:ln>
      </xdr:spPr>
    </xdr:sp>
    <xdr:clientData/>
  </xdr:twoCellAnchor>
  <xdr:twoCellAnchor editAs="oneCell">
    <xdr:from>
      <xdr:col>0</xdr:col>
      <xdr:colOff>0</xdr:colOff>
      <xdr:row>196</xdr:row>
      <xdr:rowOff>0</xdr:rowOff>
    </xdr:from>
    <xdr:to>
      <xdr:col>0</xdr:col>
      <xdr:colOff>114300</xdr:colOff>
      <xdr:row>197</xdr:row>
      <xdr:rowOff>19050</xdr:rowOff>
    </xdr:to>
    <xdr:sp macro="" textlink="">
      <xdr:nvSpPr>
        <xdr:cNvPr id="541" name="Text Box 1"/>
        <xdr:cNvSpPr txBox="1">
          <a:spLocks noChangeArrowheads="1"/>
        </xdr:cNvSpPr>
      </xdr:nvSpPr>
      <xdr:spPr bwMode="auto">
        <a:xfrm>
          <a:off x="0" y="17211675"/>
          <a:ext cx="114300" cy="342900"/>
        </a:xfrm>
        <a:prstGeom prst="rect">
          <a:avLst/>
        </a:prstGeom>
        <a:noFill/>
        <a:ln w="9525">
          <a:noFill/>
          <a:miter lim="800000"/>
          <a:headEnd/>
          <a:tailEnd/>
        </a:ln>
      </xdr:spPr>
    </xdr:sp>
    <xdr:clientData/>
  </xdr:twoCellAnchor>
  <xdr:twoCellAnchor editAs="oneCell">
    <xdr:from>
      <xdr:col>0</xdr:col>
      <xdr:colOff>0</xdr:colOff>
      <xdr:row>196</xdr:row>
      <xdr:rowOff>0</xdr:rowOff>
    </xdr:from>
    <xdr:to>
      <xdr:col>0</xdr:col>
      <xdr:colOff>114300</xdr:colOff>
      <xdr:row>197</xdr:row>
      <xdr:rowOff>19050</xdr:rowOff>
    </xdr:to>
    <xdr:sp macro="" textlink="">
      <xdr:nvSpPr>
        <xdr:cNvPr id="542" name="Text Box 1"/>
        <xdr:cNvSpPr txBox="1">
          <a:spLocks noChangeArrowheads="1"/>
        </xdr:cNvSpPr>
      </xdr:nvSpPr>
      <xdr:spPr bwMode="auto">
        <a:xfrm>
          <a:off x="0" y="17211675"/>
          <a:ext cx="114300" cy="342900"/>
        </a:xfrm>
        <a:prstGeom prst="rect">
          <a:avLst/>
        </a:prstGeom>
        <a:noFill/>
        <a:ln w="9525">
          <a:noFill/>
          <a:miter lim="800000"/>
          <a:headEnd/>
          <a:tailEnd/>
        </a:ln>
      </xdr:spPr>
    </xdr:sp>
    <xdr:clientData/>
  </xdr:twoCellAnchor>
  <xdr:twoCellAnchor editAs="oneCell">
    <xdr:from>
      <xdr:col>0</xdr:col>
      <xdr:colOff>0</xdr:colOff>
      <xdr:row>196</xdr:row>
      <xdr:rowOff>0</xdr:rowOff>
    </xdr:from>
    <xdr:to>
      <xdr:col>0</xdr:col>
      <xdr:colOff>114300</xdr:colOff>
      <xdr:row>197</xdr:row>
      <xdr:rowOff>19050</xdr:rowOff>
    </xdr:to>
    <xdr:sp macro="" textlink="">
      <xdr:nvSpPr>
        <xdr:cNvPr id="543" name="Text Box 1"/>
        <xdr:cNvSpPr txBox="1">
          <a:spLocks noChangeArrowheads="1"/>
        </xdr:cNvSpPr>
      </xdr:nvSpPr>
      <xdr:spPr bwMode="auto">
        <a:xfrm>
          <a:off x="0" y="17211675"/>
          <a:ext cx="114300" cy="342900"/>
        </a:xfrm>
        <a:prstGeom prst="rect">
          <a:avLst/>
        </a:prstGeom>
        <a:noFill/>
        <a:ln w="9525">
          <a:noFill/>
          <a:miter lim="800000"/>
          <a:headEnd/>
          <a:tailEnd/>
        </a:ln>
      </xdr:spPr>
    </xdr:sp>
    <xdr:clientData/>
  </xdr:twoCellAnchor>
  <xdr:twoCellAnchor editAs="oneCell">
    <xdr:from>
      <xdr:col>0</xdr:col>
      <xdr:colOff>0</xdr:colOff>
      <xdr:row>197</xdr:row>
      <xdr:rowOff>0</xdr:rowOff>
    </xdr:from>
    <xdr:to>
      <xdr:col>0</xdr:col>
      <xdr:colOff>114300</xdr:colOff>
      <xdr:row>198</xdr:row>
      <xdr:rowOff>19050</xdr:rowOff>
    </xdr:to>
    <xdr:sp macro="" textlink="">
      <xdr:nvSpPr>
        <xdr:cNvPr id="544" name="Text Box 1"/>
        <xdr:cNvSpPr txBox="1">
          <a:spLocks noChangeArrowheads="1"/>
        </xdr:cNvSpPr>
      </xdr:nvSpPr>
      <xdr:spPr bwMode="auto">
        <a:xfrm>
          <a:off x="0" y="17554575"/>
          <a:ext cx="114300" cy="342900"/>
        </a:xfrm>
        <a:prstGeom prst="rect">
          <a:avLst/>
        </a:prstGeom>
        <a:noFill/>
        <a:ln w="9525">
          <a:noFill/>
          <a:miter lim="800000"/>
          <a:headEnd/>
          <a:tailEnd/>
        </a:ln>
      </xdr:spPr>
    </xdr:sp>
    <xdr:clientData/>
  </xdr:twoCellAnchor>
  <xdr:twoCellAnchor editAs="oneCell">
    <xdr:from>
      <xdr:col>0</xdr:col>
      <xdr:colOff>0</xdr:colOff>
      <xdr:row>197</xdr:row>
      <xdr:rowOff>0</xdr:rowOff>
    </xdr:from>
    <xdr:to>
      <xdr:col>0</xdr:col>
      <xdr:colOff>114300</xdr:colOff>
      <xdr:row>198</xdr:row>
      <xdr:rowOff>19050</xdr:rowOff>
    </xdr:to>
    <xdr:sp macro="" textlink="">
      <xdr:nvSpPr>
        <xdr:cNvPr id="545" name="Text Box 1"/>
        <xdr:cNvSpPr txBox="1">
          <a:spLocks noChangeArrowheads="1"/>
        </xdr:cNvSpPr>
      </xdr:nvSpPr>
      <xdr:spPr bwMode="auto">
        <a:xfrm>
          <a:off x="0" y="17554575"/>
          <a:ext cx="114300" cy="342900"/>
        </a:xfrm>
        <a:prstGeom prst="rect">
          <a:avLst/>
        </a:prstGeom>
        <a:noFill/>
        <a:ln w="9525">
          <a:noFill/>
          <a:miter lim="800000"/>
          <a:headEnd/>
          <a:tailEnd/>
        </a:ln>
      </xdr:spPr>
    </xdr:sp>
    <xdr:clientData/>
  </xdr:twoCellAnchor>
  <xdr:twoCellAnchor editAs="oneCell">
    <xdr:from>
      <xdr:col>0</xdr:col>
      <xdr:colOff>0</xdr:colOff>
      <xdr:row>197</xdr:row>
      <xdr:rowOff>0</xdr:rowOff>
    </xdr:from>
    <xdr:to>
      <xdr:col>0</xdr:col>
      <xdr:colOff>114300</xdr:colOff>
      <xdr:row>198</xdr:row>
      <xdr:rowOff>19050</xdr:rowOff>
    </xdr:to>
    <xdr:sp macro="" textlink="">
      <xdr:nvSpPr>
        <xdr:cNvPr id="546" name="Text Box 1"/>
        <xdr:cNvSpPr txBox="1">
          <a:spLocks noChangeArrowheads="1"/>
        </xdr:cNvSpPr>
      </xdr:nvSpPr>
      <xdr:spPr bwMode="auto">
        <a:xfrm>
          <a:off x="0" y="17554575"/>
          <a:ext cx="114300" cy="342900"/>
        </a:xfrm>
        <a:prstGeom prst="rect">
          <a:avLst/>
        </a:prstGeom>
        <a:noFill/>
        <a:ln w="9525">
          <a:noFill/>
          <a:miter lim="800000"/>
          <a:headEnd/>
          <a:tailEnd/>
        </a:ln>
      </xdr:spPr>
    </xdr:sp>
    <xdr:clientData/>
  </xdr:twoCellAnchor>
  <xdr:twoCellAnchor editAs="oneCell">
    <xdr:from>
      <xdr:col>0</xdr:col>
      <xdr:colOff>0</xdr:colOff>
      <xdr:row>198</xdr:row>
      <xdr:rowOff>0</xdr:rowOff>
    </xdr:from>
    <xdr:to>
      <xdr:col>0</xdr:col>
      <xdr:colOff>114300</xdr:colOff>
      <xdr:row>199</xdr:row>
      <xdr:rowOff>19050</xdr:rowOff>
    </xdr:to>
    <xdr:sp macro="" textlink="">
      <xdr:nvSpPr>
        <xdr:cNvPr id="547" name="Text Box 1"/>
        <xdr:cNvSpPr txBox="1">
          <a:spLocks noChangeArrowheads="1"/>
        </xdr:cNvSpPr>
      </xdr:nvSpPr>
      <xdr:spPr bwMode="auto">
        <a:xfrm>
          <a:off x="0" y="17897475"/>
          <a:ext cx="114300" cy="342900"/>
        </a:xfrm>
        <a:prstGeom prst="rect">
          <a:avLst/>
        </a:prstGeom>
        <a:noFill/>
        <a:ln w="9525">
          <a:noFill/>
          <a:miter lim="800000"/>
          <a:headEnd/>
          <a:tailEnd/>
        </a:ln>
      </xdr:spPr>
    </xdr:sp>
    <xdr:clientData/>
  </xdr:twoCellAnchor>
  <xdr:twoCellAnchor editAs="oneCell">
    <xdr:from>
      <xdr:col>0</xdr:col>
      <xdr:colOff>0</xdr:colOff>
      <xdr:row>198</xdr:row>
      <xdr:rowOff>0</xdr:rowOff>
    </xdr:from>
    <xdr:to>
      <xdr:col>0</xdr:col>
      <xdr:colOff>114300</xdr:colOff>
      <xdr:row>199</xdr:row>
      <xdr:rowOff>19050</xdr:rowOff>
    </xdr:to>
    <xdr:sp macro="" textlink="">
      <xdr:nvSpPr>
        <xdr:cNvPr id="548" name="Text Box 1"/>
        <xdr:cNvSpPr txBox="1">
          <a:spLocks noChangeArrowheads="1"/>
        </xdr:cNvSpPr>
      </xdr:nvSpPr>
      <xdr:spPr bwMode="auto">
        <a:xfrm>
          <a:off x="0" y="17897475"/>
          <a:ext cx="114300" cy="342900"/>
        </a:xfrm>
        <a:prstGeom prst="rect">
          <a:avLst/>
        </a:prstGeom>
        <a:noFill/>
        <a:ln w="9525">
          <a:noFill/>
          <a:miter lim="800000"/>
          <a:headEnd/>
          <a:tailEnd/>
        </a:ln>
      </xdr:spPr>
    </xdr:sp>
    <xdr:clientData/>
  </xdr:twoCellAnchor>
  <xdr:twoCellAnchor editAs="oneCell">
    <xdr:from>
      <xdr:col>0</xdr:col>
      <xdr:colOff>0</xdr:colOff>
      <xdr:row>198</xdr:row>
      <xdr:rowOff>0</xdr:rowOff>
    </xdr:from>
    <xdr:to>
      <xdr:col>0</xdr:col>
      <xdr:colOff>114300</xdr:colOff>
      <xdr:row>199</xdr:row>
      <xdr:rowOff>19050</xdr:rowOff>
    </xdr:to>
    <xdr:sp macro="" textlink="">
      <xdr:nvSpPr>
        <xdr:cNvPr id="549" name="Text Box 1"/>
        <xdr:cNvSpPr txBox="1">
          <a:spLocks noChangeArrowheads="1"/>
        </xdr:cNvSpPr>
      </xdr:nvSpPr>
      <xdr:spPr bwMode="auto">
        <a:xfrm>
          <a:off x="0" y="17897475"/>
          <a:ext cx="114300" cy="342900"/>
        </a:xfrm>
        <a:prstGeom prst="rect">
          <a:avLst/>
        </a:prstGeom>
        <a:noFill/>
        <a:ln w="9525">
          <a:noFill/>
          <a:miter lim="800000"/>
          <a:headEnd/>
          <a:tailEnd/>
        </a:ln>
      </xdr:spPr>
    </xdr:sp>
    <xdr:clientData/>
  </xdr:twoCellAnchor>
  <xdr:twoCellAnchor editAs="oneCell">
    <xdr:from>
      <xdr:col>0</xdr:col>
      <xdr:colOff>0</xdr:colOff>
      <xdr:row>199</xdr:row>
      <xdr:rowOff>0</xdr:rowOff>
    </xdr:from>
    <xdr:to>
      <xdr:col>0</xdr:col>
      <xdr:colOff>114300</xdr:colOff>
      <xdr:row>200</xdr:row>
      <xdr:rowOff>19050</xdr:rowOff>
    </xdr:to>
    <xdr:sp macro="" textlink="">
      <xdr:nvSpPr>
        <xdr:cNvPr id="550" name="Text Box 1"/>
        <xdr:cNvSpPr txBox="1">
          <a:spLocks noChangeArrowheads="1"/>
        </xdr:cNvSpPr>
      </xdr:nvSpPr>
      <xdr:spPr bwMode="auto">
        <a:xfrm>
          <a:off x="0" y="18240375"/>
          <a:ext cx="114300" cy="342900"/>
        </a:xfrm>
        <a:prstGeom prst="rect">
          <a:avLst/>
        </a:prstGeom>
        <a:noFill/>
        <a:ln w="9525">
          <a:noFill/>
          <a:miter lim="800000"/>
          <a:headEnd/>
          <a:tailEnd/>
        </a:ln>
      </xdr:spPr>
    </xdr:sp>
    <xdr:clientData/>
  </xdr:twoCellAnchor>
  <xdr:twoCellAnchor editAs="oneCell">
    <xdr:from>
      <xdr:col>0</xdr:col>
      <xdr:colOff>0</xdr:colOff>
      <xdr:row>199</xdr:row>
      <xdr:rowOff>0</xdr:rowOff>
    </xdr:from>
    <xdr:to>
      <xdr:col>0</xdr:col>
      <xdr:colOff>114300</xdr:colOff>
      <xdr:row>200</xdr:row>
      <xdr:rowOff>19050</xdr:rowOff>
    </xdr:to>
    <xdr:sp macro="" textlink="">
      <xdr:nvSpPr>
        <xdr:cNvPr id="551" name="Text Box 1"/>
        <xdr:cNvSpPr txBox="1">
          <a:spLocks noChangeArrowheads="1"/>
        </xdr:cNvSpPr>
      </xdr:nvSpPr>
      <xdr:spPr bwMode="auto">
        <a:xfrm>
          <a:off x="0" y="18240375"/>
          <a:ext cx="114300" cy="342900"/>
        </a:xfrm>
        <a:prstGeom prst="rect">
          <a:avLst/>
        </a:prstGeom>
        <a:noFill/>
        <a:ln w="9525">
          <a:noFill/>
          <a:miter lim="800000"/>
          <a:headEnd/>
          <a:tailEnd/>
        </a:ln>
      </xdr:spPr>
    </xdr:sp>
    <xdr:clientData/>
  </xdr:twoCellAnchor>
  <xdr:twoCellAnchor editAs="oneCell">
    <xdr:from>
      <xdr:col>0</xdr:col>
      <xdr:colOff>0</xdr:colOff>
      <xdr:row>199</xdr:row>
      <xdr:rowOff>0</xdr:rowOff>
    </xdr:from>
    <xdr:to>
      <xdr:col>0</xdr:col>
      <xdr:colOff>114300</xdr:colOff>
      <xdr:row>200</xdr:row>
      <xdr:rowOff>19050</xdr:rowOff>
    </xdr:to>
    <xdr:sp macro="" textlink="">
      <xdr:nvSpPr>
        <xdr:cNvPr id="552" name="Text Box 1"/>
        <xdr:cNvSpPr txBox="1">
          <a:spLocks noChangeArrowheads="1"/>
        </xdr:cNvSpPr>
      </xdr:nvSpPr>
      <xdr:spPr bwMode="auto">
        <a:xfrm>
          <a:off x="0" y="18240375"/>
          <a:ext cx="114300" cy="342900"/>
        </a:xfrm>
        <a:prstGeom prst="rect">
          <a:avLst/>
        </a:prstGeom>
        <a:noFill/>
        <a:ln w="9525">
          <a:noFill/>
          <a:miter lim="800000"/>
          <a:headEnd/>
          <a:tailEnd/>
        </a:ln>
      </xdr:spPr>
    </xdr:sp>
    <xdr:clientData/>
  </xdr:twoCellAnchor>
  <xdr:twoCellAnchor editAs="oneCell">
    <xdr:from>
      <xdr:col>0</xdr:col>
      <xdr:colOff>0</xdr:colOff>
      <xdr:row>200</xdr:row>
      <xdr:rowOff>0</xdr:rowOff>
    </xdr:from>
    <xdr:to>
      <xdr:col>0</xdr:col>
      <xdr:colOff>114300</xdr:colOff>
      <xdr:row>201</xdr:row>
      <xdr:rowOff>19050</xdr:rowOff>
    </xdr:to>
    <xdr:sp macro="" textlink="">
      <xdr:nvSpPr>
        <xdr:cNvPr id="553" name="Text Box 1"/>
        <xdr:cNvSpPr txBox="1">
          <a:spLocks noChangeArrowheads="1"/>
        </xdr:cNvSpPr>
      </xdr:nvSpPr>
      <xdr:spPr bwMode="auto">
        <a:xfrm>
          <a:off x="0" y="18583275"/>
          <a:ext cx="114300" cy="342900"/>
        </a:xfrm>
        <a:prstGeom prst="rect">
          <a:avLst/>
        </a:prstGeom>
        <a:noFill/>
        <a:ln w="9525">
          <a:noFill/>
          <a:miter lim="800000"/>
          <a:headEnd/>
          <a:tailEnd/>
        </a:ln>
      </xdr:spPr>
    </xdr:sp>
    <xdr:clientData/>
  </xdr:twoCellAnchor>
  <xdr:twoCellAnchor editAs="oneCell">
    <xdr:from>
      <xdr:col>0</xdr:col>
      <xdr:colOff>0</xdr:colOff>
      <xdr:row>200</xdr:row>
      <xdr:rowOff>0</xdr:rowOff>
    </xdr:from>
    <xdr:to>
      <xdr:col>0</xdr:col>
      <xdr:colOff>114300</xdr:colOff>
      <xdr:row>201</xdr:row>
      <xdr:rowOff>19050</xdr:rowOff>
    </xdr:to>
    <xdr:sp macro="" textlink="">
      <xdr:nvSpPr>
        <xdr:cNvPr id="554" name="Text Box 1"/>
        <xdr:cNvSpPr txBox="1">
          <a:spLocks noChangeArrowheads="1"/>
        </xdr:cNvSpPr>
      </xdr:nvSpPr>
      <xdr:spPr bwMode="auto">
        <a:xfrm>
          <a:off x="0" y="18583275"/>
          <a:ext cx="114300" cy="342900"/>
        </a:xfrm>
        <a:prstGeom prst="rect">
          <a:avLst/>
        </a:prstGeom>
        <a:noFill/>
        <a:ln w="9525">
          <a:noFill/>
          <a:miter lim="800000"/>
          <a:headEnd/>
          <a:tailEnd/>
        </a:ln>
      </xdr:spPr>
    </xdr:sp>
    <xdr:clientData/>
  </xdr:twoCellAnchor>
  <xdr:twoCellAnchor editAs="oneCell">
    <xdr:from>
      <xdr:col>0</xdr:col>
      <xdr:colOff>0</xdr:colOff>
      <xdr:row>200</xdr:row>
      <xdr:rowOff>0</xdr:rowOff>
    </xdr:from>
    <xdr:to>
      <xdr:col>0</xdr:col>
      <xdr:colOff>114300</xdr:colOff>
      <xdr:row>201</xdr:row>
      <xdr:rowOff>19050</xdr:rowOff>
    </xdr:to>
    <xdr:sp macro="" textlink="">
      <xdr:nvSpPr>
        <xdr:cNvPr id="555" name="Text Box 1"/>
        <xdr:cNvSpPr txBox="1">
          <a:spLocks noChangeArrowheads="1"/>
        </xdr:cNvSpPr>
      </xdr:nvSpPr>
      <xdr:spPr bwMode="auto">
        <a:xfrm>
          <a:off x="0" y="18583275"/>
          <a:ext cx="114300" cy="342900"/>
        </a:xfrm>
        <a:prstGeom prst="rect">
          <a:avLst/>
        </a:prstGeom>
        <a:noFill/>
        <a:ln w="9525">
          <a:noFill/>
          <a:miter lim="800000"/>
          <a:headEnd/>
          <a:tailEnd/>
        </a:ln>
      </xdr:spPr>
    </xdr:sp>
    <xdr:clientData/>
  </xdr:twoCellAnchor>
  <xdr:twoCellAnchor editAs="oneCell">
    <xdr:from>
      <xdr:col>0</xdr:col>
      <xdr:colOff>0</xdr:colOff>
      <xdr:row>201</xdr:row>
      <xdr:rowOff>0</xdr:rowOff>
    </xdr:from>
    <xdr:to>
      <xdr:col>0</xdr:col>
      <xdr:colOff>114300</xdr:colOff>
      <xdr:row>202</xdr:row>
      <xdr:rowOff>19050</xdr:rowOff>
    </xdr:to>
    <xdr:sp macro="" textlink="">
      <xdr:nvSpPr>
        <xdr:cNvPr id="556" name="Text Box 1"/>
        <xdr:cNvSpPr txBox="1">
          <a:spLocks noChangeArrowheads="1"/>
        </xdr:cNvSpPr>
      </xdr:nvSpPr>
      <xdr:spPr bwMode="auto">
        <a:xfrm>
          <a:off x="0" y="18926175"/>
          <a:ext cx="114300" cy="342900"/>
        </a:xfrm>
        <a:prstGeom prst="rect">
          <a:avLst/>
        </a:prstGeom>
        <a:noFill/>
        <a:ln w="9525">
          <a:noFill/>
          <a:miter lim="800000"/>
          <a:headEnd/>
          <a:tailEnd/>
        </a:ln>
      </xdr:spPr>
    </xdr:sp>
    <xdr:clientData/>
  </xdr:twoCellAnchor>
  <xdr:twoCellAnchor editAs="oneCell">
    <xdr:from>
      <xdr:col>0</xdr:col>
      <xdr:colOff>0</xdr:colOff>
      <xdr:row>201</xdr:row>
      <xdr:rowOff>0</xdr:rowOff>
    </xdr:from>
    <xdr:to>
      <xdr:col>0</xdr:col>
      <xdr:colOff>114300</xdr:colOff>
      <xdr:row>202</xdr:row>
      <xdr:rowOff>19050</xdr:rowOff>
    </xdr:to>
    <xdr:sp macro="" textlink="">
      <xdr:nvSpPr>
        <xdr:cNvPr id="557" name="Text Box 1"/>
        <xdr:cNvSpPr txBox="1">
          <a:spLocks noChangeArrowheads="1"/>
        </xdr:cNvSpPr>
      </xdr:nvSpPr>
      <xdr:spPr bwMode="auto">
        <a:xfrm>
          <a:off x="0" y="18926175"/>
          <a:ext cx="114300" cy="342900"/>
        </a:xfrm>
        <a:prstGeom prst="rect">
          <a:avLst/>
        </a:prstGeom>
        <a:noFill/>
        <a:ln w="9525">
          <a:noFill/>
          <a:miter lim="800000"/>
          <a:headEnd/>
          <a:tailEnd/>
        </a:ln>
      </xdr:spPr>
    </xdr:sp>
    <xdr:clientData/>
  </xdr:twoCellAnchor>
  <xdr:twoCellAnchor editAs="oneCell">
    <xdr:from>
      <xdr:col>0</xdr:col>
      <xdr:colOff>0</xdr:colOff>
      <xdr:row>201</xdr:row>
      <xdr:rowOff>0</xdr:rowOff>
    </xdr:from>
    <xdr:to>
      <xdr:col>0</xdr:col>
      <xdr:colOff>114300</xdr:colOff>
      <xdr:row>202</xdr:row>
      <xdr:rowOff>19050</xdr:rowOff>
    </xdr:to>
    <xdr:sp macro="" textlink="">
      <xdr:nvSpPr>
        <xdr:cNvPr id="558" name="Text Box 1"/>
        <xdr:cNvSpPr txBox="1">
          <a:spLocks noChangeArrowheads="1"/>
        </xdr:cNvSpPr>
      </xdr:nvSpPr>
      <xdr:spPr bwMode="auto">
        <a:xfrm>
          <a:off x="0" y="18926175"/>
          <a:ext cx="114300" cy="342900"/>
        </a:xfrm>
        <a:prstGeom prst="rect">
          <a:avLst/>
        </a:prstGeom>
        <a:noFill/>
        <a:ln w="9525">
          <a:noFill/>
          <a:miter lim="800000"/>
          <a:headEnd/>
          <a:tailEnd/>
        </a:ln>
      </xdr:spPr>
    </xdr:sp>
    <xdr:clientData/>
  </xdr:twoCellAnchor>
  <xdr:twoCellAnchor editAs="oneCell">
    <xdr:from>
      <xdr:col>0</xdr:col>
      <xdr:colOff>0</xdr:colOff>
      <xdr:row>202</xdr:row>
      <xdr:rowOff>0</xdr:rowOff>
    </xdr:from>
    <xdr:to>
      <xdr:col>0</xdr:col>
      <xdr:colOff>114300</xdr:colOff>
      <xdr:row>203</xdr:row>
      <xdr:rowOff>19050</xdr:rowOff>
    </xdr:to>
    <xdr:sp macro="" textlink="">
      <xdr:nvSpPr>
        <xdr:cNvPr id="559" name="Text Box 1"/>
        <xdr:cNvSpPr txBox="1">
          <a:spLocks noChangeArrowheads="1"/>
        </xdr:cNvSpPr>
      </xdr:nvSpPr>
      <xdr:spPr bwMode="auto">
        <a:xfrm>
          <a:off x="0" y="19269075"/>
          <a:ext cx="114300" cy="342900"/>
        </a:xfrm>
        <a:prstGeom prst="rect">
          <a:avLst/>
        </a:prstGeom>
        <a:noFill/>
        <a:ln w="9525">
          <a:noFill/>
          <a:miter lim="800000"/>
          <a:headEnd/>
          <a:tailEnd/>
        </a:ln>
      </xdr:spPr>
    </xdr:sp>
    <xdr:clientData/>
  </xdr:twoCellAnchor>
  <xdr:twoCellAnchor editAs="oneCell">
    <xdr:from>
      <xdr:col>0</xdr:col>
      <xdr:colOff>0</xdr:colOff>
      <xdr:row>202</xdr:row>
      <xdr:rowOff>0</xdr:rowOff>
    </xdr:from>
    <xdr:to>
      <xdr:col>0</xdr:col>
      <xdr:colOff>114300</xdr:colOff>
      <xdr:row>203</xdr:row>
      <xdr:rowOff>19050</xdr:rowOff>
    </xdr:to>
    <xdr:sp macro="" textlink="">
      <xdr:nvSpPr>
        <xdr:cNvPr id="560" name="Text Box 1"/>
        <xdr:cNvSpPr txBox="1">
          <a:spLocks noChangeArrowheads="1"/>
        </xdr:cNvSpPr>
      </xdr:nvSpPr>
      <xdr:spPr bwMode="auto">
        <a:xfrm>
          <a:off x="0" y="19269075"/>
          <a:ext cx="114300" cy="342900"/>
        </a:xfrm>
        <a:prstGeom prst="rect">
          <a:avLst/>
        </a:prstGeom>
        <a:noFill/>
        <a:ln w="9525">
          <a:noFill/>
          <a:miter lim="800000"/>
          <a:headEnd/>
          <a:tailEnd/>
        </a:ln>
      </xdr:spPr>
    </xdr:sp>
    <xdr:clientData/>
  </xdr:twoCellAnchor>
  <xdr:twoCellAnchor editAs="oneCell">
    <xdr:from>
      <xdr:col>0</xdr:col>
      <xdr:colOff>0</xdr:colOff>
      <xdr:row>202</xdr:row>
      <xdr:rowOff>0</xdr:rowOff>
    </xdr:from>
    <xdr:to>
      <xdr:col>0</xdr:col>
      <xdr:colOff>114300</xdr:colOff>
      <xdr:row>203</xdr:row>
      <xdr:rowOff>19050</xdr:rowOff>
    </xdr:to>
    <xdr:sp macro="" textlink="">
      <xdr:nvSpPr>
        <xdr:cNvPr id="561" name="Text Box 1"/>
        <xdr:cNvSpPr txBox="1">
          <a:spLocks noChangeArrowheads="1"/>
        </xdr:cNvSpPr>
      </xdr:nvSpPr>
      <xdr:spPr bwMode="auto">
        <a:xfrm>
          <a:off x="0" y="19269075"/>
          <a:ext cx="114300" cy="342900"/>
        </a:xfrm>
        <a:prstGeom prst="rect">
          <a:avLst/>
        </a:prstGeom>
        <a:noFill/>
        <a:ln w="9525">
          <a:noFill/>
          <a:miter lim="800000"/>
          <a:headEnd/>
          <a:tailEnd/>
        </a:ln>
      </xdr:spPr>
    </xdr:sp>
    <xdr:clientData/>
  </xdr:twoCellAnchor>
  <xdr:twoCellAnchor editAs="oneCell">
    <xdr:from>
      <xdr:col>0</xdr:col>
      <xdr:colOff>0</xdr:colOff>
      <xdr:row>203</xdr:row>
      <xdr:rowOff>0</xdr:rowOff>
    </xdr:from>
    <xdr:to>
      <xdr:col>0</xdr:col>
      <xdr:colOff>114300</xdr:colOff>
      <xdr:row>204</xdr:row>
      <xdr:rowOff>19050</xdr:rowOff>
    </xdr:to>
    <xdr:sp macro="" textlink="">
      <xdr:nvSpPr>
        <xdr:cNvPr id="562" name="Text Box 1"/>
        <xdr:cNvSpPr txBox="1">
          <a:spLocks noChangeArrowheads="1"/>
        </xdr:cNvSpPr>
      </xdr:nvSpPr>
      <xdr:spPr bwMode="auto">
        <a:xfrm>
          <a:off x="0" y="19611975"/>
          <a:ext cx="114300" cy="342900"/>
        </a:xfrm>
        <a:prstGeom prst="rect">
          <a:avLst/>
        </a:prstGeom>
        <a:noFill/>
        <a:ln w="9525">
          <a:noFill/>
          <a:miter lim="800000"/>
          <a:headEnd/>
          <a:tailEnd/>
        </a:ln>
      </xdr:spPr>
    </xdr:sp>
    <xdr:clientData/>
  </xdr:twoCellAnchor>
  <xdr:twoCellAnchor editAs="oneCell">
    <xdr:from>
      <xdr:col>0</xdr:col>
      <xdr:colOff>0</xdr:colOff>
      <xdr:row>203</xdr:row>
      <xdr:rowOff>0</xdr:rowOff>
    </xdr:from>
    <xdr:to>
      <xdr:col>0</xdr:col>
      <xdr:colOff>114300</xdr:colOff>
      <xdr:row>204</xdr:row>
      <xdr:rowOff>19050</xdr:rowOff>
    </xdr:to>
    <xdr:sp macro="" textlink="">
      <xdr:nvSpPr>
        <xdr:cNvPr id="563" name="Text Box 1"/>
        <xdr:cNvSpPr txBox="1">
          <a:spLocks noChangeArrowheads="1"/>
        </xdr:cNvSpPr>
      </xdr:nvSpPr>
      <xdr:spPr bwMode="auto">
        <a:xfrm>
          <a:off x="0" y="19611975"/>
          <a:ext cx="114300" cy="342900"/>
        </a:xfrm>
        <a:prstGeom prst="rect">
          <a:avLst/>
        </a:prstGeom>
        <a:noFill/>
        <a:ln w="9525">
          <a:noFill/>
          <a:miter lim="800000"/>
          <a:headEnd/>
          <a:tailEnd/>
        </a:ln>
      </xdr:spPr>
    </xdr:sp>
    <xdr:clientData/>
  </xdr:twoCellAnchor>
  <xdr:twoCellAnchor editAs="oneCell">
    <xdr:from>
      <xdr:col>0</xdr:col>
      <xdr:colOff>0</xdr:colOff>
      <xdr:row>203</xdr:row>
      <xdr:rowOff>0</xdr:rowOff>
    </xdr:from>
    <xdr:to>
      <xdr:col>0</xdr:col>
      <xdr:colOff>114300</xdr:colOff>
      <xdr:row>204</xdr:row>
      <xdr:rowOff>19050</xdr:rowOff>
    </xdr:to>
    <xdr:sp macro="" textlink="">
      <xdr:nvSpPr>
        <xdr:cNvPr id="564" name="Text Box 1"/>
        <xdr:cNvSpPr txBox="1">
          <a:spLocks noChangeArrowheads="1"/>
        </xdr:cNvSpPr>
      </xdr:nvSpPr>
      <xdr:spPr bwMode="auto">
        <a:xfrm>
          <a:off x="0" y="19611975"/>
          <a:ext cx="114300" cy="342900"/>
        </a:xfrm>
        <a:prstGeom prst="rect">
          <a:avLst/>
        </a:prstGeom>
        <a:noFill/>
        <a:ln w="9525">
          <a:noFill/>
          <a:miter lim="800000"/>
          <a:headEnd/>
          <a:tailEnd/>
        </a:ln>
      </xdr:spPr>
    </xdr:sp>
    <xdr:clientData/>
  </xdr:twoCellAnchor>
  <xdr:twoCellAnchor editAs="oneCell">
    <xdr:from>
      <xdr:col>0</xdr:col>
      <xdr:colOff>0</xdr:colOff>
      <xdr:row>204</xdr:row>
      <xdr:rowOff>0</xdr:rowOff>
    </xdr:from>
    <xdr:to>
      <xdr:col>0</xdr:col>
      <xdr:colOff>114300</xdr:colOff>
      <xdr:row>205</xdr:row>
      <xdr:rowOff>19050</xdr:rowOff>
    </xdr:to>
    <xdr:sp macro="" textlink="">
      <xdr:nvSpPr>
        <xdr:cNvPr id="565" name="Text Box 1"/>
        <xdr:cNvSpPr txBox="1">
          <a:spLocks noChangeArrowheads="1"/>
        </xdr:cNvSpPr>
      </xdr:nvSpPr>
      <xdr:spPr bwMode="auto">
        <a:xfrm>
          <a:off x="0" y="19954875"/>
          <a:ext cx="114300" cy="342900"/>
        </a:xfrm>
        <a:prstGeom prst="rect">
          <a:avLst/>
        </a:prstGeom>
        <a:noFill/>
        <a:ln w="9525">
          <a:noFill/>
          <a:miter lim="800000"/>
          <a:headEnd/>
          <a:tailEnd/>
        </a:ln>
      </xdr:spPr>
    </xdr:sp>
    <xdr:clientData/>
  </xdr:twoCellAnchor>
  <xdr:twoCellAnchor editAs="oneCell">
    <xdr:from>
      <xdr:col>0</xdr:col>
      <xdr:colOff>0</xdr:colOff>
      <xdr:row>204</xdr:row>
      <xdr:rowOff>0</xdr:rowOff>
    </xdr:from>
    <xdr:to>
      <xdr:col>0</xdr:col>
      <xdr:colOff>114300</xdr:colOff>
      <xdr:row>205</xdr:row>
      <xdr:rowOff>19050</xdr:rowOff>
    </xdr:to>
    <xdr:sp macro="" textlink="">
      <xdr:nvSpPr>
        <xdr:cNvPr id="566" name="Text Box 1"/>
        <xdr:cNvSpPr txBox="1">
          <a:spLocks noChangeArrowheads="1"/>
        </xdr:cNvSpPr>
      </xdr:nvSpPr>
      <xdr:spPr bwMode="auto">
        <a:xfrm>
          <a:off x="0" y="19954875"/>
          <a:ext cx="114300" cy="342900"/>
        </a:xfrm>
        <a:prstGeom prst="rect">
          <a:avLst/>
        </a:prstGeom>
        <a:noFill/>
        <a:ln w="9525">
          <a:noFill/>
          <a:miter lim="800000"/>
          <a:headEnd/>
          <a:tailEnd/>
        </a:ln>
      </xdr:spPr>
    </xdr:sp>
    <xdr:clientData/>
  </xdr:twoCellAnchor>
  <xdr:twoCellAnchor editAs="oneCell">
    <xdr:from>
      <xdr:col>0</xdr:col>
      <xdr:colOff>0</xdr:colOff>
      <xdr:row>204</xdr:row>
      <xdr:rowOff>0</xdr:rowOff>
    </xdr:from>
    <xdr:to>
      <xdr:col>0</xdr:col>
      <xdr:colOff>114300</xdr:colOff>
      <xdr:row>205</xdr:row>
      <xdr:rowOff>19050</xdr:rowOff>
    </xdr:to>
    <xdr:sp macro="" textlink="">
      <xdr:nvSpPr>
        <xdr:cNvPr id="567" name="Text Box 1"/>
        <xdr:cNvSpPr txBox="1">
          <a:spLocks noChangeArrowheads="1"/>
        </xdr:cNvSpPr>
      </xdr:nvSpPr>
      <xdr:spPr bwMode="auto">
        <a:xfrm>
          <a:off x="0" y="19954875"/>
          <a:ext cx="114300" cy="342900"/>
        </a:xfrm>
        <a:prstGeom prst="rect">
          <a:avLst/>
        </a:prstGeom>
        <a:noFill/>
        <a:ln w="9525">
          <a:noFill/>
          <a:miter lim="800000"/>
          <a:headEnd/>
          <a:tailEnd/>
        </a:ln>
      </xdr:spPr>
    </xdr:sp>
    <xdr:clientData/>
  </xdr:twoCellAnchor>
  <xdr:twoCellAnchor editAs="oneCell">
    <xdr:from>
      <xdr:col>0</xdr:col>
      <xdr:colOff>0</xdr:colOff>
      <xdr:row>205</xdr:row>
      <xdr:rowOff>0</xdr:rowOff>
    </xdr:from>
    <xdr:to>
      <xdr:col>0</xdr:col>
      <xdr:colOff>114300</xdr:colOff>
      <xdr:row>206</xdr:row>
      <xdr:rowOff>19050</xdr:rowOff>
    </xdr:to>
    <xdr:sp macro="" textlink="">
      <xdr:nvSpPr>
        <xdr:cNvPr id="568" name="Text Box 1"/>
        <xdr:cNvSpPr txBox="1">
          <a:spLocks noChangeArrowheads="1"/>
        </xdr:cNvSpPr>
      </xdr:nvSpPr>
      <xdr:spPr bwMode="auto">
        <a:xfrm>
          <a:off x="0" y="20297775"/>
          <a:ext cx="114300" cy="342900"/>
        </a:xfrm>
        <a:prstGeom prst="rect">
          <a:avLst/>
        </a:prstGeom>
        <a:noFill/>
        <a:ln w="9525">
          <a:noFill/>
          <a:miter lim="800000"/>
          <a:headEnd/>
          <a:tailEnd/>
        </a:ln>
      </xdr:spPr>
    </xdr:sp>
    <xdr:clientData/>
  </xdr:twoCellAnchor>
  <xdr:twoCellAnchor editAs="oneCell">
    <xdr:from>
      <xdr:col>0</xdr:col>
      <xdr:colOff>0</xdr:colOff>
      <xdr:row>205</xdr:row>
      <xdr:rowOff>0</xdr:rowOff>
    </xdr:from>
    <xdr:to>
      <xdr:col>0</xdr:col>
      <xdr:colOff>114300</xdr:colOff>
      <xdr:row>206</xdr:row>
      <xdr:rowOff>19050</xdr:rowOff>
    </xdr:to>
    <xdr:sp macro="" textlink="">
      <xdr:nvSpPr>
        <xdr:cNvPr id="569" name="Text Box 1"/>
        <xdr:cNvSpPr txBox="1">
          <a:spLocks noChangeArrowheads="1"/>
        </xdr:cNvSpPr>
      </xdr:nvSpPr>
      <xdr:spPr bwMode="auto">
        <a:xfrm>
          <a:off x="0" y="20297775"/>
          <a:ext cx="114300" cy="342900"/>
        </a:xfrm>
        <a:prstGeom prst="rect">
          <a:avLst/>
        </a:prstGeom>
        <a:noFill/>
        <a:ln w="9525">
          <a:noFill/>
          <a:miter lim="800000"/>
          <a:headEnd/>
          <a:tailEnd/>
        </a:ln>
      </xdr:spPr>
    </xdr:sp>
    <xdr:clientData/>
  </xdr:twoCellAnchor>
  <xdr:twoCellAnchor editAs="oneCell">
    <xdr:from>
      <xdr:col>0</xdr:col>
      <xdr:colOff>0</xdr:colOff>
      <xdr:row>205</xdr:row>
      <xdr:rowOff>0</xdr:rowOff>
    </xdr:from>
    <xdr:to>
      <xdr:col>0</xdr:col>
      <xdr:colOff>114300</xdr:colOff>
      <xdr:row>206</xdr:row>
      <xdr:rowOff>19050</xdr:rowOff>
    </xdr:to>
    <xdr:sp macro="" textlink="">
      <xdr:nvSpPr>
        <xdr:cNvPr id="570" name="Text Box 1"/>
        <xdr:cNvSpPr txBox="1">
          <a:spLocks noChangeArrowheads="1"/>
        </xdr:cNvSpPr>
      </xdr:nvSpPr>
      <xdr:spPr bwMode="auto">
        <a:xfrm>
          <a:off x="0" y="20297775"/>
          <a:ext cx="114300" cy="342900"/>
        </a:xfrm>
        <a:prstGeom prst="rect">
          <a:avLst/>
        </a:prstGeom>
        <a:noFill/>
        <a:ln w="9525">
          <a:noFill/>
          <a:miter lim="800000"/>
          <a:headEnd/>
          <a:tailEnd/>
        </a:ln>
      </xdr:spPr>
    </xdr:sp>
    <xdr:clientData/>
  </xdr:twoCellAnchor>
  <xdr:twoCellAnchor editAs="oneCell">
    <xdr:from>
      <xdr:col>0</xdr:col>
      <xdr:colOff>0</xdr:colOff>
      <xdr:row>206</xdr:row>
      <xdr:rowOff>0</xdr:rowOff>
    </xdr:from>
    <xdr:to>
      <xdr:col>0</xdr:col>
      <xdr:colOff>114300</xdr:colOff>
      <xdr:row>207</xdr:row>
      <xdr:rowOff>19050</xdr:rowOff>
    </xdr:to>
    <xdr:sp macro="" textlink="">
      <xdr:nvSpPr>
        <xdr:cNvPr id="571" name="Text Box 1"/>
        <xdr:cNvSpPr txBox="1">
          <a:spLocks noChangeArrowheads="1"/>
        </xdr:cNvSpPr>
      </xdr:nvSpPr>
      <xdr:spPr bwMode="auto">
        <a:xfrm>
          <a:off x="0" y="20640675"/>
          <a:ext cx="114300" cy="342900"/>
        </a:xfrm>
        <a:prstGeom prst="rect">
          <a:avLst/>
        </a:prstGeom>
        <a:noFill/>
        <a:ln w="9525">
          <a:noFill/>
          <a:miter lim="800000"/>
          <a:headEnd/>
          <a:tailEnd/>
        </a:ln>
      </xdr:spPr>
    </xdr:sp>
    <xdr:clientData/>
  </xdr:twoCellAnchor>
  <xdr:twoCellAnchor editAs="oneCell">
    <xdr:from>
      <xdr:col>0</xdr:col>
      <xdr:colOff>0</xdr:colOff>
      <xdr:row>206</xdr:row>
      <xdr:rowOff>0</xdr:rowOff>
    </xdr:from>
    <xdr:to>
      <xdr:col>0</xdr:col>
      <xdr:colOff>114300</xdr:colOff>
      <xdr:row>207</xdr:row>
      <xdr:rowOff>19050</xdr:rowOff>
    </xdr:to>
    <xdr:sp macro="" textlink="">
      <xdr:nvSpPr>
        <xdr:cNvPr id="572" name="Text Box 1"/>
        <xdr:cNvSpPr txBox="1">
          <a:spLocks noChangeArrowheads="1"/>
        </xdr:cNvSpPr>
      </xdr:nvSpPr>
      <xdr:spPr bwMode="auto">
        <a:xfrm>
          <a:off x="0" y="20640675"/>
          <a:ext cx="114300" cy="342900"/>
        </a:xfrm>
        <a:prstGeom prst="rect">
          <a:avLst/>
        </a:prstGeom>
        <a:noFill/>
        <a:ln w="9525">
          <a:noFill/>
          <a:miter lim="800000"/>
          <a:headEnd/>
          <a:tailEnd/>
        </a:ln>
      </xdr:spPr>
    </xdr:sp>
    <xdr:clientData/>
  </xdr:twoCellAnchor>
  <xdr:twoCellAnchor editAs="oneCell">
    <xdr:from>
      <xdr:col>0</xdr:col>
      <xdr:colOff>0</xdr:colOff>
      <xdr:row>206</xdr:row>
      <xdr:rowOff>0</xdr:rowOff>
    </xdr:from>
    <xdr:to>
      <xdr:col>0</xdr:col>
      <xdr:colOff>114300</xdr:colOff>
      <xdr:row>207</xdr:row>
      <xdr:rowOff>19050</xdr:rowOff>
    </xdr:to>
    <xdr:sp macro="" textlink="">
      <xdr:nvSpPr>
        <xdr:cNvPr id="573" name="Text Box 1"/>
        <xdr:cNvSpPr txBox="1">
          <a:spLocks noChangeArrowheads="1"/>
        </xdr:cNvSpPr>
      </xdr:nvSpPr>
      <xdr:spPr bwMode="auto">
        <a:xfrm>
          <a:off x="0" y="20640675"/>
          <a:ext cx="114300" cy="342900"/>
        </a:xfrm>
        <a:prstGeom prst="rect">
          <a:avLst/>
        </a:prstGeom>
        <a:noFill/>
        <a:ln w="9525">
          <a:noFill/>
          <a:miter lim="800000"/>
          <a:headEnd/>
          <a:tailEnd/>
        </a:ln>
      </xdr:spPr>
    </xdr:sp>
    <xdr:clientData/>
  </xdr:twoCellAnchor>
  <xdr:twoCellAnchor editAs="oneCell">
    <xdr:from>
      <xdr:col>0</xdr:col>
      <xdr:colOff>0</xdr:colOff>
      <xdr:row>207</xdr:row>
      <xdr:rowOff>0</xdr:rowOff>
    </xdr:from>
    <xdr:to>
      <xdr:col>0</xdr:col>
      <xdr:colOff>114300</xdr:colOff>
      <xdr:row>208</xdr:row>
      <xdr:rowOff>19050</xdr:rowOff>
    </xdr:to>
    <xdr:sp macro="" textlink="">
      <xdr:nvSpPr>
        <xdr:cNvPr id="574" name="Text Box 1"/>
        <xdr:cNvSpPr txBox="1">
          <a:spLocks noChangeArrowheads="1"/>
        </xdr:cNvSpPr>
      </xdr:nvSpPr>
      <xdr:spPr bwMode="auto">
        <a:xfrm>
          <a:off x="0" y="20983575"/>
          <a:ext cx="114300" cy="342900"/>
        </a:xfrm>
        <a:prstGeom prst="rect">
          <a:avLst/>
        </a:prstGeom>
        <a:noFill/>
        <a:ln w="9525">
          <a:noFill/>
          <a:miter lim="800000"/>
          <a:headEnd/>
          <a:tailEnd/>
        </a:ln>
      </xdr:spPr>
    </xdr:sp>
    <xdr:clientData/>
  </xdr:twoCellAnchor>
  <xdr:twoCellAnchor editAs="oneCell">
    <xdr:from>
      <xdr:col>0</xdr:col>
      <xdr:colOff>0</xdr:colOff>
      <xdr:row>207</xdr:row>
      <xdr:rowOff>0</xdr:rowOff>
    </xdr:from>
    <xdr:to>
      <xdr:col>0</xdr:col>
      <xdr:colOff>114300</xdr:colOff>
      <xdr:row>208</xdr:row>
      <xdr:rowOff>19050</xdr:rowOff>
    </xdr:to>
    <xdr:sp macro="" textlink="">
      <xdr:nvSpPr>
        <xdr:cNvPr id="575" name="Text Box 1"/>
        <xdr:cNvSpPr txBox="1">
          <a:spLocks noChangeArrowheads="1"/>
        </xdr:cNvSpPr>
      </xdr:nvSpPr>
      <xdr:spPr bwMode="auto">
        <a:xfrm>
          <a:off x="0" y="20983575"/>
          <a:ext cx="114300" cy="342900"/>
        </a:xfrm>
        <a:prstGeom prst="rect">
          <a:avLst/>
        </a:prstGeom>
        <a:noFill/>
        <a:ln w="9525">
          <a:noFill/>
          <a:miter lim="800000"/>
          <a:headEnd/>
          <a:tailEnd/>
        </a:ln>
      </xdr:spPr>
    </xdr:sp>
    <xdr:clientData/>
  </xdr:twoCellAnchor>
  <xdr:twoCellAnchor editAs="oneCell">
    <xdr:from>
      <xdr:col>0</xdr:col>
      <xdr:colOff>0</xdr:colOff>
      <xdr:row>207</xdr:row>
      <xdr:rowOff>0</xdr:rowOff>
    </xdr:from>
    <xdr:to>
      <xdr:col>0</xdr:col>
      <xdr:colOff>114300</xdr:colOff>
      <xdr:row>208</xdr:row>
      <xdr:rowOff>19050</xdr:rowOff>
    </xdr:to>
    <xdr:sp macro="" textlink="">
      <xdr:nvSpPr>
        <xdr:cNvPr id="576" name="Text Box 1"/>
        <xdr:cNvSpPr txBox="1">
          <a:spLocks noChangeArrowheads="1"/>
        </xdr:cNvSpPr>
      </xdr:nvSpPr>
      <xdr:spPr bwMode="auto">
        <a:xfrm>
          <a:off x="0" y="20983575"/>
          <a:ext cx="114300" cy="342900"/>
        </a:xfrm>
        <a:prstGeom prst="rect">
          <a:avLst/>
        </a:prstGeom>
        <a:noFill/>
        <a:ln w="9525">
          <a:noFill/>
          <a:miter lim="800000"/>
          <a:headEnd/>
          <a:tailEnd/>
        </a:ln>
      </xdr:spPr>
    </xdr:sp>
    <xdr:clientData/>
  </xdr:twoCellAnchor>
  <xdr:twoCellAnchor editAs="oneCell">
    <xdr:from>
      <xdr:col>0</xdr:col>
      <xdr:colOff>0</xdr:colOff>
      <xdr:row>208</xdr:row>
      <xdr:rowOff>0</xdr:rowOff>
    </xdr:from>
    <xdr:to>
      <xdr:col>0</xdr:col>
      <xdr:colOff>114300</xdr:colOff>
      <xdr:row>209</xdr:row>
      <xdr:rowOff>19050</xdr:rowOff>
    </xdr:to>
    <xdr:sp macro="" textlink="">
      <xdr:nvSpPr>
        <xdr:cNvPr id="577" name="Text Box 1"/>
        <xdr:cNvSpPr txBox="1">
          <a:spLocks noChangeArrowheads="1"/>
        </xdr:cNvSpPr>
      </xdr:nvSpPr>
      <xdr:spPr bwMode="auto">
        <a:xfrm>
          <a:off x="0" y="21326475"/>
          <a:ext cx="114300" cy="342900"/>
        </a:xfrm>
        <a:prstGeom prst="rect">
          <a:avLst/>
        </a:prstGeom>
        <a:noFill/>
        <a:ln w="9525">
          <a:noFill/>
          <a:miter lim="800000"/>
          <a:headEnd/>
          <a:tailEnd/>
        </a:ln>
      </xdr:spPr>
    </xdr:sp>
    <xdr:clientData/>
  </xdr:twoCellAnchor>
  <xdr:twoCellAnchor editAs="oneCell">
    <xdr:from>
      <xdr:col>0</xdr:col>
      <xdr:colOff>0</xdr:colOff>
      <xdr:row>208</xdr:row>
      <xdr:rowOff>0</xdr:rowOff>
    </xdr:from>
    <xdr:to>
      <xdr:col>0</xdr:col>
      <xdr:colOff>114300</xdr:colOff>
      <xdr:row>209</xdr:row>
      <xdr:rowOff>19050</xdr:rowOff>
    </xdr:to>
    <xdr:sp macro="" textlink="">
      <xdr:nvSpPr>
        <xdr:cNvPr id="578" name="Text Box 1"/>
        <xdr:cNvSpPr txBox="1">
          <a:spLocks noChangeArrowheads="1"/>
        </xdr:cNvSpPr>
      </xdr:nvSpPr>
      <xdr:spPr bwMode="auto">
        <a:xfrm>
          <a:off x="0" y="21326475"/>
          <a:ext cx="114300" cy="342900"/>
        </a:xfrm>
        <a:prstGeom prst="rect">
          <a:avLst/>
        </a:prstGeom>
        <a:noFill/>
        <a:ln w="9525">
          <a:noFill/>
          <a:miter lim="800000"/>
          <a:headEnd/>
          <a:tailEnd/>
        </a:ln>
      </xdr:spPr>
    </xdr:sp>
    <xdr:clientData/>
  </xdr:twoCellAnchor>
  <xdr:twoCellAnchor editAs="oneCell">
    <xdr:from>
      <xdr:col>0</xdr:col>
      <xdr:colOff>0</xdr:colOff>
      <xdr:row>208</xdr:row>
      <xdr:rowOff>0</xdr:rowOff>
    </xdr:from>
    <xdr:to>
      <xdr:col>0</xdr:col>
      <xdr:colOff>114300</xdr:colOff>
      <xdr:row>209</xdr:row>
      <xdr:rowOff>19050</xdr:rowOff>
    </xdr:to>
    <xdr:sp macro="" textlink="">
      <xdr:nvSpPr>
        <xdr:cNvPr id="579" name="Text Box 1"/>
        <xdr:cNvSpPr txBox="1">
          <a:spLocks noChangeArrowheads="1"/>
        </xdr:cNvSpPr>
      </xdr:nvSpPr>
      <xdr:spPr bwMode="auto">
        <a:xfrm>
          <a:off x="0" y="21326475"/>
          <a:ext cx="114300" cy="342900"/>
        </a:xfrm>
        <a:prstGeom prst="rect">
          <a:avLst/>
        </a:prstGeom>
        <a:noFill/>
        <a:ln w="9525">
          <a:noFill/>
          <a:miter lim="800000"/>
          <a:headEnd/>
          <a:tailEnd/>
        </a:ln>
      </xdr:spPr>
    </xdr:sp>
    <xdr:clientData/>
  </xdr:twoCellAnchor>
  <xdr:twoCellAnchor editAs="oneCell">
    <xdr:from>
      <xdr:col>0</xdr:col>
      <xdr:colOff>0</xdr:colOff>
      <xdr:row>209</xdr:row>
      <xdr:rowOff>0</xdr:rowOff>
    </xdr:from>
    <xdr:to>
      <xdr:col>0</xdr:col>
      <xdr:colOff>114300</xdr:colOff>
      <xdr:row>210</xdr:row>
      <xdr:rowOff>19050</xdr:rowOff>
    </xdr:to>
    <xdr:sp macro="" textlink="">
      <xdr:nvSpPr>
        <xdr:cNvPr id="580" name="Text Box 1"/>
        <xdr:cNvSpPr txBox="1">
          <a:spLocks noChangeArrowheads="1"/>
        </xdr:cNvSpPr>
      </xdr:nvSpPr>
      <xdr:spPr bwMode="auto">
        <a:xfrm>
          <a:off x="0" y="21669375"/>
          <a:ext cx="114300" cy="342900"/>
        </a:xfrm>
        <a:prstGeom prst="rect">
          <a:avLst/>
        </a:prstGeom>
        <a:noFill/>
        <a:ln w="9525">
          <a:noFill/>
          <a:miter lim="800000"/>
          <a:headEnd/>
          <a:tailEnd/>
        </a:ln>
      </xdr:spPr>
    </xdr:sp>
    <xdr:clientData/>
  </xdr:twoCellAnchor>
  <xdr:twoCellAnchor editAs="oneCell">
    <xdr:from>
      <xdr:col>0</xdr:col>
      <xdr:colOff>0</xdr:colOff>
      <xdr:row>209</xdr:row>
      <xdr:rowOff>0</xdr:rowOff>
    </xdr:from>
    <xdr:to>
      <xdr:col>0</xdr:col>
      <xdr:colOff>114300</xdr:colOff>
      <xdr:row>210</xdr:row>
      <xdr:rowOff>19050</xdr:rowOff>
    </xdr:to>
    <xdr:sp macro="" textlink="">
      <xdr:nvSpPr>
        <xdr:cNvPr id="581" name="Text Box 1"/>
        <xdr:cNvSpPr txBox="1">
          <a:spLocks noChangeArrowheads="1"/>
        </xdr:cNvSpPr>
      </xdr:nvSpPr>
      <xdr:spPr bwMode="auto">
        <a:xfrm>
          <a:off x="0" y="21669375"/>
          <a:ext cx="114300" cy="342900"/>
        </a:xfrm>
        <a:prstGeom prst="rect">
          <a:avLst/>
        </a:prstGeom>
        <a:noFill/>
        <a:ln w="9525">
          <a:noFill/>
          <a:miter lim="800000"/>
          <a:headEnd/>
          <a:tailEnd/>
        </a:ln>
      </xdr:spPr>
    </xdr:sp>
    <xdr:clientData/>
  </xdr:twoCellAnchor>
  <xdr:twoCellAnchor editAs="oneCell">
    <xdr:from>
      <xdr:col>0</xdr:col>
      <xdr:colOff>0</xdr:colOff>
      <xdr:row>209</xdr:row>
      <xdr:rowOff>0</xdr:rowOff>
    </xdr:from>
    <xdr:to>
      <xdr:col>0</xdr:col>
      <xdr:colOff>114300</xdr:colOff>
      <xdr:row>210</xdr:row>
      <xdr:rowOff>19050</xdr:rowOff>
    </xdr:to>
    <xdr:sp macro="" textlink="">
      <xdr:nvSpPr>
        <xdr:cNvPr id="582" name="Text Box 1"/>
        <xdr:cNvSpPr txBox="1">
          <a:spLocks noChangeArrowheads="1"/>
        </xdr:cNvSpPr>
      </xdr:nvSpPr>
      <xdr:spPr bwMode="auto">
        <a:xfrm>
          <a:off x="0" y="21669375"/>
          <a:ext cx="114300" cy="342900"/>
        </a:xfrm>
        <a:prstGeom prst="rect">
          <a:avLst/>
        </a:prstGeom>
        <a:noFill/>
        <a:ln w="9525">
          <a:noFill/>
          <a:miter lim="800000"/>
          <a:headEnd/>
          <a:tailEnd/>
        </a:ln>
      </xdr:spPr>
    </xdr:sp>
    <xdr:clientData/>
  </xdr:twoCellAnchor>
  <xdr:twoCellAnchor editAs="oneCell">
    <xdr:from>
      <xdr:col>0</xdr:col>
      <xdr:colOff>0</xdr:colOff>
      <xdr:row>210</xdr:row>
      <xdr:rowOff>0</xdr:rowOff>
    </xdr:from>
    <xdr:to>
      <xdr:col>0</xdr:col>
      <xdr:colOff>114300</xdr:colOff>
      <xdr:row>211</xdr:row>
      <xdr:rowOff>19050</xdr:rowOff>
    </xdr:to>
    <xdr:sp macro="" textlink="">
      <xdr:nvSpPr>
        <xdr:cNvPr id="583" name="Text Box 1"/>
        <xdr:cNvSpPr txBox="1">
          <a:spLocks noChangeArrowheads="1"/>
        </xdr:cNvSpPr>
      </xdr:nvSpPr>
      <xdr:spPr bwMode="auto">
        <a:xfrm>
          <a:off x="0" y="22012275"/>
          <a:ext cx="114300" cy="342900"/>
        </a:xfrm>
        <a:prstGeom prst="rect">
          <a:avLst/>
        </a:prstGeom>
        <a:noFill/>
        <a:ln w="9525">
          <a:noFill/>
          <a:miter lim="800000"/>
          <a:headEnd/>
          <a:tailEnd/>
        </a:ln>
      </xdr:spPr>
    </xdr:sp>
    <xdr:clientData/>
  </xdr:twoCellAnchor>
  <xdr:twoCellAnchor editAs="oneCell">
    <xdr:from>
      <xdr:col>0</xdr:col>
      <xdr:colOff>0</xdr:colOff>
      <xdr:row>210</xdr:row>
      <xdr:rowOff>0</xdr:rowOff>
    </xdr:from>
    <xdr:to>
      <xdr:col>0</xdr:col>
      <xdr:colOff>114300</xdr:colOff>
      <xdr:row>211</xdr:row>
      <xdr:rowOff>19050</xdr:rowOff>
    </xdr:to>
    <xdr:sp macro="" textlink="">
      <xdr:nvSpPr>
        <xdr:cNvPr id="584" name="Text Box 1"/>
        <xdr:cNvSpPr txBox="1">
          <a:spLocks noChangeArrowheads="1"/>
        </xdr:cNvSpPr>
      </xdr:nvSpPr>
      <xdr:spPr bwMode="auto">
        <a:xfrm>
          <a:off x="0" y="22012275"/>
          <a:ext cx="114300" cy="342900"/>
        </a:xfrm>
        <a:prstGeom prst="rect">
          <a:avLst/>
        </a:prstGeom>
        <a:noFill/>
        <a:ln w="9525">
          <a:noFill/>
          <a:miter lim="800000"/>
          <a:headEnd/>
          <a:tailEnd/>
        </a:ln>
      </xdr:spPr>
    </xdr:sp>
    <xdr:clientData/>
  </xdr:twoCellAnchor>
  <xdr:twoCellAnchor editAs="oneCell">
    <xdr:from>
      <xdr:col>0</xdr:col>
      <xdr:colOff>0</xdr:colOff>
      <xdr:row>210</xdr:row>
      <xdr:rowOff>0</xdr:rowOff>
    </xdr:from>
    <xdr:to>
      <xdr:col>0</xdr:col>
      <xdr:colOff>114300</xdr:colOff>
      <xdr:row>211</xdr:row>
      <xdr:rowOff>19050</xdr:rowOff>
    </xdr:to>
    <xdr:sp macro="" textlink="">
      <xdr:nvSpPr>
        <xdr:cNvPr id="585" name="Text Box 1"/>
        <xdr:cNvSpPr txBox="1">
          <a:spLocks noChangeArrowheads="1"/>
        </xdr:cNvSpPr>
      </xdr:nvSpPr>
      <xdr:spPr bwMode="auto">
        <a:xfrm>
          <a:off x="0" y="22012275"/>
          <a:ext cx="114300" cy="342900"/>
        </a:xfrm>
        <a:prstGeom prst="rect">
          <a:avLst/>
        </a:prstGeom>
        <a:noFill/>
        <a:ln w="9525">
          <a:noFill/>
          <a:miter lim="800000"/>
          <a:headEnd/>
          <a:tailEnd/>
        </a:ln>
      </xdr:spPr>
    </xdr:sp>
    <xdr:clientData/>
  </xdr:twoCellAnchor>
  <xdr:twoCellAnchor editAs="oneCell">
    <xdr:from>
      <xdr:col>0</xdr:col>
      <xdr:colOff>0</xdr:colOff>
      <xdr:row>211</xdr:row>
      <xdr:rowOff>0</xdr:rowOff>
    </xdr:from>
    <xdr:to>
      <xdr:col>0</xdr:col>
      <xdr:colOff>114300</xdr:colOff>
      <xdr:row>212</xdr:row>
      <xdr:rowOff>19050</xdr:rowOff>
    </xdr:to>
    <xdr:sp macro="" textlink="">
      <xdr:nvSpPr>
        <xdr:cNvPr id="586" name="Text Box 1"/>
        <xdr:cNvSpPr txBox="1">
          <a:spLocks noChangeArrowheads="1"/>
        </xdr:cNvSpPr>
      </xdr:nvSpPr>
      <xdr:spPr bwMode="auto">
        <a:xfrm>
          <a:off x="0" y="22355175"/>
          <a:ext cx="114300" cy="342900"/>
        </a:xfrm>
        <a:prstGeom prst="rect">
          <a:avLst/>
        </a:prstGeom>
        <a:noFill/>
        <a:ln w="9525">
          <a:noFill/>
          <a:miter lim="800000"/>
          <a:headEnd/>
          <a:tailEnd/>
        </a:ln>
      </xdr:spPr>
    </xdr:sp>
    <xdr:clientData/>
  </xdr:twoCellAnchor>
  <xdr:twoCellAnchor editAs="oneCell">
    <xdr:from>
      <xdr:col>0</xdr:col>
      <xdr:colOff>0</xdr:colOff>
      <xdr:row>211</xdr:row>
      <xdr:rowOff>0</xdr:rowOff>
    </xdr:from>
    <xdr:to>
      <xdr:col>0</xdr:col>
      <xdr:colOff>114300</xdr:colOff>
      <xdr:row>212</xdr:row>
      <xdr:rowOff>19050</xdr:rowOff>
    </xdr:to>
    <xdr:sp macro="" textlink="">
      <xdr:nvSpPr>
        <xdr:cNvPr id="587" name="Text Box 1"/>
        <xdr:cNvSpPr txBox="1">
          <a:spLocks noChangeArrowheads="1"/>
        </xdr:cNvSpPr>
      </xdr:nvSpPr>
      <xdr:spPr bwMode="auto">
        <a:xfrm>
          <a:off x="0" y="22355175"/>
          <a:ext cx="114300" cy="342900"/>
        </a:xfrm>
        <a:prstGeom prst="rect">
          <a:avLst/>
        </a:prstGeom>
        <a:noFill/>
        <a:ln w="9525">
          <a:noFill/>
          <a:miter lim="800000"/>
          <a:headEnd/>
          <a:tailEnd/>
        </a:ln>
      </xdr:spPr>
    </xdr:sp>
    <xdr:clientData/>
  </xdr:twoCellAnchor>
  <xdr:twoCellAnchor editAs="oneCell">
    <xdr:from>
      <xdr:col>0</xdr:col>
      <xdr:colOff>0</xdr:colOff>
      <xdr:row>211</xdr:row>
      <xdr:rowOff>0</xdr:rowOff>
    </xdr:from>
    <xdr:to>
      <xdr:col>0</xdr:col>
      <xdr:colOff>114300</xdr:colOff>
      <xdr:row>212</xdr:row>
      <xdr:rowOff>19050</xdr:rowOff>
    </xdr:to>
    <xdr:sp macro="" textlink="">
      <xdr:nvSpPr>
        <xdr:cNvPr id="588" name="Text Box 1"/>
        <xdr:cNvSpPr txBox="1">
          <a:spLocks noChangeArrowheads="1"/>
        </xdr:cNvSpPr>
      </xdr:nvSpPr>
      <xdr:spPr bwMode="auto">
        <a:xfrm>
          <a:off x="0" y="22355175"/>
          <a:ext cx="114300" cy="342900"/>
        </a:xfrm>
        <a:prstGeom prst="rect">
          <a:avLst/>
        </a:prstGeom>
        <a:noFill/>
        <a:ln w="9525">
          <a:noFill/>
          <a:miter lim="800000"/>
          <a:headEnd/>
          <a:tailEnd/>
        </a:ln>
      </xdr:spPr>
    </xdr:sp>
    <xdr:clientData/>
  </xdr:twoCellAnchor>
  <xdr:twoCellAnchor editAs="oneCell">
    <xdr:from>
      <xdr:col>0</xdr:col>
      <xdr:colOff>0</xdr:colOff>
      <xdr:row>212</xdr:row>
      <xdr:rowOff>0</xdr:rowOff>
    </xdr:from>
    <xdr:to>
      <xdr:col>0</xdr:col>
      <xdr:colOff>114300</xdr:colOff>
      <xdr:row>213</xdr:row>
      <xdr:rowOff>19050</xdr:rowOff>
    </xdr:to>
    <xdr:sp macro="" textlink="">
      <xdr:nvSpPr>
        <xdr:cNvPr id="589" name="Text Box 1"/>
        <xdr:cNvSpPr txBox="1">
          <a:spLocks noChangeArrowheads="1"/>
        </xdr:cNvSpPr>
      </xdr:nvSpPr>
      <xdr:spPr bwMode="auto">
        <a:xfrm>
          <a:off x="0" y="22698075"/>
          <a:ext cx="114300" cy="342900"/>
        </a:xfrm>
        <a:prstGeom prst="rect">
          <a:avLst/>
        </a:prstGeom>
        <a:noFill/>
        <a:ln w="9525">
          <a:noFill/>
          <a:miter lim="800000"/>
          <a:headEnd/>
          <a:tailEnd/>
        </a:ln>
      </xdr:spPr>
    </xdr:sp>
    <xdr:clientData/>
  </xdr:twoCellAnchor>
  <xdr:twoCellAnchor editAs="oneCell">
    <xdr:from>
      <xdr:col>0</xdr:col>
      <xdr:colOff>0</xdr:colOff>
      <xdr:row>212</xdr:row>
      <xdr:rowOff>0</xdr:rowOff>
    </xdr:from>
    <xdr:to>
      <xdr:col>0</xdr:col>
      <xdr:colOff>114300</xdr:colOff>
      <xdr:row>213</xdr:row>
      <xdr:rowOff>19050</xdr:rowOff>
    </xdr:to>
    <xdr:sp macro="" textlink="">
      <xdr:nvSpPr>
        <xdr:cNvPr id="590" name="Text Box 1"/>
        <xdr:cNvSpPr txBox="1">
          <a:spLocks noChangeArrowheads="1"/>
        </xdr:cNvSpPr>
      </xdr:nvSpPr>
      <xdr:spPr bwMode="auto">
        <a:xfrm>
          <a:off x="0" y="22698075"/>
          <a:ext cx="114300" cy="342900"/>
        </a:xfrm>
        <a:prstGeom prst="rect">
          <a:avLst/>
        </a:prstGeom>
        <a:noFill/>
        <a:ln w="9525">
          <a:noFill/>
          <a:miter lim="800000"/>
          <a:headEnd/>
          <a:tailEnd/>
        </a:ln>
      </xdr:spPr>
    </xdr:sp>
    <xdr:clientData/>
  </xdr:twoCellAnchor>
  <xdr:twoCellAnchor editAs="oneCell">
    <xdr:from>
      <xdr:col>0</xdr:col>
      <xdr:colOff>0</xdr:colOff>
      <xdr:row>212</xdr:row>
      <xdr:rowOff>0</xdr:rowOff>
    </xdr:from>
    <xdr:to>
      <xdr:col>0</xdr:col>
      <xdr:colOff>114300</xdr:colOff>
      <xdr:row>213</xdr:row>
      <xdr:rowOff>19050</xdr:rowOff>
    </xdr:to>
    <xdr:sp macro="" textlink="">
      <xdr:nvSpPr>
        <xdr:cNvPr id="591" name="Text Box 1"/>
        <xdr:cNvSpPr txBox="1">
          <a:spLocks noChangeArrowheads="1"/>
        </xdr:cNvSpPr>
      </xdr:nvSpPr>
      <xdr:spPr bwMode="auto">
        <a:xfrm>
          <a:off x="0" y="22698075"/>
          <a:ext cx="114300" cy="342900"/>
        </a:xfrm>
        <a:prstGeom prst="rect">
          <a:avLst/>
        </a:prstGeom>
        <a:noFill/>
        <a:ln w="9525">
          <a:noFill/>
          <a:miter lim="800000"/>
          <a:headEnd/>
          <a:tailEnd/>
        </a:ln>
      </xdr:spPr>
    </xdr:sp>
    <xdr:clientData/>
  </xdr:twoCellAnchor>
  <xdr:twoCellAnchor editAs="oneCell">
    <xdr:from>
      <xdr:col>0</xdr:col>
      <xdr:colOff>0</xdr:colOff>
      <xdr:row>213</xdr:row>
      <xdr:rowOff>0</xdr:rowOff>
    </xdr:from>
    <xdr:to>
      <xdr:col>0</xdr:col>
      <xdr:colOff>114300</xdr:colOff>
      <xdr:row>214</xdr:row>
      <xdr:rowOff>19050</xdr:rowOff>
    </xdr:to>
    <xdr:sp macro="" textlink="">
      <xdr:nvSpPr>
        <xdr:cNvPr id="592" name="Text Box 1"/>
        <xdr:cNvSpPr txBox="1">
          <a:spLocks noChangeArrowheads="1"/>
        </xdr:cNvSpPr>
      </xdr:nvSpPr>
      <xdr:spPr bwMode="auto">
        <a:xfrm>
          <a:off x="0" y="23040975"/>
          <a:ext cx="114300" cy="342900"/>
        </a:xfrm>
        <a:prstGeom prst="rect">
          <a:avLst/>
        </a:prstGeom>
        <a:noFill/>
        <a:ln w="9525">
          <a:noFill/>
          <a:miter lim="800000"/>
          <a:headEnd/>
          <a:tailEnd/>
        </a:ln>
      </xdr:spPr>
    </xdr:sp>
    <xdr:clientData/>
  </xdr:twoCellAnchor>
  <xdr:twoCellAnchor editAs="oneCell">
    <xdr:from>
      <xdr:col>0</xdr:col>
      <xdr:colOff>0</xdr:colOff>
      <xdr:row>213</xdr:row>
      <xdr:rowOff>0</xdr:rowOff>
    </xdr:from>
    <xdr:to>
      <xdr:col>0</xdr:col>
      <xdr:colOff>114300</xdr:colOff>
      <xdr:row>214</xdr:row>
      <xdr:rowOff>19050</xdr:rowOff>
    </xdr:to>
    <xdr:sp macro="" textlink="">
      <xdr:nvSpPr>
        <xdr:cNvPr id="593" name="Text Box 1"/>
        <xdr:cNvSpPr txBox="1">
          <a:spLocks noChangeArrowheads="1"/>
        </xdr:cNvSpPr>
      </xdr:nvSpPr>
      <xdr:spPr bwMode="auto">
        <a:xfrm>
          <a:off x="0" y="23040975"/>
          <a:ext cx="114300" cy="342900"/>
        </a:xfrm>
        <a:prstGeom prst="rect">
          <a:avLst/>
        </a:prstGeom>
        <a:noFill/>
        <a:ln w="9525">
          <a:noFill/>
          <a:miter lim="800000"/>
          <a:headEnd/>
          <a:tailEnd/>
        </a:ln>
      </xdr:spPr>
    </xdr:sp>
    <xdr:clientData/>
  </xdr:twoCellAnchor>
  <xdr:twoCellAnchor editAs="oneCell">
    <xdr:from>
      <xdr:col>0</xdr:col>
      <xdr:colOff>0</xdr:colOff>
      <xdr:row>213</xdr:row>
      <xdr:rowOff>0</xdr:rowOff>
    </xdr:from>
    <xdr:to>
      <xdr:col>0</xdr:col>
      <xdr:colOff>114300</xdr:colOff>
      <xdr:row>214</xdr:row>
      <xdr:rowOff>19050</xdr:rowOff>
    </xdr:to>
    <xdr:sp macro="" textlink="">
      <xdr:nvSpPr>
        <xdr:cNvPr id="594" name="Text Box 1"/>
        <xdr:cNvSpPr txBox="1">
          <a:spLocks noChangeArrowheads="1"/>
        </xdr:cNvSpPr>
      </xdr:nvSpPr>
      <xdr:spPr bwMode="auto">
        <a:xfrm>
          <a:off x="0" y="23040975"/>
          <a:ext cx="114300" cy="342900"/>
        </a:xfrm>
        <a:prstGeom prst="rect">
          <a:avLst/>
        </a:prstGeom>
        <a:noFill/>
        <a:ln w="9525">
          <a:noFill/>
          <a:miter lim="800000"/>
          <a:headEnd/>
          <a:tailEnd/>
        </a:ln>
      </xdr:spPr>
    </xdr:sp>
    <xdr:clientData/>
  </xdr:twoCellAnchor>
  <xdr:twoCellAnchor editAs="oneCell">
    <xdr:from>
      <xdr:col>0</xdr:col>
      <xdr:colOff>0</xdr:colOff>
      <xdr:row>214</xdr:row>
      <xdr:rowOff>0</xdr:rowOff>
    </xdr:from>
    <xdr:to>
      <xdr:col>0</xdr:col>
      <xdr:colOff>114300</xdr:colOff>
      <xdr:row>215</xdr:row>
      <xdr:rowOff>19050</xdr:rowOff>
    </xdr:to>
    <xdr:sp macro="" textlink="">
      <xdr:nvSpPr>
        <xdr:cNvPr id="595" name="Text Box 1"/>
        <xdr:cNvSpPr txBox="1">
          <a:spLocks noChangeArrowheads="1"/>
        </xdr:cNvSpPr>
      </xdr:nvSpPr>
      <xdr:spPr bwMode="auto">
        <a:xfrm>
          <a:off x="0" y="23383875"/>
          <a:ext cx="114300" cy="342900"/>
        </a:xfrm>
        <a:prstGeom prst="rect">
          <a:avLst/>
        </a:prstGeom>
        <a:noFill/>
        <a:ln w="9525">
          <a:noFill/>
          <a:miter lim="800000"/>
          <a:headEnd/>
          <a:tailEnd/>
        </a:ln>
      </xdr:spPr>
    </xdr:sp>
    <xdr:clientData/>
  </xdr:twoCellAnchor>
  <xdr:twoCellAnchor editAs="oneCell">
    <xdr:from>
      <xdr:col>0</xdr:col>
      <xdr:colOff>0</xdr:colOff>
      <xdr:row>214</xdr:row>
      <xdr:rowOff>0</xdr:rowOff>
    </xdr:from>
    <xdr:to>
      <xdr:col>0</xdr:col>
      <xdr:colOff>114300</xdr:colOff>
      <xdr:row>215</xdr:row>
      <xdr:rowOff>19050</xdr:rowOff>
    </xdr:to>
    <xdr:sp macro="" textlink="">
      <xdr:nvSpPr>
        <xdr:cNvPr id="596" name="Text Box 1"/>
        <xdr:cNvSpPr txBox="1">
          <a:spLocks noChangeArrowheads="1"/>
        </xdr:cNvSpPr>
      </xdr:nvSpPr>
      <xdr:spPr bwMode="auto">
        <a:xfrm>
          <a:off x="0" y="23383875"/>
          <a:ext cx="114300" cy="342900"/>
        </a:xfrm>
        <a:prstGeom prst="rect">
          <a:avLst/>
        </a:prstGeom>
        <a:noFill/>
        <a:ln w="9525">
          <a:noFill/>
          <a:miter lim="800000"/>
          <a:headEnd/>
          <a:tailEnd/>
        </a:ln>
      </xdr:spPr>
    </xdr:sp>
    <xdr:clientData/>
  </xdr:twoCellAnchor>
  <xdr:twoCellAnchor editAs="oneCell">
    <xdr:from>
      <xdr:col>0</xdr:col>
      <xdr:colOff>0</xdr:colOff>
      <xdr:row>214</xdr:row>
      <xdr:rowOff>0</xdr:rowOff>
    </xdr:from>
    <xdr:to>
      <xdr:col>0</xdr:col>
      <xdr:colOff>114300</xdr:colOff>
      <xdr:row>215</xdr:row>
      <xdr:rowOff>19050</xdr:rowOff>
    </xdr:to>
    <xdr:sp macro="" textlink="">
      <xdr:nvSpPr>
        <xdr:cNvPr id="597" name="Text Box 1"/>
        <xdr:cNvSpPr txBox="1">
          <a:spLocks noChangeArrowheads="1"/>
        </xdr:cNvSpPr>
      </xdr:nvSpPr>
      <xdr:spPr bwMode="auto">
        <a:xfrm>
          <a:off x="0" y="23383875"/>
          <a:ext cx="114300" cy="342900"/>
        </a:xfrm>
        <a:prstGeom prst="rect">
          <a:avLst/>
        </a:prstGeom>
        <a:noFill/>
        <a:ln w="9525">
          <a:noFill/>
          <a:miter lim="800000"/>
          <a:headEnd/>
          <a:tailEnd/>
        </a:ln>
      </xdr:spPr>
    </xdr:sp>
    <xdr:clientData/>
  </xdr:twoCellAnchor>
  <xdr:twoCellAnchor editAs="oneCell">
    <xdr:from>
      <xdr:col>0</xdr:col>
      <xdr:colOff>0</xdr:colOff>
      <xdr:row>215</xdr:row>
      <xdr:rowOff>0</xdr:rowOff>
    </xdr:from>
    <xdr:to>
      <xdr:col>0</xdr:col>
      <xdr:colOff>114300</xdr:colOff>
      <xdr:row>216</xdr:row>
      <xdr:rowOff>19050</xdr:rowOff>
    </xdr:to>
    <xdr:sp macro="" textlink="">
      <xdr:nvSpPr>
        <xdr:cNvPr id="598" name="Text Box 1"/>
        <xdr:cNvSpPr txBox="1">
          <a:spLocks noChangeArrowheads="1"/>
        </xdr:cNvSpPr>
      </xdr:nvSpPr>
      <xdr:spPr bwMode="auto">
        <a:xfrm>
          <a:off x="0" y="23726775"/>
          <a:ext cx="114300" cy="342900"/>
        </a:xfrm>
        <a:prstGeom prst="rect">
          <a:avLst/>
        </a:prstGeom>
        <a:noFill/>
        <a:ln w="9525">
          <a:noFill/>
          <a:miter lim="800000"/>
          <a:headEnd/>
          <a:tailEnd/>
        </a:ln>
      </xdr:spPr>
    </xdr:sp>
    <xdr:clientData/>
  </xdr:twoCellAnchor>
  <xdr:twoCellAnchor editAs="oneCell">
    <xdr:from>
      <xdr:col>0</xdr:col>
      <xdr:colOff>0</xdr:colOff>
      <xdr:row>215</xdr:row>
      <xdr:rowOff>0</xdr:rowOff>
    </xdr:from>
    <xdr:to>
      <xdr:col>0</xdr:col>
      <xdr:colOff>114300</xdr:colOff>
      <xdr:row>216</xdr:row>
      <xdr:rowOff>19050</xdr:rowOff>
    </xdr:to>
    <xdr:sp macro="" textlink="">
      <xdr:nvSpPr>
        <xdr:cNvPr id="599" name="Text Box 1"/>
        <xdr:cNvSpPr txBox="1">
          <a:spLocks noChangeArrowheads="1"/>
        </xdr:cNvSpPr>
      </xdr:nvSpPr>
      <xdr:spPr bwMode="auto">
        <a:xfrm>
          <a:off x="0" y="23726775"/>
          <a:ext cx="114300" cy="342900"/>
        </a:xfrm>
        <a:prstGeom prst="rect">
          <a:avLst/>
        </a:prstGeom>
        <a:noFill/>
        <a:ln w="9525">
          <a:noFill/>
          <a:miter lim="800000"/>
          <a:headEnd/>
          <a:tailEnd/>
        </a:ln>
      </xdr:spPr>
    </xdr:sp>
    <xdr:clientData/>
  </xdr:twoCellAnchor>
  <xdr:twoCellAnchor editAs="oneCell">
    <xdr:from>
      <xdr:col>0</xdr:col>
      <xdr:colOff>0</xdr:colOff>
      <xdr:row>215</xdr:row>
      <xdr:rowOff>0</xdr:rowOff>
    </xdr:from>
    <xdr:to>
      <xdr:col>0</xdr:col>
      <xdr:colOff>114300</xdr:colOff>
      <xdr:row>216</xdr:row>
      <xdr:rowOff>19050</xdr:rowOff>
    </xdr:to>
    <xdr:sp macro="" textlink="">
      <xdr:nvSpPr>
        <xdr:cNvPr id="600" name="Text Box 1"/>
        <xdr:cNvSpPr txBox="1">
          <a:spLocks noChangeArrowheads="1"/>
        </xdr:cNvSpPr>
      </xdr:nvSpPr>
      <xdr:spPr bwMode="auto">
        <a:xfrm>
          <a:off x="0" y="23726775"/>
          <a:ext cx="114300" cy="342900"/>
        </a:xfrm>
        <a:prstGeom prst="rect">
          <a:avLst/>
        </a:prstGeom>
        <a:noFill/>
        <a:ln w="9525">
          <a:noFill/>
          <a:miter lim="800000"/>
          <a:headEnd/>
          <a:tailEnd/>
        </a:ln>
      </xdr:spPr>
    </xdr:sp>
    <xdr:clientData/>
  </xdr:twoCellAnchor>
  <xdr:twoCellAnchor editAs="oneCell">
    <xdr:from>
      <xdr:col>0</xdr:col>
      <xdr:colOff>0</xdr:colOff>
      <xdr:row>213</xdr:row>
      <xdr:rowOff>0</xdr:rowOff>
    </xdr:from>
    <xdr:to>
      <xdr:col>0</xdr:col>
      <xdr:colOff>114300</xdr:colOff>
      <xdr:row>214</xdr:row>
      <xdr:rowOff>19050</xdr:rowOff>
    </xdr:to>
    <xdr:sp macro="" textlink="">
      <xdr:nvSpPr>
        <xdr:cNvPr id="601" name="Text Box 1"/>
        <xdr:cNvSpPr txBox="1">
          <a:spLocks noChangeArrowheads="1"/>
        </xdr:cNvSpPr>
      </xdr:nvSpPr>
      <xdr:spPr bwMode="auto">
        <a:xfrm>
          <a:off x="0" y="23040975"/>
          <a:ext cx="114300" cy="342900"/>
        </a:xfrm>
        <a:prstGeom prst="rect">
          <a:avLst/>
        </a:prstGeom>
        <a:noFill/>
        <a:ln w="9525">
          <a:noFill/>
          <a:miter lim="800000"/>
          <a:headEnd/>
          <a:tailEnd/>
        </a:ln>
      </xdr:spPr>
    </xdr:sp>
    <xdr:clientData/>
  </xdr:twoCellAnchor>
  <xdr:twoCellAnchor editAs="oneCell">
    <xdr:from>
      <xdr:col>0</xdr:col>
      <xdr:colOff>0</xdr:colOff>
      <xdr:row>213</xdr:row>
      <xdr:rowOff>0</xdr:rowOff>
    </xdr:from>
    <xdr:to>
      <xdr:col>0</xdr:col>
      <xdr:colOff>114300</xdr:colOff>
      <xdr:row>214</xdr:row>
      <xdr:rowOff>19050</xdr:rowOff>
    </xdr:to>
    <xdr:sp macro="" textlink="">
      <xdr:nvSpPr>
        <xdr:cNvPr id="602" name="Text Box 1"/>
        <xdr:cNvSpPr txBox="1">
          <a:spLocks noChangeArrowheads="1"/>
        </xdr:cNvSpPr>
      </xdr:nvSpPr>
      <xdr:spPr bwMode="auto">
        <a:xfrm>
          <a:off x="0" y="23040975"/>
          <a:ext cx="114300" cy="342900"/>
        </a:xfrm>
        <a:prstGeom prst="rect">
          <a:avLst/>
        </a:prstGeom>
        <a:noFill/>
        <a:ln w="9525">
          <a:noFill/>
          <a:miter lim="800000"/>
          <a:headEnd/>
          <a:tailEnd/>
        </a:ln>
      </xdr:spPr>
    </xdr:sp>
    <xdr:clientData/>
  </xdr:twoCellAnchor>
  <xdr:twoCellAnchor editAs="oneCell">
    <xdr:from>
      <xdr:col>0</xdr:col>
      <xdr:colOff>0</xdr:colOff>
      <xdr:row>213</xdr:row>
      <xdr:rowOff>0</xdr:rowOff>
    </xdr:from>
    <xdr:to>
      <xdr:col>0</xdr:col>
      <xdr:colOff>114300</xdr:colOff>
      <xdr:row>214</xdr:row>
      <xdr:rowOff>19050</xdr:rowOff>
    </xdr:to>
    <xdr:sp macro="" textlink="">
      <xdr:nvSpPr>
        <xdr:cNvPr id="603" name="Text Box 1"/>
        <xdr:cNvSpPr txBox="1">
          <a:spLocks noChangeArrowheads="1"/>
        </xdr:cNvSpPr>
      </xdr:nvSpPr>
      <xdr:spPr bwMode="auto">
        <a:xfrm>
          <a:off x="0" y="23040975"/>
          <a:ext cx="114300" cy="342900"/>
        </a:xfrm>
        <a:prstGeom prst="rect">
          <a:avLst/>
        </a:prstGeom>
        <a:noFill/>
        <a:ln w="9525">
          <a:noFill/>
          <a:miter lim="800000"/>
          <a:headEnd/>
          <a:tailEnd/>
        </a:ln>
      </xdr:spPr>
    </xdr:sp>
    <xdr:clientData/>
  </xdr:twoCellAnchor>
  <xdr:twoCellAnchor editAs="oneCell">
    <xdr:from>
      <xdr:col>0</xdr:col>
      <xdr:colOff>0</xdr:colOff>
      <xdr:row>214</xdr:row>
      <xdr:rowOff>0</xdr:rowOff>
    </xdr:from>
    <xdr:to>
      <xdr:col>0</xdr:col>
      <xdr:colOff>114300</xdr:colOff>
      <xdr:row>215</xdr:row>
      <xdr:rowOff>19050</xdr:rowOff>
    </xdr:to>
    <xdr:sp macro="" textlink="">
      <xdr:nvSpPr>
        <xdr:cNvPr id="604" name="Text Box 1"/>
        <xdr:cNvSpPr txBox="1">
          <a:spLocks noChangeArrowheads="1"/>
        </xdr:cNvSpPr>
      </xdr:nvSpPr>
      <xdr:spPr bwMode="auto">
        <a:xfrm>
          <a:off x="0" y="23383875"/>
          <a:ext cx="114300" cy="342900"/>
        </a:xfrm>
        <a:prstGeom prst="rect">
          <a:avLst/>
        </a:prstGeom>
        <a:noFill/>
        <a:ln w="9525">
          <a:noFill/>
          <a:miter lim="800000"/>
          <a:headEnd/>
          <a:tailEnd/>
        </a:ln>
      </xdr:spPr>
    </xdr:sp>
    <xdr:clientData/>
  </xdr:twoCellAnchor>
  <xdr:twoCellAnchor editAs="oneCell">
    <xdr:from>
      <xdr:col>0</xdr:col>
      <xdr:colOff>0</xdr:colOff>
      <xdr:row>214</xdr:row>
      <xdr:rowOff>0</xdr:rowOff>
    </xdr:from>
    <xdr:to>
      <xdr:col>0</xdr:col>
      <xdr:colOff>114300</xdr:colOff>
      <xdr:row>215</xdr:row>
      <xdr:rowOff>19050</xdr:rowOff>
    </xdr:to>
    <xdr:sp macro="" textlink="">
      <xdr:nvSpPr>
        <xdr:cNvPr id="605" name="Text Box 1"/>
        <xdr:cNvSpPr txBox="1">
          <a:spLocks noChangeArrowheads="1"/>
        </xdr:cNvSpPr>
      </xdr:nvSpPr>
      <xdr:spPr bwMode="auto">
        <a:xfrm>
          <a:off x="0" y="23383875"/>
          <a:ext cx="114300" cy="342900"/>
        </a:xfrm>
        <a:prstGeom prst="rect">
          <a:avLst/>
        </a:prstGeom>
        <a:noFill/>
        <a:ln w="9525">
          <a:noFill/>
          <a:miter lim="800000"/>
          <a:headEnd/>
          <a:tailEnd/>
        </a:ln>
      </xdr:spPr>
    </xdr:sp>
    <xdr:clientData/>
  </xdr:twoCellAnchor>
  <xdr:twoCellAnchor editAs="oneCell">
    <xdr:from>
      <xdr:col>0</xdr:col>
      <xdr:colOff>0</xdr:colOff>
      <xdr:row>214</xdr:row>
      <xdr:rowOff>0</xdr:rowOff>
    </xdr:from>
    <xdr:to>
      <xdr:col>0</xdr:col>
      <xdr:colOff>114300</xdr:colOff>
      <xdr:row>215</xdr:row>
      <xdr:rowOff>19050</xdr:rowOff>
    </xdr:to>
    <xdr:sp macro="" textlink="">
      <xdr:nvSpPr>
        <xdr:cNvPr id="606" name="Text Box 1"/>
        <xdr:cNvSpPr txBox="1">
          <a:spLocks noChangeArrowheads="1"/>
        </xdr:cNvSpPr>
      </xdr:nvSpPr>
      <xdr:spPr bwMode="auto">
        <a:xfrm>
          <a:off x="0" y="23383875"/>
          <a:ext cx="114300" cy="342900"/>
        </a:xfrm>
        <a:prstGeom prst="rect">
          <a:avLst/>
        </a:prstGeom>
        <a:noFill/>
        <a:ln w="9525">
          <a:noFill/>
          <a:miter lim="800000"/>
          <a:headEnd/>
          <a:tailEnd/>
        </a:ln>
      </xdr:spPr>
    </xdr:sp>
    <xdr:clientData/>
  </xdr:twoCellAnchor>
  <xdr:twoCellAnchor editAs="oneCell">
    <xdr:from>
      <xdr:col>0</xdr:col>
      <xdr:colOff>0</xdr:colOff>
      <xdr:row>215</xdr:row>
      <xdr:rowOff>0</xdr:rowOff>
    </xdr:from>
    <xdr:to>
      <xdr:col>0</xdr:col>
      <xdr:colOff>114300</xdr:colOff>
      <xdr:row>216</xdr:row>
      <xdr:rowOff>19050</xdr:rowOff>
    </xdr:to>
    <xdr:sp macro="" textlink="">
      <xdr:nvSpPr>
        <xdr:cNvPr id="607" name="Text Box 1"/>
        <xdr:cNvSpPr txBox="1">
          <a:spLocks noChangeArrowheads="1"/>
        </xdr:cNvSpPr>
      </xdr:nvSpPr>
      <xdr:spPr bwMode="auto">
        <a:xfrm>
          <a:off x="0" y="23726775"/>
          <a:ext cx="114300" cy="342900"/>
        </a:xfrm>
        <a:prstGeom prst="rect">
          <a:avLst/>
        </a:prstGeom>
        <a:noFill/>
        <a:ln w="9525">
          <a:noFill/>
          <a:miter lim="800000"/>
          <a:headEnd/>
          <a:tailEnd/>
        </a:ln>
      </xdr:spPr>
    </xdr:sp>
    <xdr:clientData/>
  </xdr:twoCellAnchor>
  <xdr:twoCellAnchor editAs="oneCell">
    <xdr:from>
      <xdr:col>0</xdr:col>
      <xdr:colOff>0</xdr:colOff>
      <xdr:row>215</xdr:row>
      <xdr:rowOff>0</xdr:rowOff>
    </xdr:from>
    <xdr:to>
      <xdr:col>0</xdr:col>
      <xdr:colOff>114300</xdr:colOff>
      <xdr:row>216</xdr:row>
      <xdr:rowOff>19050</xdr:rowOff>
    </xdr:to>
    <xdr:sp macro="" textlink="">
      <xdr:nvSpPr>
        <xdr:cNvPr id="608" name="Text Box 1"/>
        <xdr:cNvSpPr txBox="1">
          <a:spLocks noChangeArrowheads="1"/>
        </xdr:cNvSpPr>
      </xdr:nvSpPr>
      <xdr:spPr bwMode="auto">
        <a:xfrm>
          <a:off x="0" y="23726775"/>
          <a:ext cx="114300" cy="342900"/>
        </a:xfrm>
        <a:prstGeom prst="rect">
          <a:avLst/>
        </a:prstGeom>
        <a:noFill/>
        <a:ln w="9525">
          <a:noFill/>
          <a:miter lim="800000"/>
          <a:headEnd/>
          <a:tailEnd/>
        </a:ln>
      </xdr:spPr>
    </xdr:sp>
    <xdr:clientData/>
  </xdr:twoCellAnchor>
  <xdr:twoCellAnchor editAs="oneCell">
    <xdr:from>
      <xdr:col>0</xdr:col>
      <xdr:colOff>0</xdr:colOff>
      <xdr:row>215</xdr:row>
      <xdr:rowOff>0</xdr:rowOff>
    </xdr:from>
    <xdr:to>
      <xdr:col>0</xdr:col>
      <xdr:colOff>114300</xdr:colOff>
      <xdr:row>216</xdr:row>
      <xdr:rowOff>19050</xdr:rowOff>
    </xdr:to>
    <xdr:sp macro="" textlink="">
      <xdr:nvSpPr>
        <xdr:cNvPr id="609" name="Text Box 1"/>
        <xdr:cNvSpPr txBox="1">
          <a:spLocks noChangeArrowheads="1"/>
        </xdr:cNvSpPr>
      </xdr:nvSpPr>
      <xdr:spPr bwMode="auto">
        <a:xfrm>
          <a:off x="0" y="23726775"/>
          <a:ext cx="114300" cy="342900"/>
        </a:xfrm>
        <a:prstGeom prst="rect">
          <a:avLst/>
        </a:prstGeom>
        <a:noFill/>
        <a:ln w="9525">
          <a:noFill/>
          <a:miter lim="800000"/>
          <a:headEnd/>
          <a:tailEnd/>
        </a:ln>
      </xdr:spPr>
    </xdr:sp>
    <xdr:clientData/>
  </xdr:twoCellAnchor>
  <xdr:twoCellAnchor editAs="oneCell">
    <xdr:from>
      <xdr:col>0</xdr:col>
      <xdr:colOff>0</xdr:colOff>
      <xdr:row>216</xdr:row>
      <xdr:rowOff>0</xdr:rowOff>
    </xdr:from>
    <xdr:to>
      <xdr:col>0</xdr:col>
      <xdr:colOff>114300</xdr:colOff>
      <xdr:row>217</xdr:row>
      <xdr:rowOff>19050</xdr:rowOff>
    </xdr:to>
    <xdr:sp macro="" textlink="">
      <xdr:nvSpPr>
        <xdr:cNvPr id="610" name="Text Box 1"/>
        <xdr:cNvSpPr txBox="1">
          <a:spLocks noChangeArrowheads="1"/>
        </xdr:cNvSpPr>
      </xdr:nvSpPr>
      <xdr:spPr bwMode="auto">
        <a:xfrm>
          <a:off x="0" y="24069675"/>
          <a:ext cx="114300" cy="342900"/>
        </a:xfrm>
        <a:prstGeom prst="rect">
          <a:avLst/>
        </a:prstGeom>
        <a:noFill/>
        <a:ln w="9525">
          <a:noFill/>
          <a:miter lim="800000"/>
          <a:headEnd/>
          <a:tailEnd/>
        </a:ln>
      </xdr:spPr>
    </xdr:sp>
    <xdr:clientData/>
  </xdr:twoCellAnchor>
  <xdr:twoCellAnchor editAs="oneCell">
    <xdr:from>
      <xdr:col>0</xdr:col>
      <xdr:colOff>0</xdr:colOff>
      <xdr:row>216</xdr:row>
      <xdr:rowOff>0</xdr:rowOff>
    </xdr:from>
    <xdr:to>
      <xdr:col>0</xdr:col>
      <xdr:colOff>114300</xdr:colOff>
      <xdr:row>217</xdr:row>
      <xdr:rowOff>19050</xdr:rowOff>
    </xdr:to>
    <xdr:sp macro="" textlink="">
      <xdr:nvSpPr>
        <xdr:cNvPr id="611" name="Text Box 1"/>
        <xdr:cNvSpPr txBox="1">
          <a:spLocks noChangeArrowheads="1"/>
        </xdr:cNvSpPr>
      </xdr:nvSpPr>
      <xdr:spPr bwMode="auto">
        <a:xfrm>
          <a:off x="0" y="24069675"/>
          <a:ext cx="114300" cy="342900"/>
        </a:xfrm>
        <a:prstGeom prst="rect">
          <a:avLst/>
        </a:prstGeom>
        <a:noFill/>
        <a:ln w="9525">
          <a:noFill/>
          <a:miter lim="800000"/>
          <a:headEnd/>
          <a:tailEnd/>
        </a:ln>
      </xdr:spPr>
    </xdr:sp>
    <xdr:clientData/>
  </xdr:twoCellAnchor>
  <xdr:twoCellAnchor editAs="oneCell">
    <xdr:from>
      <xdr:col>0</xdr:col>
      <xdr:colOff>0</xdr:colOff>
      <xdr:row>216</xdr:row>
      <xdr:rowOff>0</xdr:rowOff>
    </xdr:from>
    <xdr:to>
      <xdr:col>0</xdr:col>
      <xdr:colOff>114300</xdr:colOff>
      <xdr:row>217</xdr:row>
      <xdr:rowOff>19050</xdr:rowOff>
    </xdr:to>
    <xdr:sp macro="" textlink="">
      <xdr:nvSpPr>
        <xdr:cNvPr id="612" name="Text Box 1"/>
        <xdr:cNvSpPr txBox="1">
          <a:spLocks noChangeArrowheads="1"/>
        </xdr:cNvSpPr>
      </xdr:nvSpPr>
      <xdr:spPr bwMode="auto">
        <a:xfrm>
          <a:off x="0" y="24069675"/>
          <a:ext cx="114300" cy="342900"/>
        </a:xfrm>
        <a:prstGeom prst="rect">
          <a:avLst/>
        </a:prstGeom>
        <a:noFill/>
        <a:ln w="9525">
          <a:noFill/>
          <a:miter lim="800000"/>
          <a:headEnd/>
          <a:tailEnd/>
        </a:ln>
      </xdr:spPr>
    </xdr:sp>
    <xdr:clientData/>
  </xdr:twoCellAnchor>
  <xdr:twoCellAnchor editAs="oneCell">
    <xdr:from>
      <xdr:col>0</xdr:col>
      <xdr:colOff>0</xdr:colOff>
      <xdr:row>217</xdr:row>
      <xdr:rowOff>0</xdr:rowOff>
    </xdr:from>
    <xdr:to>
      <xdr:col>0</xdr:col>
      <xdr:colOff>114300</xdr:colOff>
      <xdr:row>218</xdr:row>
      <xdr:rowOff>19050</xdr:rowOff>
    </xdr:to>
    <xdr:sp macro="" textlink="">
      <xdr:nvSpPr>
        <xdr:cNvPr id="613" name="Text Box 1"/>
        <xdr:cNvSpPr txBox="1">
          <a:spLocks noChangeArrowheads="1"/>
        </xdr:cNvSpPr>
      </xdr:nvSpPr>
      <xdr:spPr bwMode="auto">
        <a:xfrm>
          <a:off x="0" y="24412575"/>
          <a:ext cx="114300" cy="342900"/>
        </a:xfrm>
        <a:prstGeom prst="rect">
          <a:avLst/>
        </a:prstGeom>
        <a:noFill/>
        <a:ln w="9525">
          <a:noFill/>
          <a:miter lim="800000"/>
          <a:headEnd/>
          <a:tailEnd/>
        </a:ln>
      </xdr:spPr>
    </xdr:sp>
    <xdr:clientData/>
  </xdr:twoCellAnchor>
  <xdr:twoCellAnchor editAs="oneCell">
    <xdr:from>
      <xdr:col>0</xdr:col>
      <xdr:colOff>0</xdr:colOff>
      <xdr:row>217</xdr:row>
      <xdr:rowOff>0</xdr:rowOff>
    </xdr:from>
    <xdr:to>
      <xdr:col>0</xdr:col>
      <xdr:colOff>114300</xdr:colOff>
      <xdr:row>218</xdr:row>
      <xdr:rowOff>19050</xdr:rowOff>
    </xdr:to>
    <xdr:sp macro="" textlink="">
      <xdr:nvSpPr>
        <xdr:cNvPr id="614" name="Text Box 1"/>
        <xdr:cNvSpPr txBox="1">
          <a:spLocks noChangeArrowheads="1"/>
        </xdr:cNvSpPr>
      </xdr:nvSpPr>
      <xdr:spPr bwMode="auto">
        <a:xfrm>
          <a:off x="0" y="24412575"/>
          <a:ext cx="114300" cy="342900"/>
        </a:xfrm>
        <a:prstGeom prst="rect">
          <a:avLst/>
        </a:prstGeom>
        <a:noFill/>
        <a:ln w="9525">
          <a:noFill/>
          <a:miter lim="800000"/>
          <a:headEnd/>
          <a:tailEnd/>
        </a:ln>
      </xdr:spPr>
    </xdr:sp>
    <xdr:clientData/>
  </xdr:twoCellAnchor>
  <xdr:twoCellAnchor editAs="oneCell">
    <xdr:from>
      <xdr:col>0</xdr:col>
      <xdr:colOff>0</xdr:colOff>
      <xdr:row>217</xdr:row>
      <xdr:rowOff>0</xdr:rowOff>
    </xdr:from>
    <xdr:to>
      <xdr:col>0</xdr:col>
      <xdr:colOff>114300</xdr:colOff>
      <xdr:row>218</xdr:row>
      <xdr:rowOff>19050</xdr:rowOff>
    </xdr:to>
    <xdr:sp macro="" textlink="">
      <xdr:nvSpPr>
        <xdr:cNvPr id="615" name="Text Box 1"/>
        <xdr:cNvSpPr txBox="1">
          <a:spLocks noChangeArrowheads="1"/>
        </xdr:cNvSpPr>
      </xdr:nvSpPr>
      <xdr:spPr bwMode="auto">
        <a:xfrm>
          <a:off x="0" y="24412575"/>
          <a:ext cx="114300" cy="342900"/>
        </a:xfrm>
        <a:prstGeom prst="rect">
          <a:avLst/>
        </a:prstGeom>
        <a:noFill/>
        <a:ln w="9525">
          <a:noFill/>
          <a:miter lim="800000"/>
          <a:headEnd/>
          <a:tailEnd/>
        </a:ln>
      </xdr:spPr>
    </xdr:sp>
    <xdr:clientData/>
  </xdr:twoCellAnchor>
  <xdr:twoCellAnchor editAs="oneCell">
    <xdr:from>
      <xdr:col>0</xdr:col>
      <xdr:colOff>0</xdr:colOff>
      <xdr:row>218</xdr:row>
      <xdr:rowOff>0</xdr:rowOff>
    </xdr:from>
    <xdr:to>
      <xdr:col>0</xdr:col>
      <xdr:colOff>114300</xdr:colOff>
      <xdr:row>219</xdr:row>
      <xdr:rowOff>19050</xdr:rowOff>
    </xdr:to>
    <xdr:sp macro="" textlink="">
      <xdr:nvSpPr>
        <xdr:cNvPr id="616" name="Text Box 1"/>
        <xdr:cNvSpPr txBox="1">
          <a:spLocks noChangeArrowheads="1"/>
        </xdr:cNvSpPr>
      </xdr:nvSpPr>
      <xdr:spPr bwMode="auto">
        <a:xfrm>
          <a:off x="0" y="24755475"/>
          <a:ext cx="114300" cy="342900"/>
        </a:xfrm>
        <a:prstGeom prst="rect">
          <a:avLst/>
        </a:prstGeom>
        <a:noFill/>
        <a:ln w="9525">
          <a:noFill/>
          <a:miter lim="800000"/>
          <a:headEnd/>
          <a:tailEnd/>
        </a:ln>
      </xdr:spPr>
    </xdr:sp>
    <xdr:clientData/>
  </xdr:twoCellAnchor>
  <xdr:twoCellAnchor editAs="oneCell">
    <xdr:from>
      <xdr:col>0</xdr:col>
      <xdr:colOff>0</xdr:colOff>
      <xdr:row>218</xdr:row>
      <xdr:rowOff>0</xdr:rowOff>
    </xdr:from>
    <xdr:to>
      <xdr:col>0</xdr:col>
      <xdr:colOff>114300</xdr:colOff>
      <xdr:row>219</xdr:row>
      <xdr:rowOff>19050</xdr:rowOff>
    </xdr:to>
    <xdr:sp macro="" textlink="">
      <xdr:nvSpPr>
        <xdr:cNvPr id="617" name="Text Box 1"/>
        <xdr:cNvSpPr txBox="1">
          <a:spLocks noChangeArrowheads="1"/>
        </xdr:cNvSpPr>
      </xdr:nvSpPr>
      <xdr:spPr bwMode="auto">
        <a:xfrm>
          <a:off x="0" y="24755475"/>
          <a:ext cx="114300" cy="342900"/>
        </a:xfrm>
        <a:prstGeom prst="rect">
          <a:avLst/>
        </a:prstGeom>
        <a:noFill/>
        <a:ln w="9525">
          <a:noFill/>
          <a:miter lim="800000"/>
          <a:headEnd/>
          <a:tailEnd/>
        </a:ln>
      </xdr:spPr>
    </xdr:sp>
    <xdr:clientData/>
  </xdr:twoCellAnchor>
  <xdr:twoCellAnchor editAs="oneCell">
    <xdr:from>
      <xdr:col>0</xdr:col>
      <xdr:colOff>0</xdr:colOff>
      <xdr:row>218</xdr:row>
      <xdr:rowOff>0</xdr:rowOff>
    </xdr:from>
    <xdr:to>
      <xdr:col>0</xdr:col>
      <xdr:colOff>114300</xdr:colOff>
      <xdr:row>219</xdr:row>
      <xdr:rowOff>19050</xdr:rowOff>
    </xdr:to>
    <xdr:sp macro="" textlink="">
      <xdr:nvSpPr>
        <xdr:cNvPr id="618" name="Text Box 1"/>
        <xdr:cNvSpPr txBox="1">
          <a:spLocks noChangeArrowheads="1"/>
        </xdr:cNvSpPr>
      </xdr:nvSpPr>
      <xdr:spPr bwMode="auto">
        <a:xfrm>
          <a:off x="0" y="24755475"/>
          <a:ext cx="114300" cy="342900"/>
        </a:xfrm>
        <a:prstGeom prst="rect">
          <a:avLst/>
        </a:prstGeom>
        <a:noFill/>
        <a:ln w="9525">
          <a:noFill/>
          <a:miter lim="800000"/>
          <a:headEnd/>
          <a:tailEnd/>
        </a:ln>
      </xdr:spPr>
    </xdr:sp>
    <xdr:clientData/>
  </xdr:twoCellAnchor>
  <xdr:twoCellAnchor editAs="oneCell">
    <xdr:from>
      <xdr:col>0</xdr:col>
      <xdr:colOff>0</xdr:colOff>
      <xdr:row>219</xdr:row>
      <xdr:rowOff>0</xdr:rowOff>
    </xdr:from>
    <xdr:to>
      <xdr:col>0</xdr:col>
      <xdr:colOff>114300</xdr:colOff>
      <xdr:row>220</xdr:row>
      <xdr:rowOff>19050</xdr:rowOff>
    </xdr:to>
    <xdr:sp macro="" textlink="">
      <xdr:nvSpPr>
        <xdr:cNvPr id="619" name="Text Box 1"/>
        <xdr:cNvSpPr txBox="1">
          <a:spLocks noChangeArrowheads="1"/>
        </xdr:cNvSpPr>
      </xdr:nvSpPr>
      <xdr:spPr bwMode="auto">
        <a:xfrm>
          <a:off x="0" y="25098375"/>
          <a:ext cx="114300" cy="342900"/>
        </a:xfrm>
        <a:prstGeom prst="rect">
          <a:avLst/>
        </a:prstGeom>
        <a:noFill/>
        <a:ln w="9525">
          <a:noFill/>
          <a:miter lim="800000"/>
          <a:headEnd/>
          <a:tailEnd/>
        </a:ln>
      </xdr:spPr>
    </xdr:sp>
    <xdr:clientData/>
  </xdr:twoCellAnchor>
  <xdr:twoCellAnchor editAs="oneCell">
    <xdr:from>
      <xdr:col>0</xdr:col>
      <xdr:colOff>0</xdr:colOff>
      <xdr:row>219</xdr:row>
      <xdr:rowOff>0</xdr:rowOff>
    </xdr:from>
    <xdr:to>
      <xdr:col>0</xdr:col>
      <xdr:colOff>114300</xdr:colOff>
      <xdr:row>220</xdr:row>
      <xdr:rowOff>19050</xdr:rowOff>
    </xdr:to>
    <xdr:sp macro="" textlink="">
      <xdr:nvSpPr>
        <xdr:cNvPr id="620" name="Text Box 1"/>
        <xdr:cNvSpPr txBox="1">
          <a:spLocks noChangeArrowheads="1"/>
        </xdr:cNvSpPr>
      </xdr:nvSpPr>
      <xdr:spPr bwMode="auto">
        <a:xfrm>
          <a:off x="0" y="25098375"/>
          <a:ext cx="114300" cy="342900"/>
        </a:xfrm>
        <a:prstGeom prst="rect">
          <a:avLst/>
        </a:prstGeom>
        <a:noFill/>
        <a:ln w="9525">
          <a:noFill/>
          <a:miter lim="800000"/>
          <a:headEnd/>
          <a:tailEnd/>
        </a:ln>
      </xdr:spPr>
    </xdr:sp>
    <xdr:clientData/>
  </xdr:twoCellAnchor>
  <xdr:twoCellAnchor editAs="oneCell">
    <xdr:from>
      <xdr:col>0</xdr:col>
      <xdr:colOff>0</xdr:colOff>
      <xdr:row>219</xdr:row>
      <xdr:rowOff>0</xdr:rowOff>
    </xdr:from>
    <xdr:to>
      <xdr:col>0</xdr:col>
      <xdr:colOff>114300</xdr:colOff>
      <xdr:row>220</xdr:row>
      <xdr:rowOff>19050</xdr:rowOff>
    </xdr:to>
    <xdr:sp macro="" textlink="">
      <xdr:nvSpPr>
        <xdr:cNvPr id="621" name="Text Box 1"/>
        <xdr:cNvSpPr txBox="1">
          <a:spLocks noChangeArrowheads="1"/>
        </xdr:cNvSpPr>
      </xdr:nvSpPr>
      <xdr:spPr bwMode="auto">
        <a:xfrm>
          <a:off x="0" y="25098375"/>
          <a:ext cx="114300" cy="342900"/>
        </a:xfrm>
        <a:prstGeom prst="rect">
          <a:avLst/>
        </a:prstGeom>
        <a:noFill/>
        <a:ln w="9525">
          <a:noFill/>
          <a:miter lim="800000"/>
          <a:headEnd/>
          <a:tailEnd/>
        </a:ln>
      </xdr:spPr>
    </xdr:sp>
    <xdr:clientData/>
  </xdr:twoCellAnchor>
  <xdr:twoCellAnchor editAs="oneCell">
    <xdr:from>
      <xdr:col>0</xdr:col>
      <xdr:colOff>0</xdr:colOff>
      <xdr:row>220</xdr:row>
      <xdr:rowOff>0</xdr:rowOff>
    </xdr:from>
    <xdr:to>
      <xdr:col>0</xdr:col>
      <xdr:colOff>114300</xdr:colOff>
      <xdr:row>221</xdr:row>
      <xdr:rowOff>19050</xdr:rowOff>
    </xdr:to>
    <xdr:sp macro="" textlink="">
      <xdr:nvSpPr>
        <xdr:cNvPr id="622" name="Text Box 1"/>
        <xdr:cNvSpPr txBox="1">
          <a:spLocks noChangeArrowheads="1"/>
        </xdr:cNvSpPr>
      </xdr:nvSpPr>
      <xdr:spPr bwMode="auto">
        <a:xfrm>
          <a:off x="0" y="25441275"/>
          <a:ext cx="114300" cy="342900"/>
        </a:xfrm>
        <a:prstGeom prst="rect">
          <a:avLst/>
        </a:prstGeom>
        <a:noFill/>
        <a:ln w="9525">
          <a:noFill/>
          <a:miter lim="800000"/>
          <a:headEnd/>
          <a:tailEnd/>
        </a:ln>
      </xdr:spPr>
    </xdr:sp>
    <xdr:clientData/>
  </xdr:twoCellAnchor>
  <xdr:twoCellAnchor editAs="oneCell">
    <xdr:from>
      <xdr:col>0</xdr:col>
      <xdr:colOff>0</xdr:colOff>
      <xdr:row>220</xdr:row>
      <xdr:rowOff>0</xdr:rowOff>
    </xdr:from>
    <xdr:to>
      <xdr:col>0</xdr:col>
      <xdr:colOff>114300</xdr:colOff>
      <xdr:row>221</xdr:row>
      <xdr:rowOff>19050</xdr:rowOff>
    </xdr:to>
    <xdr:sp macro="" textlink="">
      <xdr:nvSpPr>
        <xdr:cNvPr id="623" name="Text Box 1"/>
        <xdr:cNvSpPr txBox="1">
          <a:spLocks noChangeArrowheads="1"/>
        </xdr:cNvSpPr>
      </xdr:nvSpPr>
      <xdr:spPr bwMode="auto">
        <a:xfrm>
          <a:off x="0" y="25441275"/>
          <a:ext cx="114300" cy="342900"/>
        </a:xfrm>
        <a:prstGeom prst="rect">
          <a:avLst/>
        </a:prstGeom>
        <a:noFill/>
        <a:ln w="9525">
          <a:noFill/>
          <a:miter lim="800000"/>
          <a:headEnd/>
          <a:tailEnd/>
        </a:ln>
      </xdr:spPr>
    </xdr:sp>
    <xdr:clientData/>
  </xdr:twoCellAnchor>
  <xdr:twoCellAnchor editAs="oneCell">
    <xdr:from>
      <xdr:col>0</xdr:col>
      <xdr:colOff>0</xdr:colOff>
      <xdr:row>220</xdr:row>
      <xdr:rowOff>0</xdr:rowOff>
    </xdr:from>
    <xdr:to>
      <xdr:col>0</xdr:col>
      <xdr:colOff>114300</xdr:colOff>
      <xdr:row>221</xdr:row>
      <xdr:rowOff>19050</xdr:rowOff>
    </xdr:to>
    <xdr:sp macro="" textlink="">
      <xdr:nvSpPr>
        <xdr:cNvPr id="624" name="Text Box 1"/>
        <xdr:cNvSpPr txBox="1">
          <a:spLocks noChangeArrowheads="1"/>
        </xdr:cNvSpPr>
      </xdr:nvSpPr>
      <xdr:spPr bwMode="auto">
        <a:xfrm>
          <a:off x="0" y="25441275"/>
          <a:ext cx="114300" cy="342900"/>
        </a:xfrm>
        <a:prstGeom prst="rect">
          <a:avLst/>
        </a:prstGeom>
        <a:noFill/>
        <a:ln w="9525">
          <a:noFill/>
          <a:miter lim="800000"/>
          <a:headEnd/>
          <a:tailEnd/>
        </a:ln>
      </xdr:spPr>
    </xdr:sp>
    <xdr:clientData/>
  </xdr:twoCellAnchor>
  <xdr:twoCellAnchor editAs="oneCell">
    <xdr:from>
      <xdr:col>0</xdr:col>
      <xdr:colOff>0</xdr:colOff>
      <xdr:row>221</xdr:row>
      <xdr:rowOff>0</xdr:rowOff>
    </xdr:from>
    <xdr:to>
      <xdr:col>0</xdr:col>
      <xdr:colOff>114300</xdr:colOff>
      <xdr:row>221</xdr:row>
      <xdr:rowOff>285750</xdr:rowOff>
    </xdr:to>
    <xdr:sp macro="" textlink="">
      <xdr:nvSpPr>
        <xdr:cNvPr id="625" name="Text Box 1"/>
        <xdr:cNvSpPr txBox="1">
          <a:spLocks noChangeArrowheads="1"/>
        </xdr:cNvSpPr>
      </xdr:nvSpPr>
      <xdr:spPr bwMode="auto">
        <a:xfrm>
          <a:off x="0" y="25784175"/>
          <a:ext cx="114300" cy="342900"/>
        </a:xfrm>
        <a:prstGeom prst="rect">
          <a:avLst/>
        </a:prstGeom>
        <a:noFill/>
        <a:ln w="9525">
          <a:noFill/>
          <a:miter lim="800000"/>
          <a:headEnd/>
          <a:tailEnd/>
        </a:ln>
      </xdr:spPr>
    </xdr:sp>
    <xdr:clientData/>
  </xdr:twoCellAnchor>
  <xdr:twoCellAnchor editAs="oneCell">
    <xdr:from>
      <xdr:col>0</xdr:col>
      <xdr:colOff>0</xdr:colOff>
      <xdr:row>221</xdr:row>
      <xdr:rowOff>0</xdr:rowOff>
    </xdr:from>
    <xdr:to>
      <xdr:col>0</xdr:col>
      <xdr:colOff>114300</xdr:colOff>
      <xdr:row>221</xdr:row>
      <xdr:rowOff>285750</xdr:rowOff>
    </xdr:to>
    <xdr:sp macro="" textlink="">
      <xdr:nvSpPr>
        <xdr:cNvPr id="626" name="Text Box 1"/>
        <xdr:cNvSpPr txBox="1">
          <a:spLocks noChangeArrowheads="1"/>
        </xdr:cNvSpPr>
      </xdr:nvSpPr>
      <xdr:spPr bwMode="auto">
        <a:xfrm>
          <a:off x="0" y="25784175"/>
          <a:ext cx="114300" cy="342900"/>
        </a:xfrm>
        <a:prstGeom prst="rect">
          <a:avLst/>
        </a:prstGeom>
        <a:noFill/>
        <a:ln w="9525">
          <a:noFill/>
          <a:miter lim="800000"/>
          <a:headEnd/>
          <a:tailEnd/>
        </a:ln>
      </xdr:spPr>
    </xdr:sp>
    <xdr:clientData/>
  </xdr:twoCellAnchor>
  <xdr:twoCellAnchor editAs="oneCell">
    <xdr:from>
      <xdr:col>0</xdr:col>
      <xdr:colOff>0</xdr:colOff>
      <xdr:row>221</xdr:row>
      <xdr:rowOff>0</xdr:rowOff>
    </xdr:from>
    <xdr:to>
      <xdr:col>0</xdr:col>
      <xdr:colOff>114300</xdr:colOff>
      <xdr:row>221</xdr:row>
      <xdr:rowOff>285750</xdr:rowOff>
    </xdr:to>
    <xdr:sp macro="" textlink="">
      <xdr:nvSpPr>
        <xdr:cNvPr id="627" name="Text Box 1"/>
        <xdr:cNvSpPr txBox="1">
          <a:spLocks noChangeArrowheads="1"/>
        </xdr:cNvSpPr>
      </xdr:nvSpPr>
      <xdr:spPr bwMode="auto">
        <a:xfrm>
          <a:off x="0" y="25784175"/>
          <a:ext cx="114300" cy="342900"/>
        </a:xfrm>
        <a:prstGeom prst="rect">
          <a:avLst/>
        </a:prstGeom>
        <a:noFill/>
        <a:ln w="9525">
          <a:noFill/>
          <a:miter lim="800000"/>
          <a:headEnd/>
          <a:tailEnd/>
        </a:ln>
      </xdr:spPr>
    </xdr:sp>
    <xdr:clientData/>
  </xdr:twoCellAnchor>
  <xdr:twoCellAnchor editAs="oneCell">
    <xdr:from>
      <xdr:col>0</xdr:col>
      <xdr:colOff>0</xdr:colOff>
      <xdr:row>222</xdr:row>
      <xdr:rowOff>0</xdr:rowOff>
    </xdr:from>
    <xdr:to>
      <xdr:col>0</xdr:col>
      <xdr:colOff>114300</xdr:colOff>
      <xdr:row>223</xdr:row>
      <xdr:rowOff>19050</xdr:rowOff>
    </xdr:to>
    <xdr:sp macro="" textlink="">
      <xdr:nvSpPr>
        <xdr:cNvPr id="628" name="Text Box 1"/>
        <xdr:cNvSpPr txBox="1">
          <a:spLocks noChangeArrowheads="1"/>
        </xdr:cNvSpPr>
      </xdr:nvSpPr>
      <xdr:spPr bwMode="auto">
        <a:xfrm>
          <a:off x="0" y="26127075"/>
          <a:ext cx="114300" cy="342900"/>
        </a:xfrm>
        <a:prstGeom prst="rect">
          <a:avLst/>
        </a:prstGeom>
        <a:noFill/>
        <a:ln w="9525">
          <a:noFill/>
          <a:miter lim="800000"/>
          <a:headEnd/>
          <a:tailEnd/>
        </a:ln>
      </xdr:spPr>
    </xdr:sp>
    <xdr:clientData/>
  </xdr:twoCellAnchor>
  <xdr:twoCellAnchor editAs="oneCell">
    <xdr:from>
      <xdr:col>0</xdr:col>
      <xdr:colOff>0</xdr:colOff>
      <xdr:row>222</xdr:row>
      <xdr:rowOff>0</xdr:rowOff>
    </xdr:from>
    <xdr:to>
      <xdr:col>0</xdr:col>
      <xdr:colOff>114300</xdr:colOff>
      <xdr:row>223</xdr:row>
      <xdr:rowOff>19050</xdr:rowOff>
    </xdr:to>
    <xdr:sp macro="" textlink="">
      <xdr:nvSpPr>
        <xdr:cNvPr id="629" name="Text Box 1"/>
        <xdr:cNvSpPr txBox="1">
          <a:spLocks noChangeArrowheads="1"/>
        </xdr:cNvSpPr>
      </xdr:nvSpPr>
      <xdr:spPr bwMode="auto">
        <a:xfrm>
          <a:off x="0" y="26127075"/>
          <a:ext cx="114300" cy="342900"/>
        </a:xfrm>
        <a:prstGeom prst="rect">
          <a:avLst/>
        </a:prstGeom>
        <a:noFill/>
        <a:ln w="9525">
          <a:noFill/>
          <a:miter lim="800000"/>
          <a:headEnd/>
          <a:tailEnd/>
        </a:ln>
      </xdr:spPr>
    </xdr:sp>
    <xdr:clientData/>
  </xdr:twoCellAnchor>
  <xdr:twoCellAnchor editAs="oneCell">
    <xdr:from>
      <xdr:col>0</xdr:col>
      <xdr:colOff>0</xdr:colOff>
      <xdr:row>222</xdr:row>
      <xdr:rowOff>0</xdr:rowOff>
    </xdr:from>
    <xdr:to>
      <xdr:col>0</xdr:col>
      <xdr:colOff>114300</xdr:colOff>
      <xdr:row>223</xdr:row>
      <xdr:rowOff>19050</xdr:rowOff>
    </xdr:to>
    <xdr:sp macro="" textlink="">
      <xdr:nvSpPr>
        <xdr:cNvPr id="630" name="Text Box 1"/>
        <xdr:cNvSpPr txBox="1">
          <a:spLocks noChangeArrowheads="1"/>
        </xdr:cNvSpPr>
      </xdr:nvSpPr>
      <xdr:spPr bwMode="auto">
        <a:xfrm>
          <a:off x="0" y="26127075"/>
          <a:ext cx="114300" cy="342900"/>
        </a:xfrm>
        <a:prstGeom prst="rect">
          <a:avLst/>
        </a:prstGeom>
        <a:noFill/>
        <a:ln w="9525">
          <a:noFill/>
          <a:miter lim="800000"/>
          <a:headEnd/>
          <a:tailEnd/>
        </a:ln>
      </xdr:spPr>
    </xdr:sp>
    <xdr:clientData/>
  </xdr:twoCellAnchor>
  <xdr:twoCellAnchor editAs="oneCell">
    <xdr:from>
      <xdr:col>0</xdr:col>
      <xdr:colOff>0</xdr:colOff>
      <xdr:row>223</xdr:row>
      <xdr:rowOff>0</xdr:rowOff>
    </xdr:from>
    <xdr:to>
      <xdr:col>0</xdr:col>
      <xdr:colOff>114300</xdr:colOff>
      <xdr:row>223</xdr:row>
      <xdr:rowOff>285750</xdr:rowOff>
    </xdr:to>
    <xdr:sp macro="" textlink="">
      <xdr:nvSpPr>
        <xdr:cNvPr id="631" name="Text Box 1"/>
        <xdr:cNvSpPr txBox="1">
          <a:spLocks noChangeArrowheads="1"/>
        </xdr:cNvSpPr>
      </xdr:nvSpPr>
      <xdr:spPr bwMode="auto">
        <a:xfrm>
          <a:off x="0" y="26469975"/>
          <a:ext cx="114300" cy="342900"/>
        </a:xfrm>
        <a:prstGeom prst="rect">
          <a:avLst/>
        </a:prstGeom>
        <a:noFill/>
        <a:ln w="9525">
          <a:noFill/>
          <a:miter lim="800000"/>
          <a:headEnd/>
          <a:tailEnd/>
        </a:ln>
      </xdr:spPr>
    </xdr:sp>
    <xdr:clientData/>
  </xdr:twoCellAnchor>
  <xdr:twoCellAnchor editAs="oneCell">
    <xdr:from>
      <xdr:col>0</xdr:col>
      <xdr:colOff>0</xdr:colOff>
      <xdr:row>223</xdr:row>
      <xdr:rowOff>0</xdr:rowOff>
    </xdr:from>
    <xdr:to>
      <xdr:col>0</xdr:col>
      <xdr:colOff>114300</xdr:colOff>
      <xdr:row>223</xdr:row>
      <xdr:rowOff>285750</xdr:rowOff>
    </xdr:to>
    <xdr:sp macro="" textlink="">
      <xdr:nvSpPr>
        <xdr:cNvPr id="632" name="Text Box 1"/>
        <xdr:cNvSpPr txBox="1">
          <a:spLocks noChangeArrowheads="1"/>
        </xdr:cNvSpPr>
      </xdr:nvSpPr>
      <xdr:spPr bwMode="auto">
        <a:xfrm>
          <a:off x="0" y="26469975"/>
          <a:ext cx="114300" cy="342900"/>
        </a:xfrm>
        <a:prstGeom prst="rect">
          <a:avLst/>
        </a:prstGeom>
        <a:noFill/>
        <a:ln w="9525">
          <a:noFill/>
          <a:miter lim="800000"/>
          <a:headEnd/>
          <a:tailEnd/>
        </a:ln>
      </xdr:spPr>
    </xdr:sp>
    <xdr:clientData/>
  </xdr:twoCellAnchor>
  <xdr:twoCellAnchor editAs="oneCell">
    <xdr:from>
      <xdr:col>0</xdr:col>
      <xdr:colOff>0</xdr:colOff>
      <xdr:row>223</xdr:row>
      <xdr:rowOff>0</xdr:rowOff>
    </xdr:from>
    <xdr:to>
      <xdr:col>0</xdr:col>
      <xdr:colOff>114300</xdr:colOff>
      <xdr:row>223</xdr:row>
      <xdr:rowOff>285750</xdr:rowOff>
    </xdr:to>
    <xdr:sp macro="" textlink="">
      <xdr:nvSpPr>
        <xdr:cNvPr id="633" name="Text Box 1"/>
        <xdr:cNvSpPr txBox="1">
          <a:spLocks noChangeArrowheads="1"/>
        </xdr:cNvSpPr>
      </xdr:nvSpPr>
      <xdr:spPr bwMode="auto">
        <a:xfrm>
          <a:off x="0" y="26469975"/>
          <a:ext cx="114300" cy="342900"/>
        </a:xfrm>
        <a:prstGeom prst="rect">
          <a:avLst/>
        </a:prstGeom>
        <a:noFill/>
        <a:ln w="9525">
          <a:noFill/>
          <a:miter lim="800000"/>
          <a:headEnd/>
          <a:tailEnd/>
        </a:ln>
      </xdr:spPr>
    </xdr:sp>
    <xdr:clientData/>
  </xdr:twoCellAnchor>
  <xdr:twoCellAnchor editAs="oneCell">
    <xdr:from>
      <xdr:col>0</xdr:col>
      <xdr:colOff>0</xdr:colOff>
      <xdr:row>224</xdr:row>
      <xdr:rowOff>0</xdr:rowOff>
    </xdr:from>
    <xdr:to>
      <xdr:col>0</xdr:col>
      <xdr:colOff>114300</xdr:colOff>
      <xdr:row>224</xdr:row>
      <xdr:rowOff>285750</xdr:rowOff>
    </xdr:to>
    <xdr:sp macro="" textlink="">
      <xdr:nvSpPr>
        <xdr:cNvPr id="634" name="Text Box 1"/>
        <xdr:cNvSpPr txBox="1">
          <a:spLocks noChangeArrowheads="1"/>
        </xdr:cNvSpPr>
      </xdr:nvSpPr>
      <xdr:spPr bwMode="auto">
        <a:xfrm>
          <a:off x="0" y="26812875"/>
          <a:ext cx="114300" cy="342900"/>
        </a:xfrm>
        <a:prstGeom prst="rect">
          <a:avLst/>
        </a:prstGeom>
        <a:noFill/>
        <a:ln w="9525">
          <a:noFill/>
          <a:miter lim="800000"/>
          <a:headEnd/>
          <a:tailEnd/>
        </a:ln>
      </xdr:spPr>
    </xdr:sp>
    <xdr:clientData/>
  </xdr:twoCellAnchor>
  <xdr:twoCellAnchor editAs="oneCell">
    <xdr:from>
      <xdr:col>0</xdr:col>
      <xdr:colOff>0</xdr:colOff>
      <xdr:row>224</xdr:row>
      <xdr:rowOff>0</xdr:rowOff>
    </xdr:from>
    <xdr:to>
      <xdr:col>0</xdr:col>
      <xdr:colOff>114300</xdr:colOff>
      <xdr:row>224</xdr:row>
      <xdr:rowOff>285750</xdr:rowOff>
    </xdr:to>
    <xdr:sp macro="" textlink="">
      <xdr:nvSpPr>
        <xdr:cNvPr id="635" name="Text Box 1"/>
        <xdr:cNvSpPr txBox="1">
          <a:spLocks noChangeArrowheads="1"/>
        </xdr:cNvSpPr>
      </xdr:nvSpPr>
      <xdr:spPr bwMode="auto">
        <a:xfrm>
          <a:off x="0" y="26812875"/>
          <a:ext cx="114300" cy="342900"/>
        </a:xfrm>
        <a:prstGeom prst="rect">
          <a:avLst/>
        </a:prstGeom>
        <a:noFill/>
        <a:ln w="9525">
          <a:noFill/>
          <a:miter lim="800000"/>
          <a:headEnd/>
          <a:tailEnd/>
        </a:ln>
      </xdr:spPr>
    </xdr:sp>
    <xdr:clientData/>
  </xdr:twoCellAnchor>
  <xdr:twoCellAnchor editAs="oneCell">
    <xdr:from>
      <xdr:col>0</xdr:col>
      <xdr:colOff>0</xdr:colOff>
      <xdr:row>224</xdr:row>
      <xdr:rowOff>0</xdr:rowOff>
    </xdr:from>
    <xdr:to>
      <xdr:col>0</xdr:col>
      <xdr:colOff>114300</xdr:colOff>
      <xdr:row>224</xdr:row>
      <xdr:rowOff>285750</xdr:rowOff>
    </xdr:to>
    <xdr:sp macro="" textlink="">
      <xdr:nvSpPr>
        <xdr:cNvPr id="636" name="Text Box 1"/>
        <xdr:cNvSpPr txBox="1">
          <a:spLocks noChangeArrowheads="1"/>
        </xdr:cNvSpPr>
      </xdr:nvSpPr>
      <xdr:spPr bwMode="auto">
        <a:xfrm>
          <a:off x="0" y="26812875"/>
          <a:ext cx="114300" cy="342900"/>
        </a:xfrm>
        <a:prstGeom prst="rect">
          <a:avLst/>
        </a:prstGeom>
        <a:noFill/>
        <a:ln w="9525">
          <a:noFill/>
          <a:miter lim="800000"/>
          <a:headEnd/>
          <a:tailEnd/>
        </a:ln>
      </xdr:spPr>
    </xdr:sp>
    <xdr:clientData/>
  </xdr:twoCellAnchor>
  <xdr:twoCellAnchor editAs="oneCell">
    <xdr:from>
      <xdr:col>0</xdr:col>
      <xdr:colOff>0</xdr:colOff>
      <xdr:row>225</xdr:row>
      <xdr:rowOff>0</xdr:rowOff>
    </xdr:from>
    <xdr:to>
      <xdr:col>0</xdr:col>
      <xdr:colOff>114300</xdr:colOff>
      <xdr:row>226</xdr:row>
      <xdr:rowOff>19050</xdr:rowOff>
    </xdr:to>
    <xdr:sp macro="" textlink="">
      <xdr:nvSpPr>
        <xdr:cNvPr id="637" name="Text Box 1"/>
        <xdr:cNvSpPr txBox="1">
          <a:spLocks noChangeArrowheads="1"/>
        </xdr:cNvSpPr>
      </xdr:nvSpPr>
      <xdr:spPr bwMode="auto">
        <a:xfrm>
          <a:off x="0" y="27155775"/>
          <a:ext cx="114300" cy="342900"/>
        </a:xfrm>
        <a:prstGeom prst="rect">
          <a:avLst/>
        </a:prstGeom>
        <a:noFill/>
        <a:ln w="9525">
          <a:noFill/>
          <a:miter lim="800000"/>
          <a:headEnd/>
          <a:tailEnd/>
        </a:ln>
      </xdr:spPr>
    </xdr:sp>
    <xdr:clientData/>
  </xdr:twoCellAnchor>
  <xdr:twoCellAnchor editAs="oneCell">
    <xdr:from>
      <xdr:col>0</xdr:col>
      <xdr:colOff>0</xdr:colOff>
      <xdr:row>225</xdr:row>
      <xdr:rowOff>0</xdr:rowOff>
    </xdr:from>
    <xdr:to>
      <xdr:col>0</xdr:col>
      <xdr:colOff>114300</xdr:colOff>
      <xdr:row>226</xdr:row>
      <xdr:rowOff>19050</xdr:rowOff>
    </xdr:to>
    <xdr:sp macro="" textlink="">
      <xdr:nvSpPr>
        <xdr:cNvPr id="638" name="Text Box 1"/>
        <xdr:cNvSpPr txBox="1">
          <a:spLocks noChangeArrowheads="1"/>
        </xdr:cNvSpPr>
      </xdr:nvSpPr>
      <xdr:spPr bwMode="auto">
        <a:xfrm>
          <a:off x="0" y="27155775"/>
          <a:ext cx="114300" cy="342900"/>
        </a:xfrm>
        <a:prstGeom prst="rect">
          <a:avLst/>
        </a:prstGeom>
        <a:noFill/>
        <a:ln w="9525">
          <a:noFill/>
          <a:miter lim="800000"/>
          <a:headEnd/>
          <a:tailEnd/>
        </a:ln>
      </xdr:spPr>
    </xdr:sp>
    <xdr:clientData/>
  </xdr:twoCellAnchor>
  <xdr:twoCellAnchor editAs="oneCell">
    <xdr:from>
      <xdr:col>0</xdr:col>
      <xdr:colOff>0</xdr:colOff>
      <xdr:row>225</xdr:row>
      <xdr:rowOff>0</xdr:rowOff>
    </xdr:from>
    <xdr:to>
      <xdr:col>0</xdr:col>
      <xdr:colOff>114300</xdr:colOff>
      <xdr:row>226</xdr:row>
      <xdr:rowOff>19050</xdr:rowOff>
    </xdr:to>
    <xdr:sp macro="" textlink="">
      <xdr:nvSpPr>
        <xdr:cNvPr id="639" name="Text Box 1"/>
        <xdr:cNvSpPr txBox="1">
          <a:spLocks noChangeArrowheads="1"/>
        </xdr:cNvSpPr>
      </xdr:nvSpPr>
      <xdr:spPr bwMode="auto">
        <a:xfrm>
          <a:off x="0" y="27155775"/>
          <a:ext cx="114300" cy="342900"/>
        </a:xfrm>
        <a:prstGeom prst="rect">
          <a:avLst/>
        </a:prstGeom>
        <a:noFill/>
        <a:ln w="9525">
          <a:noFill/>
          <a:miter lim="800000"/>
          <a:headEnd/>
          <a:tailEnd/>
        </a:ln>
      </xdr:spPr>
    </xdr:sp>
    <xdr:clientData/>
  </xdr:twoCellAnchor>
  <xdr:twoCellAnchor editAs="oneCell">
    <xdr:from>
      <xdr:col>0</xdr:col>
      <xdr:colOff>0</xdr:colOff>
      <xdr:row>226</xdr:row>
      <xdr:rowOff>0</xdr:rowOff>
    </xdr:from>
    <xdr:to>
      <xdr:col>0</xdr:col>
      <xdr:colOff>114300</xdr:colOff>
      <xdr:row>226</xdr:row>
      <xdr:rowOff>285750</xdr:rowOff>
    </xdr:to>
    <xdr:sp macro="" textlink="">
      <xdr:nvSpPr>
        <xdr:cNvPr id="640" name="Text Box 1"/>
        <xdr:cNvSpPr txBox="1">
          <a:spLocks noChangeArrowheads="1"/>
        </xdr:cNvSpPr>
      </xdr:nvSpPr>
      <xdr:spPr bwMode="auto">
        <a:xfrm>
          <a:off x="0" y="27498675"/>
          <a:ext cx="114300" cy="342900"/>
        </a:xfrm>
        <a:prstGeom prst="rect">
          <a:avLst/>
        </a:prstGeom>
        <a:noFill/>
        <a:ln w="9525">
          <a:noFill/>
          <a:miter lim="800000"/>
          <a:headEnd/>
          <a:tailEnd/>
        </a:ln>
      </xdr:spPr>
    </xdr:sp>
    <xdr:clientData/>
  </xdr:twoCellAnchor>
  <xdr:twoCellAnchor editAs="oneCell">
    <xdr:from>
      <xdr:col>0</xdr:col>
      <xdr:colOff>0</xdr:colOff>
      <xdr:row>226</xdr:row>
      <xdr:rowOff>0</xdr:rowOff>
    </xdr:from>
    <xdr:to>
      <xdr:col>0</xdr:col>
      <xdr:colOff>114300</xdr:colOff>
      <xdr:row>226</xdr:row>
      <xdr:rowOff>285750</xdr:rowOff>
    </xdr:to>
    <xdr:sp macro="" textlink="">
      <xdr:nvSpPr>
        <xdr:cNvPr id="641" name="Text Box 1"/>
        <xdr:cNvSpPr txBox="1">
          <a:spLocks noChangeArrowheads="1"/>
        </xdr:cNvSpPr>
      </xdr:nvSpPr>
      <xdr:spPr bwMode="auto">
        <a:xfrm>
          <a:off x="0" y="27498675"/>
          <a:ext cx="114300" cy="342900"/>
        </a:xfrm>
        <a:prstGeom prst="rect">
          <a:avLst/>
        </a:prstGeom>
        <a:noFill/>
        <a:ln w="9525">
          <a:noFill/>
          <a:miter lim="800000"/>
          <a:headEnd/>
          <a:tailEnd/>
        </a:ln>
      </xdr:spPr>
    </xdr:sp>
    <xdr:clientData/>
  </xdr:twoCellAnchor>
  <xdr:twoCellAnchor editAs="oneCell">
    <xdr:from>
      <xdr:col>0</xdr:col>
      <xdr:colOff>0</xdr:colOff>
      <xdr:row>226</xdr:row>
      <xdr:rowOff>0</xdr:rowOff>
    </xdr:from>
    <xdr:to>
      <xdr:col>0</xdr:col>
      <xdr:colOff>114300</xdr:colOff>
      <xdr:row>226</xdr:row>
      <xdr:rowOff>285750</xdr:rowOff>
    </xdr:to>
    <xdr:sp macro="" textlink="">
      <xdr:nvSpPr>
        <xdr:cNvPr id="642" name="Text Box 1"/>
        <xdr:cNvSpPr txBox="1">
          <a:spLocks noChangeArrowheads="1"/>
        </xdr:cNvSpPr>
      </xdr:nvSpPr>
      <xdr:spPr bwMode="auto">
        <a:xfrm>
          <a:off x="0" y="27498675"/>
          <a:ext cx="114300" cy="342900"/>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114300</xdr:colOff>
      <xdr:row>227</xdr:row>
      <xdr:rowOff>285750</xdr:rowOff>
    </xdr:to>
    <xdr:sp macro="" textlink="">
      <xdr:nvSpPr>
        <xdr:cNvPr id="643" name="Text Box 1"/>
        <xdr:cNvSpPr txBox="1">
          <a:spLocks noChangeArrowheads="1"/>
        </xdr:cNvSpPr>
      </xdr:nvSpPr>
      <xdr:spPr bwMode="auto">
        <a:xfrm>
          <a:off x="0" y="27841575"/>
          <a:ext cx="114300" cy="342900"/>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114300</xdr:colOff>
      <xdr:row>227</xdr:row>
      <xdr:rowOff>285750</xdr:rowOff>
    </xdr:to>
    <xdr:sp macro="" textlink="">
      <xdr:nvSpPr>
        <xdr:cNvPr id="644" name="Text Box 1"/>
        <xdr:cNvSpPr txBox="1">
          <a:spLocks noChangeArrowheads="1"/>
        </xdr:cNvSpPr>
      </xdr:nvSpPr>
      <xdr:spPr bwMode="auto">
        <a:xfrm>
          <a:off x="0" y="27841575"/>
          <a:ext cx="114300" cy="342900"/>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114300</xdr:colOff>
      <xdr:row>227</xdr:row>
      <xdr:rowOff>285750</xdr:rowOff>
    </xdr:to>
    <xdr:sp macro="" textlink="">
      <xdr:nvSpPr>
        <xdr:cNvPr id="645" name="Text Box 1"/>
        <xdr:cNvSpPr txBox="1">
          <a:spLocks noChangeArrowheads="1"/>
        </xdr:cNvSpPr>
      </xdr:nvSpPr>
      <xdr:spPr bwMode="auto">
        <a:xfrm>
          <a:off x="0" y="27841575"/>
          <a:ext cx="114300" cy="342900"/>
        </a:xfrm>
        <a:prstGeom prst="rect">
          <a:avLst/>
        </a:prstGeom>
        <a:noFill/>
        <a:ln w="9525">
          <a:noFill/>
          <a:miter lim="800000"/>
          <a:headEnd/>
          <a:tailEnd/>
        </a:ln>
      </xdr:spPr>
    </xdr:sp>
    <xdr:clientData/>
  </xdr:twoCellAnchor>
  <xdr:twoCellAnchor editAs="oneCell">
    <xdr:from>
      <xdr:col>7</xdr:col>
      <xdr:colOff>295275</xdr:colOff>
      <xdr:row>960</xdr:row>
      <xdr:rowOff>0</xdr:rowOff>
    </xdr:from>
    <xdr:to>
      <xdr:col>7</xdr:col>
      <xdr:colOff>400050</xdr:colOff>
      <xdr:row>960</xdr:row>
      <xdr:rowOff>729835</xdr:rowOff>
    </xdr:to>
    <xdr:sp macro="" textlink="">
      <xdr:nvSpPr>
        <xdr:cNvPr id="646" name="Text Box 1"/>
        <xdr:cNvSpPr txBox="1">
          <a:spLocks noChangeArrowheads="1"/>
        </xdr:cNvSpPr>
      </xdr:nvSpPr>
      <xdr:spPr bwMode="auto">
        <a:xfrm>
          <a:off x="14478000" y="21926550"/>
          <a:ext cx="104775" cy="729835"/>
        </a:xfrm>
        <a:prstGeom prst="rect">
          <a:avLst/>
        </a:prstGeom>
        <a:noFill/>
        <a:ln w="9525">
          <a:noFill/>
          <a:miter lim="800000"/>
          <a:headEnd/>
          <a:tailEnd/>
        </a:ln>
      </xdr:spPr>
    </xdr:sp>
    <xdr:clientData/>
  </xdr:twoCellAnchor>
  <xdr:twoCellAnchor editAs="oneCell">
    <xdr:from>
      <xdr:col>7</xdr:col>
      <xdr:colOff>295275</xdr:colOff>
      <xdr:row>960</xdr:row>
      <xdr:rowOff>0</xdr:rowOff>
    </xdr:from>
    <xdr:to>
      <xdr:col>7</xdr:col>
      <xdr:colOff>400050</xdr:colOff>
      <xdr:row>960</xdr:row>
      <xdr:rowOff>476250</xdr:rowOff>
    </xdr:to>
    <xdr:sp macro="" textlink="">
      <xdr:nvSpPr>
        <xdr:cNvPr id="647" name="Text Box 1"/>
        <xdr:cNvSpPr txBox="1">
          <a:spLocks noChangeArrowheads="1"/>
        </xdr:cNvSpPr>
      </xdr:nvSpPr>
      <xdr:spPr bwMode="auto">
        <a:xfrm>
          <a:off x="14478000" y="21926550"/>
          <a:ext cx="104775" cy="476250"/>
        </a:xfrm>
        <a:prstGeom prst="rect">
          <a:avLst/>
        </a:prstGeom>
        <a:noFill/>
        <a:ln w="9525">
          <a:noFill/>
          <a:miter lim="800000"/>
          <a:headEnd/>
          <a:tailEnd/>
        </a:ln>
      </xdr:spPr>
    </xdr:sp>
    <xdr:clientData/>
  </xdr:twoCellAnchor>
  <xdr:twoCellAnchor editAs="oneCell">
    <xdr:from>
      <xdr:col>7</xdr:col>
      <xdr:colOff>295275</xdr:colOff>
      <xdr:row>1414</xdr:row>
      <xdr:rowOff>0</xdr:rowOff>
    </xdr:from>
    <xdr:to>
      <xdr:col>7</xdr:col>
      <xdr:colOff>400050</xdr:colOff>
      <xdr:row>1414</xdr:row>
      <xdr:rowOff>476250</xdr:rowOff>
    </xdr:to>
    <xdr:sp macro="" textlink="">
      <xdr:nvSpPr>
        <xdr:cNvPr id="648" name="Text Box 1"/>
        <xdr:cNvSpPr txBox="1">
          <a:spLocks noChangeArrowheads="1"/>
        </xdr:cNvSpPr>
      </xdr:nvSpPr>
      <xdr:spPr bwMode="auto">
        <a:xfrm>
          <a:off x="14478000" y="5905500"/>
          <a:ext cx="104775" cy="476250"/>
        </a:xfrm>
        <a:prstGeom prst="rect">
          <a:avLst/>
        </a:prstGeom>
        <a:noFill/>
        <a:ln w="9525">
          <a:noFill/>
          <a:miter lim="800000"/>
          <a:headEnd/>
          <a:tailEnd/>
        </a:ln>
      </xdr:spPr>
    </xdr:sp>
    <xdr:clientData/>
  </xdr:twoCellAnchor>
  <xdr:twoCellAnchor editAs="oneCell">
    <xdr:from>
      <xdr:col>7</xdr:col>
      <xdr:colOff>295275</xdr:colOff>
      <xdr:row>1414</xdr:row>
      <xdr:rowOff>0</xdr:rowOff>
    </xdr:from>
    <xdr:to>
      <xdr:col>7</xdr:col>
      <xdr:colOff>400050</xdr:colOff>
      <xdr:row>1414</xdr:row>
      <xdr:rowOff>476250</xdr:rowOff>
    </xdr:to>
    <xdr:sp macro="" textlink="">
      <xdr:nvSpPr>
        <xdr:cNvPr id="649" name="Text Box 1"/>
        <xdr:cNvSpPr txBox="1">
          <a:spLocks noChangeArrowheads="1"/>
        </xdr:cNvSpPr>
      </xdr:nvSpPr>
      <xdr:spPr bwMode="auto">
        <a:xfrm>
          <a:off x="14478000" y="5905500"/>
          <a:ext cx="104775" cy="476250"/>
        </a:xfrm>
        <a:prstGeom prst="rect">
          <a:avLst/>
        </a:prstGeom>
        <a:noFill/>
        <a:ln w="9525">
          <a:noFill/>
          <a:miter lim="800000"/>
          <a:headEnd/>
          <a:tailEnd/>
        </a:ln>
      </xdr:spPr>
    </xdr:sp>
    <xdr:clientData/>
  </xdr:twoCellAnchor>
  <xdr:twoCellAnchor editAs="oneCell">
    <xdr:from>
      <xdr:col>7</xdr:col>
      <xdr:colOff>295275</xdr:colOff>
      <xdr:row>1416</xdr:row>
      <xdr:rowOff>0</xdr:rowOff>
    </xdr:from>
    <xdr:to>
      <xdr:col>7</xdr:col>
      <xdr:colOff>400050</xdr:colOff>
      <xdr:row>1416</xdr:row>
      <xdr:rowOff>476250</xdr:rowOff>
    </xdr:to>
    <xdr:sp macro="" textlink="">
      <xdr:nvSpPr>
        <xdr:cNvPr id="650" name="Text Box 1"/>
        <xdr:cNvSpPr txBox="1">
          <a:spLocks noChangeArrowheads="1"/>
        </xdr:cNvSpPr>
      </xdr:nvSpPr>
      <xdr:spPr bwMode="auto">
        <a:xfrm>
          <a:off x="14478000" y="9829800"/>
          <a:ext cx="104775" cy="476250"/>
        </a:xfrm>
        <a:prstGeom prst="rect">
          <a:avLst/>
        </a:prstGeom>
        <a:noFill/>
        <a:ln w="9525">
          <a:noFill/>
          <a:miter lim="800000"/>
          <a:headEnd/>
          <a:tailEnd/>
        </a:ln>
      </xdr:spPr>
    </xdr:sp>
    <xdr:clientData/>
  </xdr:twoCellAnchor>
  <xdr:twoCellAnchor editAs="oneCell">
    <xdr:from>
      <xdr:col>7</xdr:col>
      <xdr:colOff>295275</xdr:colOff>
      <xdr:row>1415</xdr:row>
      <xdr:rowOff>0</xdr:rowOff>
    </xdr:from>
    <xdr:to>
      <xdr:col>7</xdr:col>
      <xdr:colOff>400050</xdr:colOff>
      <xdr:row>1415</xdr:row>
      <xdr:rowOff>476250</xdr:rowOff>
    </xdr:to>
    <xdr:sp macro="" textlink="">
      <xdr:nvSpPr>
        <xdr:cNvPr id="651" name="Text Box 1"/>
        <xdr:cNvSpPr txBox="1">
          <a:spLocks noChangeArrowheads="1"/>
        </xdr:cNvSpPr>
      </xdr:nvSpPr>
      <xdr:spPr bwMode="auto">
        <a:xfrm>
          <a:off x="14478000" y="7677150"/>
          <a:ext cx="104775" cy="476250"/>
        </a:xfrm>
        <a:prstGeom prst="rect">
          <a:avLst/>
        </a:prstGeom>
        <a:noFill/>
        <a:ln w="9525">
          <a:noFill/>
          <a:miter lim="800000"/>
          <a:headEnd/>
          <a:tailEnd/>
        </a:ln>
      </xdr:spPr>
    </xdr:sp>
    <xdr:clientData/>
  </xdr:twoCellAnchor>
  <xdr:twoCellAnchor>
    <xdr:from>
      <xdr:col>7</xdr:col>
      <xdr:colOff>390525</xdr:colOff>
      <xdr:row>3007</xdr:row>
      <xdr:rowOff>0</xdr:rowOff>
    </xdr:from>
    <xdr:to>
      <xdr:col>7</xdr:col>
      <xdr:colOff>542925</xdr:colOff>
      <xdr:row>3008</xdr:row>
      <xdr:rowOff>0</xdr:rowOff>
    </xdr:to>
    <xdr:sp macro="" textlink="">
      <xdr:nvSpPr>
        <xdr:cNvPr id="652" name="CustomShape 1"/>
        <xdr:cNvSpPr>
          <a:spLocks noChangeArrowheads="1"/>
        </xdr:cNvSpPr>
      </xdr:nvSpPr>
      <xdr:spPr bwMode="auto">
        <a:xfrm>
          <a:off x="12468225" y="18688050"/>
          <a:ext cx="152400" cy="1990725"/>
        </a:xfrm>
        <a:prstGeom prst="rect">
          <a:avLst/>
        </a:prstGeom>
        <a:noFill/>
        <a:ln w="9525">
          <a:noFill/>
          <a:round/>
          <a:headEnd/>
          <a:tailEnd/>
        </a:ln>
        <a:effectLst/>
      </xdr:spPr>
      <xdr:txBody>
        <a:bodyPr vertOverflow="clip" wrap="square" lIns="91440" tIns="45720" rIns="91440" bIns="45720" anchor="t" upright="1"/>
        <a:lstStyle/>
        <a:p>
          <a:pPr algn="l" rtl="1">
            <a:defRPr sz="1000"/>
          </a:pPr>
          <a:r>
            <a:rPr lang="ru-RU" sz="1100" b="0" i="0" strike="noStrike">
              <a:solidFill>
                <a:srgbClr val="1F1C1B"/>
              </a:solidFill>
              <a:latin typeface="Calibri"/>
            </a:rPr>
            <a:t>25</a:t>
          </a:r>
        </a:p>
      </xdr:txBody>
    </xdr:sp>
    <xdr:clientData/>
  </xdr:twoCellAnchor>
  <xdr:twoCellAnchor>
    <xdr:from>
      <xdr:col>7</xdr:col>
      <xdr:colOff>390525</xdr:colOff>
      <xdr:row>3007</xdr:row>
      <xdr:rowOff>0</xdr:rowOff>
    </xdr:from>
    <xdr:to>
      <xdr:col>7</xdr:col>
      <xdr:colOff>542925</xdr:colOff>
      <xdr:row>3008</xdr:row>
      <xdr:rowOff>0</xdr:rowOff>
    </xdr:to>
    <xdr:sp macro="" textlink="">
      <xdr:nvSpPr>
        <xdr:cNvPr id="653" name="CustomShape 1"/>
        <xdr:cNvSpPr>
          <a:spLocks noChangeArrowheads="1"/>
        </xdr:cNvSpPr>
      </xdr:nvSpPr>
      <xdr:spPr bwMode="auto">
        <a:xfrm>
          <a:off x="12468225" y="18688050"/>
          <a:ext cx="152400" cy="1990725"/>
        </a:xfrm>
        <a:prstGeom prst="rect">
          <a:avLst/>
        </a:prstGeom>
        <a:noFill/>
        <a:ln w="9525">
          <a:noFill/>
          <a:round/>
          <a:headEnd/>
          <a:tailEnd/>
        </a:ln>
      </xdr:spPr>
    </xdr:sp>
    <xdr:clientData/>
  </xdr:twoCellAnchor>
  <xdr:twoCellAnchor>
    <xdr:from>
      <xdr:col>7</xdr:col>
      <xdr:colOff>390525</xdr:colOff>
      <xdr:row>3007</xdr:row>
      <xdr:rowOff>0</xdr:rowOff>
    </xdr:from>
    <xdr:to>
      <xdr:col>7</xdr:col>
      <xdr:colOff>542925</xdr:colOff>
      <xdr:row>3008</xdr:row>
      <xdr:rowOff>0</xdr:rowOff>
    </xdr:to>
    <xdr:sp macro="" textlink="">
      <xdr:nvSpPr>
        <xdr:cNvPr id="654" name="CustomShape 1"/>
        <xdr:cNvSpPr>
          <a:spLocks noChangeArrowheads="1"/>
        </xdr:cNvSpPr>
      </xdr:nvSpPr>
      <xdr:spPr bwMode="auto">
        <a:xfrm>
          <a:off x="12468225" y="18688050"/>
          <a:ext cx="152400" cy="1990725"/>
        </a:xfrm>
        <a:prstGeom prst="rect">
          <a:avLst/>
        </a:prstGeom>
        <a:noFill/>
        <a:ln w="9525">
          <a:noFill/>
          <a:round/>
          <a:headEnd/>
          <a:tailEnd/>
        </a:ln>
      </xdr:spPr>
    </xdr:sp>
    <xdr:clientData/>
  </xdr:twoCellAnchor>
  <xdr:twoCellAnchor>
    <xdr:from>
      <xdr:col>11</xdr:col>
      <xdr:colOff>123825</xdr:colOff>
      <xdr:row>3006</xdr:row>
      <xdr:rowOff>590550</xdr:rowOff>
    </xdr:from>
    <xdr:to>
      <xdr:col>11</xdr:col>
      <xdr:colOff>276225</xdr:colOff>
      <xdr:row>3008</xdr:row>
      <xdr:rowOff>590550</xdr:rowOff>
    </xdr:to>
    <xdr:sp macro="" textlink="">
      <xdr:nvSpPr>
        <xdr:cNvPr id="659" name="CustomShape 1"/>
        <xdr:cNvSpPr>
          <a:spLocks noChangeArrowheads="1"/>
        </xdr:cNvSpPr>
      </xdr:nvSpPr>
      <xdr:spPr bwMode="auto">
        <a:xfrm>
          <a:off x="22964775" y="2613221850"/>
          <a:ext cx="152400" cy="1905000"/>
        </a:xfrm>
        <a:prstGeom prst="rect">
          <a:avLst/>
        </a:prstGeom>
        <a:noFill/>
        <a:ln w="9525">
          <a:noFill/>
          <a:round/>
          <a:headEnd/>
          <a:tailEnd/>
        </a:ln>
      </xdr:spPr>
    </xdr:sp>
    <xdr:clientData/>
  </xdr:twoCellAnchor>
  <xdr:twoCellAnchor>
    <xdr:from>
      <xdr:col>11</xdr:col>
      <xdr:colOff>390525</xdr:colOff>
      <xdr:row>3006</xdr:row>
      <xdr:rowOff>171450</xdr:rowOff>
    </xdr:from>
    <xdr:to>
      <xdr:col>11</xdr:col>
      <xdr:colOff>542925</xdr:colOff>
      <xdr:row>3008</xdr:row>
      <xdr:rowOff>171450</xdr:rowOff>
    </xdr:to>
    <xdr:sp macro="" textlink="">
      <xdr:nvSpPr>
        <xdr:cNvPr id="660" name="CustomShape 1"/>
        <xdr:cNvSpPr>
          <a:spLocks noChangeArrowheads="1"/>
        </xdr:cNvSpPr>
      </xdr:nvSpPr>
      <xdr:spPr bwMode="auto">
        <a:xfrm>
          <a:off x="23231475" y="2612802750"/>
          <a:ext cx="152400" cy="1905000"/>
        </a:xfrm>
        <a:prstGeom prst="rect">
          <a:avLst/>
        </a:prstGeom>
        <a:noFill/>
        <a:ln w="9525">
          <a:noFill/>
          <a:round/>
          <a:headEnd/>
          <a:tailEnd/>
        </a:ln>
      </xdr:spPr>
    </xdr:sp>
    <xdr:clientData/>
  </xdr:twoCellAnchor>
  <xdr:twoCellAnchor editAs="oneCell">
    <xdr:from>
      <xdr:col>7</xdr:col>
      <xdr:colOff>295275</xdr:colOff>
      <xdr:row>2176</xdr:row>
      <xdr:rowOff>0</xdr:rowOff>
    </xdr:from>
    <xdr:to>
      <xdr:col>7</xdr:col>
      <xdr:colOff>409575</xdr:colOff>
      <xdr:row>2176</xdr:row>
      <xdr:rowOff>314325</xdr:rowOff>
    </xdr:to>
    <xdr:sp macro="" textlink="">
      <xdr:nvSpPr>
        <xdr:cNvPr id="657" name="Text Box 1"/>
        <xdr:cNvSpPr txBox="1">
          <a:spLocks noChangeArrowheads="1"/>
        </xdr:cNvSpPr>
      </xdr:nvSpPr>
      <xdr:spPr bwMode="auto">
        <a:xfrm>
          <a:off x="11982450" y="82076925"/>
          <a:ext cx="114300" cy="31432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314325</xdr:rowOff>
    </xdr:to>
    <xdr:sp macro="" textlink="">
      <xdr:nvSpPr>
        <xdr:cNvPr id="658" name="Text Box 1"/>
        <xdr:cNvSpPr txBox="1">
          <a:spLocks noChangeArrowheads="1"/>
        </xdr:cNvSpPr>
      </xdr:nvSpPr>
      <xdr:spPr bwMode="auto">
        <a:xfrm>
          <a:off x="11982450" y="82076925"/>
          <a:ext cx="114300" cy="31432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333375</xdr:rowOff>
    </xdr:to>
    <xdr:sp macro="" textlink="">
      <xdr:nvSpPr>
        <xdr:cNvPr id="661" name="Text Box 1"/>
        <xdr:cNvSpPr txBox="1">
          <a:spLocks noChangeArrowheads="1"/>
        </xdr:cNvSpPr>
      </xdr:nvSpPr>
      <xdr:spPr bwMode="auto">
        <a:xfrm>
          <a:off x="11982450" y="82076925"/>
          <a:ext cx="114300" cy="33337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314325</xdr:rowOff>
    </xdr:to>
    <xdr:sp macro="" textlink="">
      <xdr:nvSpPr>
        <xdr:cNvPr id="662" name="Text Box 1"/>
        <xdr:cNvSpPr txBox="1">
          <a:spLocks noChangeArrowheads="1"/>
        </xdr:cNvSpPr>
      </xdr:nvSpPr>
      <xdr:spPr bwMode="auto">
        <a:xfrm>
          <a:off x="11982450" y="82076925"/>
          <a:ext cx="114300" cy="31432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314325</xdr:rowOff>
    </xdr:to>
    <xdr:sp macro="" textlink="">
      <xdr:nvSpPr>
        <xdr:cNvPr id="663" name="Text Box 1"/>
        <xdr:cNvSpPr txBox="1">
          <a:spLocks noChangeArrowheads="1"/>
        </xdr:cNvSpPr>
      </xdr:nvSpPr>
      <xdr:spPr bwMode="auto">
        <a:xfrm>
          <a:off x="11982450" y="82076925"/>
          <a:ext cx="114300" cy="31432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333375</xdr:rowOff>
    </xdr:to>
    <xdr:sp macro="" textlink="">
      <xdr:nvSpPr>
        <xdr:cNvPr id="664" name="Text Box 1"/>
        <xdr:cNvSpPr txBox="1">
          <a:spLocks noChangeArrowheads="1"/>
        </xdr:cNvSpPr>
      </xdr:nvSpPr>
      <xdr:spPr bwMode="auto">
        <a:xfrm>
          <a:off x="11982450" y="82076925"/>
          <a:ext cx="114300" cy="33337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314325</xdr:rowOff>
    </xdr:to>
    <xdr:sp macro="" textlink="">
      <xdr:nvSpPr>
        <xdr:cNvPr id="665" name="Text Box 1"/>
        <xdr:cNvSpPr txBox="1">
          <a:spLocks noChangeArrowheads="1"/>
        </xdr:cNvSpPr>
      </xdr:nvSpPr>
      <xdr:spPr bwMode="auto">
        <a:xfrm>
          <a:off x="11982450" y="82076925"/>
          <a:ext cx="114300" cy="31432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314325</xdr:rowOff>
    </xdr:to>
    <xdr:sp macro="" textlink="">
      <xdr:nvSpPr>
        <xdr:cNvPr id="666" name="Text Box 1"/>
        <xdr:cNvSpPr txBox="1">
          <a:spLocks noChangeArrowheads="1"/>
        </xdr:cNvSpPr>
      </xdr:nvSpPr>
      <xdr:spPr bwMode="auto">
        <a:xfrm>
          <a:off x="11982450" y="82076925"/>
          <a:ext cx="114300" cy="314325"/>
        </a:xfrm>
        <a:prstGeom prst="rect">
          <a:avLst/>
        </a:prstGeom>
        <a:noFill/>
        <a:ln w="9525">
          <a:noFill/>
          <a:miter lim="800000"/>
          <a:headEnd/>
          <a:tailEnd/>
        </a:ln>
      </xdr:spPr>
    </xdr:sp>
    <xdr:clientData/>
  </xdr:twoCellAnchor>
  <xdr:twoCellAnchor editAs="oneCell">
    <xdr:from>
      <xdr:col>7</xdr:col>
      <xdr:colOff>295275</xdr:colOff>
      <xdr:row>2176</xdr:row>
      <xdr:rowOff>0</xdr:rowOff>
    </xdr:from>
    <xdr:to>
      <xdr:col>7</xdr:col>
      <xdr:colOff>409575</xdr:colOff>
      <xdr:row>2176</xdr:row>
      <xdr:rowOff>333375</xdr:rowOff>
    </xdr:to>
    <xdr:sp macro="" textlink="">
      <xdr:nvSpPr>
        <xdr:cNvPr id="667" name="Text Box 1"/>
        <xdr:cNvSpPr txBox="1">
          <a:spLocks noChangeArrowheads="1"/>
        </xdr:cNvSpPr>
      </xdr:nvSpPr>
      <xdr:spPr bwMode="auto">
        <a:xfrm>
          <a:off x="11982450" y="82076925"/>
          <a:ext cx="114300" cy="3333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342900</xdr:colOff>
      <xdr:row>8</xdr:row>
      <xdr:rowOff>0</xdr:rowOff>
    </xdr:from>
    <xdr:to>
      <xdr:col>17</xdr:col>
      <xdr:colOff>447675</xdr:colOff>
      <xdr:row>8</xdr:row>
      <xdr:rowOff>466725</xdr:rowOff>
    </xdr:to>
    <xdr:sp macro="" textlink="">
      <xdr:nvSpPr>
        <xdr:cNvPr id="2" name="Text Box 2"/>
        <xdr:cNvSpPr txBox="1">
          <a:spLocks noChangeArrowheads="1"/>
        </xdr:cNvSpPr>
      </xdr:nvSpPr>
      <xdr:spPr bwMode="auto">
        <a:xfrm>
          <a:off x="7791450" y="5067300"/>
          <a:ext cx="104775" cy="466725"/>
        </a:xfrm>
        <a:prstGeom prst="rect">
          <a:avLst/>
        </a:prstGeom>
        <a:noFill/>
        <a:ln w="9525">
          <a:noFill/>
          <a:miter lim="800000"/>
          <a:headEnd/>
          <a:tailEnd/>
        </a:ln>
      </xdr:spPr>
    </xdr:sp>
    <xdr:clientData/>
  </xdr:twoCellAnchor>
  <xdr:twoCellAnchor editAs="oneCell">
    <xdr:from>
      <xdr:col>17</xdr:col>
      <xdr:colOff>342900</xdr:colOff>
      <xdr:row>8</xdr:row>
      <xdr:rowOff>0</xdr:rowOff>
    </xdr:from>
    <xdr:to>
      <xdr:col>17</xdr:col>
      <xdr:colOff>447675</xdr:colOff>
      <xdr:row>8</xdr:row>
      <xdr:rowOff>466725</xdr:rowOff>
    </xdr:to>
    <xdr:sp macro="" textlink="">
      <xdr:nvSpPr>
        <xdr:cNvPr id="3" name="Text Box 2"/>
        <xdr:cNvSpPr txBox="1">
          <a:spLocks noChangeArrowheads="1"/>
        </xdr:cNvSpPr>
      </xdr:nvSpPr>
      <xdr:spPr bwMode="auto">
        <a:xfrm>
          <a:off x="7791450" y="5067300"/>
          <a:ext cx="104775" cy="466725"/>
        </a:xfrm>
        <a:prstGeom prst="rect">
          <a:avLst/>
        </a:prstGeom>
        <a:noFill/>
        <a:ln w="9525">
          <a:noFill/>
          <a:miter lim="800000"/>
          <a:headEnd/>
          <a:tailEnd/>
        </a:ln>
      </xdr:spPr>
    </xdr:sp>
    <xdr:clientData/>
  </xdr:twoCellAnchor>
  <xdr:twoCellAnchor editAs="oneCell">
    <xdr:from>
      <xdr:col>17</xdr:col>
      <xdr:colOff>342900</xdr:colOff>
      <xdr:row>8</xdr:row>
      <xdr:rowOff>0</xdr:rowOff>
    </xdr:from>
    <xdr:to>
      <xdr:col>17</xdr:col>
      <xdr:colOff>447675</xdr:colOff>
      <xdr:row>8</xdr:row>
      <xdr:rowOff>466725</xdr:rowOff>
    </xdr:to>
    <xdr:sp macro="" textlink="">
      <xdr:nvSpPr>
        <xdr:cNvPr id="4" name="Text Box 2"/>
        <xdr:cNvSpPr txBox="1">
          <a:spLocks noChangeArrowheads="1"/>
        </xdr:cNvSpPr>
      </xdr:nvSpPr>
      <xdr:spPr bwMode="auto">
        <a:xfrm>
          <a:off x="7791450" y="5067300"/>
          <a:ext cx="104775" cy="466725"/>
        </a:xfrm>
        <a:prstGeom prst="rect">
          <a:avLst/>
        </a:prstGeom>
        <a:noFill/>
        <a:ln w="9525">
          <a:noFill/>
          <a:miter lim="800000"/>
          <a:headEnd/>
          <a:tailEnd/>
        </a:ln>
      </xdr:spPr>
    </xdr:sp>
    <xdr:clientData/>
  </xdr:twoCellAnchor>
  <xdr:twoCellAnchor editAs="oneCell">
    <xdr:from>
      <xdr:col>17</xdr:col>
      <xdr:colOff>342900</xdr:colOff>
      <xdr:row>8</xdr:row>
      <xdr:rowOff>0</xdr:rowOff>
    </xdr:from>
    <xdr:to>
      <xdr:col>17</xdr:col>
      <xdr:colOff>447675</xdr:colOff>
      <xdr:row>8</xdr:row>
      <xdr:rowOff>466725</xdr:rowOff>
    </xdr:to>
    <xdr:sp macro="" textlink="">
      <xdr:nvSpPr>
        <xdr:cNvPr id="5" name="Text Box 2"/>
        <xdr:cNvSpPr txBox="1">
          <a:spLocks noChangeArrowheads="1"/>
        </xdr:cNvSpPr>
      </xdr:nvSpPr>
      <xdr:spPr bwMode="auto">
        <a:xfrm>
          <a:off x="7791450" y="5067300"/>
          <a:ext cx="104775" cy="4667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2;&#1091;&#1079;&#1077;&#1081;%20&#1085;&#1072;%2001.0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0;&#1061;&#1062;%20&#1082;&#1091;&#1083;&#1100;&#1090;&#1091;&#1088;&#1099;/&#1053;&#1050;&#1057;%20&#1056;&#1045;&#1045;&#1057;&#1058;&#1056;%20&#1085;&#1072;%2001.01.2022%20&#10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0;&#1061;&#1062;/&#1056;&#1045;&#1045;&#1057;&#1058;&#1056;%20&#1040;&#1061;&#1062;%20&#1079;&#1072;%20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9;&#1087;&#1088;.%20&#1075;&#1086;&#1088;.&#1093;&#1086;&#1079;-&#1074;&#1072;/&#1056;&#1045;&#1045;&#1057;&#1058;&#1056;%20&#1059;&#1043;&#1061;%20%20&#1080;&#1084;&#1091;&#1097;&#1077;&#1089;&#1090;&#1074;&#1072;%20&#1079;&#1072;%2020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2;&#1041;&#1059;%20&#1041;&#1051;&#1040;&#1043;&#1054;&#1059;&#1057;&#1058;&#1056;.%20&#1056;&#1077;&#1077;&#1089;&#1090;&#1088;%20&#1080;&#1084;&#1091;&#1097;&#1077;&#1089;&#1090;&#1074;&#1072;%20%20&#1085;&#1072;%2001.01.20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НЕДВИЖИМОЕ ИМУЩЕСТВО"/>
      <sheetName val="ЗЕМЕЛЬНЫЕ УЧАСТКИ"/>
      <sheetName val="ДВИЖИМОЕ ИМУЩЕСТВО"/>
      <sheetName val="Общая информация"/>
    </sheetNames>
    <sheetDataSet>
      <sheetData sheetId="0"/>
      <sheetData sheetId="1" refreshError="1"/>
      <sheetData sheetId="2"/>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ЕДВИЖИМОЕ ИМУЩЕСТВО"/>
      <sheetName val="ЗЕМЕЛЬНЫЕ УЧАСТКИ"/>
      <sheetName val="ДВИЖИМОЕ ИМУЩЕСТВО"/>
      <sheetName val="Общая информация"/>
    </sheetNames>
    <sheetDataSet>
      <sheetData sheetId="0"/>
      <sheetData sheetId="1" refreshError="1"/>
      <sheetData sheetId="2"/>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НЕДВИЖИМОЕ ИМУЩЕСТВО"/>
      <sheetName val="ЗЕМЕЛЬНЫЕ УЧАСТКИ"/>
      <sheetName val="ДВИЖИМОЕ ИМУЩЕСТВО"/>
      <sheetName val="Общая информация"/>
    </sheetNames>
    <sheetDataSet>
      <sheetData sheetId="0"/>
      <sheetData sheetId="1" refreshError="1"/>
      <sheetData sheetId="2">
        <row r="115">
          <cell r="E115">
            <v>63000</v>
          </cell>
          <cell r="F115">
            <v>0</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НЕДВИЖИМОЕ ИМУЩЕСТВО"/>
      <sheetName val="ДВИЖИМОЕ ИМУЩЕСТВО"/>
      <sheetName val="ЗЕМЕЛЬНЫЕ УЧАСТКИ"/>
      <sheetName val="Общая информация"/>
    </sheetNames>
    <sheetDataSet>
      <sheetData sheetId="0"/>
      <sheetData sheetId="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НЕДВИЖИМОЕ ИМУЩЕСТВО"/>
      <sheetName val="Земельные участки"/>
      <sheetName val="ДВИЖИМОЕ ИМУЩЕСТВО"/>
      <sheetName val="Общая информация"/>
    </sheetNames>
    <sheetDataSet>
      <sheetData sheetId="0"/>
      <sheetData sheetId="1" refreshError="1"/>
      <sheetData sheetId="2"/>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kommunalka72@mail.ru" TargetMode="External"/><Relationship Id="rId3" Type="http://schemas.openxmlformats.org/officeDocument/2006/relationships/hyperlink" Target="mailto:kommunalka72@mail.ru" TargetMode="External"/><Relationship Id="rId7" Type="http://schemas.openxmlformats.org/officeDocument/2006/relationships/hyperlink" Target="mailto:kommunalka72@mail.ru" TargetMode="External"/><Relationship Id="rId12" Type="http://schemas.openxmlformats.org/officeDocument/2006/relationships/drawing" Target="../drawings/drawing3.xml"/><Relationship Id="rId2" Type="http://schemas.openxmlformats.org/officeDocument/2006/relationships/hyperlink" Target="mailto:kommunalka72@mail.ru" TargetMode="External"/><Relationship Id="rId1" Type="http://schemas.openxmlformats.org/officeDocument/2006/relationships/hyperlink" Target="mailto:kommunalka72@mail.ru" TargetMode="External"/><Relationship Id="rId6" Type="http://schemas.openxmlformats.org/officeDocument/2006/relationships/hyperlink" Target="mailto:kommunalka72@mail.ru" TargetMode="External"/><Relationship Id="rId11" Type="http://schemas.openxmlformats.org/officeDocument/2006/relationships/printerSettings" Target="../printerSettings/printerSettings4.bin"/><Relationship Id="rId5" Type="http://schemas.openxmlformats.org/officeDocument/2006/relationships/hyperlink" Target="mailto:kommunalka72@mail.ru" TargetMode="External"/><Relationship Id="rId10" Type="http://schemas.openxmlformats.org/officeDocument/2006/relationships/hyperlink" Target="mailto:kommunalka72@mail.ru" TargetMode="External"/><Relationship Id="rId4" Type="http://schemas.openxmlformats.org/officeDocument/2006/relationships/hyperlink" Target="mailto:kommunalka72@mail.ru" TargetMode="External"/><Relationship Id="rId9" Type="http://schemas.openxmlformats.org/officeDocument/2006/relationships/hyperlink" Target="mailto:jakadm@rambler/ru" TargetMode="External"/></Relationships>
</file>

<file path=xl/worksheets/sheet1.xml><?xml version="1.0" encoding="utf-8"?>
<worksheet xmlns="http://schemas.openxmlformats.org/spreadsheetml/2006/main" xmlns:r="http://schemas.openxmlformats.org/officeDocument/2006/relationships">
  <dimension ref="A1:R3654"/>
  <sheetViews>
    <sheetView tabSelected="1" view="pageLayout" topLeftCell="E3149" zoomScale="60" zoomScaleNormal="50" zoomScaleSheetLayoutView="50" zoomScalePageLayoutView="60" workbookViewId="0">
      <selection activeCell="M4" sqref="M4:O4"/>
    </sheetView>
  </sheetViews>
  <sheetFormatPr defaultRowHeight="15"/>
  <cols>
    <col min="1" max="1" width="19.5703125" customWidth="1"/>
    <col min="2" max="2" width="38.7109375" customWidth="1"/>
    <col min="3" max="3" width="25.85546875" customWidth="1"/>
    <col min="4" max="4" width="25" customWidth="1"/>
    <col min="5" max="5" width="30" customWidth="1"/>
    <col min="6" max="6" width="14.7109375" customWidth="1"/>
    <col min="7" max="7" width="12.5703125" customWidth="1"/>
    <col min="8" max="8" width="27.5703125" bestFit="1" customWidth="1"/>
    <col min="9" max="9" width="29.42578125" bestFit="1" customWidth="1"/>
    <col min="10" max="10" width="29.28515625" customWidth="1"/>
    <col min="11" max="11" width="26.42578125" bestFit="1" customWidth="1"/>
    <col min="12" max="12" width="32.5703125" customWidth="1"/>
    <col min="13" max="13" width="21.28515625" customWidth="1"/>
    <col min="14" max="14" width="31.140625" customWidth="1"/>
    <col min="15" max="15" width="8.7109375" bestFit="1" customWidth="1"/>
  </cols>
  <sheetData>
    <row r="1" spans="1:18" ht="20.25">
      <c r="A1" s="42"/>
      <c r="B1" s="42"/>
      <c r="C1" s="42"/>
      <c r="D1" s="42"/>
      <c r="E1" s="42"/>
      <c r="F1" s="42"/>
      <c r="G1" s="42"/>
      <c r="H1" s="42"/>
      <c r="I1" s="42"/>
      <c r="J1" s="42"/>
      <c r="K1" s="42"/>
      <c r="L1" s="42"/>
      <c r="M1" s="42"/>
      <c r="N1" s="1035" t="s">
        <v>10150</v>
      </c>
      <c r="O1" s="1035"/>
    </row>
    <row r="2" spans="1:18" ht="23.25">
      <c r="A2" s="49"/>
      <c r="B2" s="49"/>
      <c r="C2" s="49"/>
      <c r="D2" s="49"/>
      <c r="E2" s="49"/>
      <c r="F2" s="49"/>
      <c r="G2" s="49"/>
      <c r="H2" s="49"/>
      <c r="I2" s="49"/>
      <c r="J2" s="49"/>
      <c r="K2" s="49"/>
      <c r="L2" s="1036" t="s">
        <v>10151</v>
      </c>
      <c r="M2" s="1037"/>
      <c r="N2" s="1037"/>
      <c r="O2" s="1037"/>
    </row>
    <row r="3" spans="1:18" ht="23.25" customHeight="1">
      <c r="B3" s="112"/>
      <c r="C3" s="112"/>
      <c r="D3" s="112"/>
      <c r="E3" s="112"/>
      <c r="F3" s="112"/>
      <c r="G3" s="112"/>
      <c r="H3" s="112"/>
      <c r="I3" s="112"/>
      <c r="J3" s="112"/>
      <c r="K3" s="112"/>
      <c r="L3" s="1038" t="s">
        <v>0</v>
      </c>
      <c r="M3" s="1037"/>
      <c r="N3" s="1037"/>
      <c r="O3" s="1037"/>
    </row>
    <row r="4" spans="1:18" ht="23.25">
      <c r="B4" s="111"/>
      <c r="C4" s="111"/>
      <c r="D4" s="111"/>
      <c r="E4" s="111"/>
      <c r="F4" s="111"/>
      <c r="G4" s="111"/>
      <c r="H4" s="111"/>
      <c r="I4" s="111"/>
      <c r="J4" s="111"/>
      <c r="K4" s="111"/>
      <c r="L4" s="111"/>
      <c r="M4" s="1038" t="s">
        <v>10163</v>
      </c>
      <c r="N4" s="1037"/>
      <c r="O4" s="1037"/>
    </row>
    <row r="5" spans="1:18" ht="23.25">
      <c r="B5" s="111"/>
      <c r="C5" s="111"/>
      <c r="D5" s="111"/>
      <c r="E5" s="111"/>
      <c r="F5" s="111"/>
      <c r="G5" s="111"/>
      <c r="H5" s="111"/>
      <c r="I5" s="111"/>
      <c r="J5" s="111"/>
      <c r="K5" s="111"/>
      <c r="L5" s="111"/>
      <c r="M5" s="1022"/>
      <c r="N5" s="1021"/>
      <c r="O5" s="1021"/>
    </row>
    <row r="6" spans="1:18" ht="25.5" customHeight="1">
      <c r="A6" s="1117" t="s">
        <v>10152</v>
      </c>
      <c r="B6" s="1118"/>
      <c r="C6" s="1118"/>
      <c r="D6" s="1118"/>
      <c r="E6" s="1118"/>
      <c r="F6" s="1118"/>
      <c r="G6" s="1118"/>
      <c r="H6" s="1118"/>
      <c r="I6" s="1118"/>
      <c r="J6" s="1118"/>
      <c r="K6" s="1118"/>
      <c r="L6" s="1118"/>
      <c r="M6" s="1118"/>
      <c r="N6" s="1118"/>
      <c r="O6" s="1118"/>
      <c r="P6" s="1118"/>
      <c r="Q6" s="1118"/>
      <c r="R6" s="1118"/>
    </row>
    <row r="7" spans="1:18" ht="25.5" customHeight="1">
      <c r="A7" s="104" t="s">
        <v>10154</v>
      </c>
      <c r="B7" s="1024"/>
      <c r="C7" s="1025"/>
      <c r="D7" s="1025"/>
      <c r="E7" s="1025" t="s">
        <v>10156</v>
      </c>
      <c r="F7" s="1025"/>
      <c r="G7" s="1025"/>
      <c r="H7" s="1025"/>
      <c r="I7" s="1025"/>
      <c r="J7" s="1025"/>
      <c r="K7" s="1025"/>
      <c r="L7" s="1025"/>
      <c r="M7" s="1025"/>
      <c r="N7" s="1025"/>
      <c r="O7" s="1026"/>
      <c r="P7" s="1023"/>
      <c r="Q7" s="1023"/>
      <c r="R7" s="1023"/>
    </row>
    <row r="8" spans="1:18" ht="26.25">
      <c r="A8" s="104" t="s">
        <v>10155</v>
      </c>
      <c r="B8" s="1060" t="s">
        <v>10153</v>
      </c>
      <c r="C8" s="1119"/>
      <c r="D8" s="1119"/>
      <c r="E8" s="1119"/>
      <c r="F8" s="1119"/>
      <c r="G8" s="1119"/>
      <c r="H8" s="1119"/>
      <c r="I8" s="1119"/>
      <c r="J8" s="1119"/>
      <c r="K8" s="1119"/>
      <c r="L8" s="1119"/>
      <c r="M8" s="1119"/>
      <c r="N8" s="1119"/>
      <c r="O8" s="1120"/>
      <c r="P8" s="47"/>
      <c r="Q8" s="47"/>
      <c r="R8" s="47"/>
    </row>
    <row r="9" spans="1:18" s="129" customFormat="1" ht="21">
      <c r="A9" s="1046" t="s">
        <v>1</v>
      </c>
      <c r="B9" s="1046" t="s">
        <v>2</v>
      </c>
      <c r="C9" s="1046" t="s">
        <v>3</v>
      </c>
      <c r="D9" s="1039" t="s">
        <v>4</v>
      </c>
      <c r="E9" s="1040"/>
      <c r="F9" s="1040"/>
      <c r="G9" s="1041"/>
      <c r="H9" s="1042" t="s">
        <v>5</v>
      </c>
      <c r="I9" s="1042" t="s">
        <v>6</v>
      </c>
      <c r="J9" s="1042" t="s">
        <v>7</v>
      </c>
      <c r="K9" s="1044" t="s">
        <v>8</v>
      </c>
      <c r="L9" s="1045" t="s">
        <v>9</v>
      </c>
      <c r="M9" s="1044" t="s">
        <v>10</v>
      </c>
      <c r="N9" s="1044" t="s">
        <v>11</v>
      </c>
      <c r="O9" s="1044" t="s">
        <v>12</v>
      </c>
    </row>
    <row r="10" spans="1:18" s="129" customFormat="1" ht="121.5">
      <c r="A10" s="1043"/>
      <c r="B10" s="1043"/>
      <c r="C10" s="1043"/>
      <c r="D10" s="11" t="s">
        <v>13</v>
      </c>
      <c r="E10" s="104" t="s">
        <v>14</v>
      </c>
      <c r="F10" s="143" t="s">
        <v>15</v>
      </c>
      <c r="G10" s="144" t="s">
        <v>16</v>
      </c>
      <c r="H10" s="1043"/>
      <c r="I10" s="1043"/>
      <c r="J10" s="1043"/>
      <c r="K10" s="1043"/>
      <c r="L10" s="1043"/>
      <c r="M10" s="1043"/>
      <c r="N10" s="1043"/>
      <c r="O10" s="1043"/>
    </row>
    <row r="11" spans="1:18" s="42" customFormat="1" ht="18.75">
      <c r="A11" s="101">
        <v>1</v>
      </c>
      <c r="B11" s="48">
        <v>2</v>
      </c>
      <c r="C11" s="101">
        <v>3</v>
      </c>
      <c r="D11" s="48">
        <v>4</v>
      </c>
      <c r="E11" s="101">
        <v>5</v>
      </c>
      <c r="F11" s="48">
        <v>6</v>
      </c>
      <c r="G11" s="101">
        <v>7</v>
      </c>
      <c r="H11" s="48">
        <v>8</v>
      </c>
      <c r="I11" s="101">
        <v>9</v>
      </c>
      <c r="J11" s="48">
        <v>10</v>
      </c>
      <c r="K11" s="101">
        <v>11</v>
      </c>
      <c r="L11" s="9">
        <v>12</v>
      </c>
      <c r="M11" s="48">
        <v>13</v>
      </c>
      <c r="N11" s="101">
        <v>14</v>
      </c>
      <c r="O11" s="101">
        <v>15</v>
      </c>
    </row>
    <row r="12" spans="1:18" s="42" customFormat="1" ht="25.5">
      <c r="A12" s="101" t="s">
        <v>17</v>
      </c>
      <c r="B12" s="1087" t="s">
        <v>18</v>
      </c>
      <c r="C12" s="1088"/>
      <c r="D12" s="1088"/>
      <c r="E12" s="1088"/>
      <c r="F12" s="1088"/>
      <c r="G12" s="1088"/>
      <c r="H12" s="1088"/>
      <c r="I12" s="1088"/>
      <c r="J12" s="1088"/>
      <c r="K12" s="1088"/>
      <c r="L12" s="1088"/>
      <c r="M12" s="1088"/>
      <c r="N12" s="1088"/>
      <c r="O12" s="1089"/>
    </row>
    <row r="13" spans="1:18" s="42" customFormat="1" ht="22.5">
      <c r="A13" s="106" t="s">
        <v>19</v>
      </c>
      <c r="B13" s="1052" t="s">
        <v>20</v>
      </c>
      <c r="C13" s="1053"/>
      <c r="D13" s="1053"/>
      <c r="E13" s="1053"/>
      <c r="F13" s="1053"/>
      <c r="G13" s="1053"/>
      <c r="H13" s="1053"/>
      <c r="I13" s="1053"/>
      <c r="J13" s="1053"/>
      <c r="K13" s="1053"/>
      <c r="L13" s="1053"/>
      <c r="M13" s="1053"/>
      <c r="N13" s="1053"/>
      <c r="O13" s="1054"/>
    </row>
    <row r="14" spans="1:18" s="42" customFormat="1" ht="119.25" customHeight="1">
      <c r="A14" s="44">
        <v>1</v>
      </c>
      <c r="B14" s="16" t="s">
        <v>21</v>
      </c>
      <c r="C14" s="16" t="s">
        <v>22</v>
      </c>
      <c r="D14" s="798">
        <v>58.8</v>
      </c>
      <c r="E14" s="44" t="s">
        <v>23</v>
      </c>
      <c r="F14" s="799">
        <v>0</v>
      </c>
      <c r="G14" s="282">
        <v>1</v>
      </c>
      <c r="H14" s="273">
        <v>303000</v>
      </c>
      <c r="I14" s="273">
        <v>303000</v>
      </c>
      <c r="J14" s="273">
        <v>0</v>
      </c>
      <c r="K14" s="44" t="s">
        <v>24</v>
      </c>
      <c r="L14" s="273">
        <v>920281.74</v>
      </c>
      <c r="M14" s="20">
        <v>42779</v>
      </c>
      <c r="N14" s="21" t="s">
        <v>25</v>
      </c>
      <c r="O14" s="21" t="s">
        <v>23</v>
      </c>
    </row>
    <row r="15" spans="1:18" s="42" customFormat="1" ht="98.25" customHeight="1">
      <c r="A15" s="44">
        <v>2</v>
      </c>
      <c r="B15" s="16" t="s">
        <v>21</v>
      </c>
      <c r="C15" s="16" t="s">
        <v>26</v>
      </c>
      <c r="D15" s="798">
        <v>93.5</v>
      </c>
      <c r="E15" s="44" t="s">
        <v>23</v>
      </c>
      <c r="F15" s="799">
        <v>0</v>
      </c>
      <c r="G15" s="282">
        <v>1</v>
      </c>
      <c r="H15" s="273">
        <v>148700</v>
      </c>
      <c r="I15" s="273">
        <v>0</v>
      </c>
      <c r="J15" s="273">
        <v>148700</v>
      </c>
      <c r="K15" s="44" t="s">
        <v>27</v>
      </c>
      <c r="L15" s="273">
        <v>1463373.18</v>
      </c>
      <c r="M15" s="20">
        <v>38544</v>
      </c>
      <c r="N15" s="21" t="s">
        <v>28</v>
      </c>
      <c r="O15" s="21" t="s">
        <v>23</v>
      </c>
    </row>
    <row r="16" spans="1:18" s="42" customFormat="1" ht="121.5">
      <c r="A16" s="44">
        <v>3</v>
      </c>
      <c r="B16" s="17" t="s">
        <v>21</v>
      </c>
      <c r="C16" s="17" t="s">
        <v>29</v>
      </c>
      <c r="D16" s="5">
        <v>82.5</v>
      </c>
      <c r="E16" s="12">
        <v>100000079</v>
      </c>
      <c r="F16" s="799">
        <v>0</v>
      </c>
      <c r="G16" s="269">
        <v>1</v>
      </c>
      <c r="H16" s="368">
        <v>44791</v>
      </c>
      <c r="I16" s="6">
        <v>0</v>
      </c>
      <c r="J16" s="273">
        <v>44791</v>
      </c>
      <c r="K16" s="44" t="s">
        <v>30</v>
      </c>
      <c r="L16" s="273">
        <v>1203771.53</v>
      </c>
      <c r="M16" s="20"/>
      <c r="N16" s="21" t="s">
        <v>6876</v>
      </c>
      <c r="O16" s="21"/>
    </row>
    <row r="17" spans="1:15" s="42" customFormat="1" ht="121.5">
      <c r="A17" s="44">
        <v>4</v>
      </c>
      <c r="B17" s="16" t="s">
        <v>21</v>
      </c>
      <c r="C17" s="16" t="s">
        <v>31</v>
      </c>
      <c r="D17" s="798">
        <v>158.19999999999999</v>
      </c>
      <c r="E17" s="44" t="s">
        <v>23</v>
      </c>
      <c r="F17" s="799">
        <v>0</v>
      </c>
      <c r="G17" s="282">
        <v>1</v>
      </c>
      <c r="H17" s="273">
        <v>921233</v>
      </c>
      <c r="I17" s="273">
        <v>921233</v>
      </c>
      <c r="J17" s="273">
        <v>0</v>
      </c>
      <c r="K17" s="44" t="s">
        <v>23</v>
      </c>
      <c r="L17" s="273">
        <v>0</v>
      </c>
      <c r="M17" s="20" t="s">
        <v>23</v>
      </c>
      <c r="N17" s="21" t="s">
        <v>6876</v>
      </c>
      <c r="O17" s="21" t="s">
        <v>23</v>
      </c>
    </row>
    <row r="18" spans="1:15" s="42" customFormat="1" ht="72.75" customHeight="1">
      <c r="A18" s="44">
        <v>5</v>
      </c>
      <c r="B18" s="16" t="s">
        <v>21</v>
      </c>
      <c r="C18" s="16" t="s">
        <v>31</v>
      </c>
      <c r="D18" s="798">
        <v>31.5</v>
      </c>
      <c r="E18" s="44"/>
      <c r="F18" s="799">
        <v>0</v>
      </c>
      <c r="G18" s="282">
        <v>1</v>
      </c>
      <c r="H18" s="273">
        <v>197767</v>
      </c>
      <c r="I18" s="273">
        <v>197767</v>
      </c>
      <c r="J18" s="273">
        <v>0</v>
      </c>
      <c r="K18" s="44" t="s">
        <v>32</v>
      </c>
      <c r="L18" s="273">
        <v>744785.69</v>
      </c>
      <c r="M18" s="20">
        <v>42788</v>
      </c>
      <c r="N18" s="44" t="s">
        <v>33</v>
      </c>
      <c r="O18" s="21"/>
    </row>
    <row r="19" spans="1:15" s="42" customFormat="1" ht="121.5">
      <c r="A19" s="44">
        <v>6</v>
      </c>
      <c r="B19" s="16" t="s">
        <v>21</v>
      </c>
      <c r="C19" s="16" t="s">
        <v>31</v>
      </c>
      <c r="D19" s="798">
        <v>33.6</v>
      </c>
      <c r="E19" s="44"/>
      <c r="F19" s="799">
        <v>0</v>
      </c>
      <c r="G19" s="282">
        <v>1</v>
      </c>
      <c r="H19" s="6">
        <v>181000</v>
      </c>
      <c r="I19" s="6">
        <v>171109</v>
      </c>
      <c r="J19" s="273">
        <v>9891</v>
      </c>
      <c r="K19" s="44" t="s">
        <v>23</v>
      </c>
      <c r="L19" s="273">
        <v>0</v>
      </c>
      <c r="M19" s="44" t="s">
        <v>23</v>
      </c>
      <c r="N19" s="21" t="s">
        <v>6876</v>
      </c>
      <c r="O19" s="21"/>
    </row>
    <row r="20" spans="1:15" s="42" customFormat="1" ht="113.25" customHeight="1">
      <c r="A20" s="44">
        <v>7</v>
      </c>
      <c r="B20" s="16" t="s">
        <v>34</v>
      </c>
      <c r="C20" s="16" t="s">
        <v>35</v>
      </c>
      <c r="D20" s="798">
        <v>353</v>
      </c>
      <c r="E20" s="44" t="s">
        <v>23</v>
      </c>
      <c r="F20" s="799">
        <v>0</v>
      </c>
      <c r="G20" s="282">
        <v>1</v>
      </c>
      <c r="H20" s="273">
        <v>451162.35</v>
      </c>
      <c r="I20" s="273">
        <v>0</v>
      </c>
      <c r="J20" s="273">
        <v>451162.35</v>
      </c>
      <c r="K20" s="18" t="s">
        <v>36</v>
      </c>
      <c r="L20" s="273">
        <v>4949233.12</v>
      </c>
      <c r="M20" s="20">
        <v>42324</v>
      </c>
      <c r="N20" s="44" t="s">
        <v>37</v>
      </c>
      <c r="O20" s="21" t="s">
        <v>23</v>
      </c>
    </row>
    <row r="21" spans="1:15" s="42" customFormat="1" ht="121.5">
      <c r="A21" s="44">
        <v>8</v>
      </c>
      <c r="B21" s="16" t="s">
        <v>38</v>
      </c>
      <c r="C21" s="16" t="s">
        <v>39</v>
      </c>
      <c r="D21" s="798">
        <v>201.8</v>
      </c>
      <c r="E21" s="44">
        <v>10003</v>
      </c>
      <c r="F21" s="799">
        <v>0</v>
      </c>
      <c r="G21" s="282">
        <v>1</v>
      </c>
      <c r="H21" s="273">
        <v>3195856</v>
      </c>
      <c r="I21" s="273">
        <v>3195856</v>
      </c>
      <c r="J21" s="273">
        <v>0</v>
      </c>
      <c r="K21" s="404" t="s">
        <v>40</v>
      </c>
      <c r="L21" s="273">
        <v>10252309.119999999</v>
      </c>
      <c r="M21" s="20">
        <v>39195</v>
      </c>
      <c r="N21" s="21" t="s">
        <v>41</v>
      </c>
      <c r="O21" s="21" t="s">
        <v>23</v>
      </c>
    </row>
    <row r="22" spans="1:15" s="42" customFormat="1" ht="107.25" customHeight="1">
      <c r="A22" s="44">
        <v>9</v>
      </c>
      <c r="B22" s="16" t="s">
        <v>42</v>
      </c>
      <c r="C22" s="16" t="s">
        <v>43</v>
      </c>
      <c r="D22" s="798">
        <v>9.9</v>
      </c>
      <c r="E22" s="44" t="s">
        <v>23</v>
      </c>
      <c r="F22" s="799">
        <v>0</v>
      </c>
      <c r="G22" s="282">
        <v>1</v>
      </c>
      <c r="H22" s="273">
        <v>188330</v>
      </c>
      <c r="I22" s="273">
        <v>188330</v>
      </c>
      <c r="J22" s="273">
        <v>0</v>
      </c>
      <c r="K22" s="44" t="s">
        <v>44</v>
      </c>
      <c r="L22" s="273">
        <v>218475.77</v>
      </c>
      <c r="M22" s="20">
        <v>41304</v>
      </c>
      <c r="N22" s="21" t="s">
        <v>45</v>
      </c>
      <c r="O22" s="21" t="s">
        <v>23</v>
      </c>
    </row>
    <row r="23" spans="1:15" s="42" customFormat="1" ht="109.5" customHeight="1">
      <c r="A23" s="44">
        <v>10</v>
      </c>
      <c r="B23" s="16" t="s">
        <v>46</v>
      </c>
      <c r="C23" s="16" t="s">
        <v>43</v>
      </c>
      <c r="D23" s="798">
        <v>21.9</v>
      </c>
      <c r="E23" s="44" t="s">
        <v>23</v>
      </c>
      <c r="F23" s="799">
        <v>0</v>
      </c>
      <c r="G23" s="282">
        <v>1</v>
      </c>
      <c r="H23" s="273">
        <v>416602</v>
      </c>
      <c r="I23" s="273">
        <v>416602</v>
      </c>
      <c r="J23" s="273">
        <v>0</v>
      </c>
      <c r="K23" s="44" t="s">
        <v>47</v>
      </c>
      <c r="L23" s="273">
        <v>483294.89</v>
      </c>
      <c r="M23" s="20">
        <v>41304</v>
      </c>
      <c r="N23" s="21" t="s">
        <v>48</v>
      </c>
      <c r="O23" s="21" t="s">
        <v>23</v>
      </c>
    </row>
    <row r="24" spans="1:15" s="42" customFormat="1" ht="60.75">
      <c r="A24" s="44">
        <v>11</v>
      </c>
      <c r="B24" s="16" t="s">
        <v>51</v>
      </c>
      <c r="C24" s="16" t="s">
        <v>52</v>
      </c>
      <c r="D24" s="798">
        <v>371.8</v>
      </c>
      <c r="E24" s="44" t="s">
        <v>23</v>
      </c>
      <c r="F24" s="799">
        <v>0</v>
      </c>
      <c r="G24" s="282">
        <v>1</v>
      </c>
      <c r="H24" s="273">
        <v>5523100</v>
      </c>
      <c r="I24" s="273">
        <v>5523100</v>
      </c>
      <c r="J24" s="273">
        <v>0</v>
      </c>
      <c r="K24" s="44" t="s">
        <v>53</v>
      </c>
      <c r="L24" s="273">
        <v>5596463.7300000004</v>
      </c>
      <c r="M24" s="20" t="s">
        <v>54</v>
      </c>
      <c r="N24" s="21" t="s">
        <v>55</v>
      </c>
      <c r="O24" s="21" t="s">
        <v>23</v>
      </c>
    </row>
    <row r="25" spans="1:15" s="42" customFormat="1" ht="87" customHeight="1">
      <c r="A25" s="44">
        <v>12</v>
      </c>
      <c r="B25" s="16" t="s">
        <v>21</v>
      </c>
      <c r="C25" s="16" t="s">
        <v>56</v>
      </c>
      <c r="D25" s="798">
        <v>132.69999999999999</v>
      </c>
      <c r="E25" s="44" t="s">
        <v>23</v>
      </c>
      <c r="F25" s="799">
        <v>0</v>
      </c>
      <c r="G25" s="282">
        <v>1</v>
      </c>
      <c r="H25" s="273">
        <v>341666.67</v>
      </c>
      <c r="I25" s="273">
        <v>341666.67</v>
      </c>
      <c r="J25" s="273">
        <v>0</v>
      </c>
      <c r="K25" s="44" t="s">
        <v>23</v>
      </c>
      <c r="L25" s="273">
        <v>0</v>
      </c>
      <c r="M25" s="20" t="s">
        <v>23</v>
      </c>
      <c r="N25" s="44" t="s">
        <v>6804</v>
      </c>
      <c r="O25" s="21" t="s">
        <v>23</v>
      </c>
    </row>
    <row r="26" spans="1:15" s="42" customFormat="1" ht="81">
      <c r="A26" s="44">
        <v>13</v>
      </c>
      <c r="B26" s="16" t="s">
        <v>57</v>
      </c>
      <c r="C26" s="16" t="s">
        <v>58</v>
      </c>
      <c r="D26" s="798">
        <v>33.4</v>
      </c>
      <c r="E26" s="44"/>
      <c r="F26" s="799">
        <v>0</v>
      </c>
      <c r="G26" s="282">
        <v>1</v>
      </c>
      <c r="H26" s="273">
        <v>95000</v>
      </c>
      <c r="I26" s="273">
        <v>95000</v>
      </c>
      <c r="J26" s="273">
        <v>0</v>
      </c>
      <c r="K26" s="18" t="s">
        <v>59</v>
      </c>
      <c r="L26" s="273">
        <v>296038.56</v>
      </c>
      <c r="M26" s="20" t="s">
        <v>60</v>
      </c>
      <c r="N26" s="44" t="s">
        <v>61</v>
      </c>
      <c r="O26" s="21"/>
    </row>
    <row r="27" spans="1:15" s="42" customFormat="1" ht="104.25" customHeight="1">
      <c r="A27" s="44">
        <v>14</v>
      </c>
      <c r="B27" s="16" t="s">
        <v>62</v>
      </c>
      <c r="C27" s="16" t="s">
        <v>63</v>
      </c>
      <c r="D27" s="798">
        <v>315</v>
      </c>
      <c r="E27" s="44" t="s">
        <v>23</v>
      </c>
      <c r="F27" s="799">
        <v>0</v>
      </c>
      <c r="G27" s="282">
        <v>1</v>
      </c>
      <c r="H27" s="273">
        <v>380000</v>
      </c>
      <c r="I27" s="273">
        <v>380000</v>
      </c>
      <c r="J27" s="273">
        <v>0</v>
      </c>
      <c r="K27" s="18" t="s">
        <v>64</v>
      </c>
      <c r="L27" s="273">
        <v>4488516.9000000004</v>
      </c>
      <c r="M27" s="354">
        <v>41697</v>
      </c>
      <c r="N27" s="7" t="s">
        <v>65</v>
      </c>
      <c r="O27" s="21" t="s">
        <v>23</v>
      </c>
    </row>
    <row r="28" spans="1:15" s="42" customFormat="1" ht="113.25" customHeight="1">
      <c r="A28" s="44">
        <v>15</v>
      </c>
      <c r="B28" s="16" t="s">
        <v>49</v>
      </c>
      <c r="C28" s="16" t="s">
        <v>66</v>
      </c>
      <c r="D28" s="798">
        <v>302.10000000000002</v>
      </c>
      <c r="E28" s="44" t="s">
        <v>23</v>
      </c>
      <c r="F28" s="799">
        <v>0</v>
      </c>
      <c r="G28" s="282">
        <v>1</v>
      </c>
      <c r="H28" s="273">
        <v>691304.65</v>
      </c>
      <c r="I28" s="273">
        <v>168509.57</v>
      </c>
      <c r="J28" s="273">
        <v>522795.08</v>
      </c>
      <c r="K28" s="18" t="s">
        <v>67</v>
      </c>
      <c r="L28" s="273">
        <v>8620556.4199999999</v>
      </c>
      <c r="M28" s="20">
        <v>42615</v>
      </c>
      <c r="N28" s="44" t="s">
        <v>68</v>
      </c>
      <c r="O28" s="21" t="s">
        <v>23</v>
      </c>
    </row>
    <row r="29" spans="1:15" s="42" customFormat="1" ht="101.25">
      <c r="A29" s="44">
        <v>16</v>
      </c>
      <c r="B29" s="44" t="s">
        <v>69</v>
      </c>
      <c r="C29" s="16" t="s">
        <v>70</v>
      </c>
      <c r="D29" s="798">
        <v>383.6</v>
      </c>
      <c r="E29" s="44" t="s">
        <v>23</v>
      </c>
      <c r="F29" s="799">
        <v>0</v>
      </c>
      <c r="G29" s="282">
        <v>1</v>
      </c>
      <c r="H29" s="6">
        <v>2279353</v>
      </c>
      <c r="I29" s="6">
        <v>245914.44</v>
      </c>
      <c r="J29" s="6">
        <v>2033438.56</v>
      </c>
      <c r="K29" s="18" t="s">
        <v>71</v>
      </c>
      <c r="L29" s="273">
        <v>2440904.34</v>
      </c>
      <c r="M29" s="20" t="s">
        <v>72</v>
      </c>
      <c r="N29" s="21" t="s">
        <v>73</v>
      </c>
      <c r="O29" s="21"/>
    </row>
    <row r="30" spans="1:15" s="42" customFormat="1" ht="81">
      <c r="A30" s="44">
        <v>17</v>
      </c>
      <c r="B30" s="44" t="s">
        <v>49</v>
      </c>
      <c r="C30" s="16" t="s">
        <v>74</v>
      </c>
      <c r="D30" s="798">
        <v>945.4</v>
      </c>
      <c r="E30" s="44"/>
      <c r="F30" s="799">
        <v>0</v>
      </c>
      <c r="G30" s="282">
        <v>1</v>
      </c>
      <c r="H30" s="6">
        <v>17597391.98</v>
      </c>
      <c r="I30" s="6">
        <v>17597391.98</v>
      </c>
      <c r="J30" s="6">
        <v>0</v>
      </c>
      <c r="K30" s="18" t="s">
        <v>75</v>
      </c>
      <c r="L30" s="6" t="s">
        <v>76</v>
      </c>
      <c r="M30" s="20" t="s">
        <v>77</v>
      </c>
      <c r="N30" s="21" t="s">
        <v>78</v>
      </c>
      <c r="O30" s="21"/>
    </row>
    <row r="31" spans="1:15" s="42" customFormat="1" ht="81">
      <c r="A31" s="44">
        <v>18</v>
      </c>
      <c r="B31" s="44" t="s">
        <v>79</v>
      </c>
      <c r="C31" s="16" t="s">
        <v>74</v>
      </c>
      <c r="D31" s="798"/>
      <c r="E31" s="44"/>
      <c r="F31" s="799"/>
      <c r="G31" s="282">
        <v>1</v>
      </c>
      <c r="H31" s="800">
        <v>2633.75</v>
      </c>
      <c r="I31" s="800">
        <v>2633.75</v>
      </c>
      <c r="J31" s="6">
        <v>0</v>
      </c>
      <c r="K31" s="18" t="s">
        <v>80</v>
      </c>
      <c r="L31" s="6">
        <v>2633.75</v>
      </c>
      <c r="M31" s="20" t="s">
        <v>77</v>
      </c>
      <c r="N31" s="21" t="s">
        <v>81</v>
      </c>
      <c r="O31" s="21"/>
    </row>
    <row r="32" spans="1:15" s="42" customFormat="1" ht="81">
      <c r="A32" s="44">
        <v>19</v>
      </c>
      <c r="B32" s="17" t="s">
        <v>82</v>
      </c>
      <c r="C32" s="17" t="s">
        <v>83</v>
      </c>
      <c r="D32" s="801">
        <v>524.5</v>
      </c>
      <c r="E32" s="12"/>
      <c r="F32" s="799">
        <v>0</v>
      </c>
      <c r="G32" s="12">
        <v>1</v>
      </c>
      <c r="H32" s="273">
        <v>1823452.47</v>
      </c>
      <c r="I32" s="273">
        <v>560270.1</v>
      </c>
      <c r="J32" s="273">
        <v>1263182.3700000001</v>
      </c>
      <c r="K32" s="5" t="s">
        <v>84</v>
      </c>
      <c r="L32" s="273">
        <v>3198673.74</v>
      </c>
      <c r="M32" s="19" t="s">
        <v>85</v>
      </c>
      <c r="N32" s="21" t="s">
        <v>86</v>
      </c>
      <c r="O32" s="371"/>
    </row>
    <row r="33" spans="1:15" s="42" customFormat="1" ht="81">
      <c r="A33" s="44">
        <v>20</v>
      </c>
      <c r="B33" s="17" t="s">
        <v>87</v>
      </c>
      <c r="C33" s="17" t="s">
        <v>83</v>
      </c>
      <c r="D33" s="801">
        <v>73.7</v>
      </c>
      <c r="E33" s="12"/>
      <c r="F33" s="799">
        <v>0</v>
      </c>
      <c r="G33" s="12">
        <v>1</v>
      </c>
      <c r="H33" s="273">
        <v>336093.57</v>
      </c>
      <c r="I33" s="273">
        <v>171743.93</v>
      </c>
      <c r="J33" s="273">
        <v>164349.64000000001</v>
      </c>
      <c r="K33" s="5" t="s">
        <v>88</v>
      </c>
      <c r="L33" s="273">
        <v>1205092.1100000001</v>
      </c>
      <c r="M33" s="19" t="s">
        <v>85</v>
      </c>
      <c r="N33" s="21" t="s">
        <v>89</v>
      </c>
      <c r="O33" s="371"/>
    </row>
    <row r="34" spans="1:15" s="42" customFormat="1" ht="81">
      <c r="A34" s="44">
        <v>21</v>
      </c>
      <c r="B34" s="17" t="s">
        <v>90</v>
      </c>
      <c r="C34" s="17" t="s">
        <v>83</v>
      </c>
      <c r="D34" s="801">
        <v>28.2</v>
      </c>
      <c r="E34" s="12"/>
      <c r="F34" s="799">
        <v>0</v>
      </c>
      <c r="G34" s="12">
        <v>1</v>
      </c>
      <c r="H34" s="273">
        <v>25411.77</v>
      </c>
      <c r="I34" s="273">
        <v>7808.1</v>
      </c>
      <c r="J34" s="273">
        <v>17603.669999999998</v>
      </c>
      <c r="K34" s="5" t="s">
        <v>91</v>
      </c>
      <c r="L34" s="273">
        <v>168044.65</v>
      </c>
      <c r="M34" s="19" t="s">
        <v>85</v>
      </c>
      <c r="N34" s="21" t="s">
        <v>92</v>
      </c>
      <c r="O34" s="371"/>
    </row>
    <row r="35" spans="1:15" s="42" customFormat="1" ht="81">
      <c r="A35" s="44">
        <v>22</v>
      </c>
      <c r="B35" s="17" t="s">
        <v>93</v>
      </c>
      <c r="C35" s="17" t="s">
        <v>83</v>
      </c>
      <c r="D35" s="801">
        <v>8.6</v>
      </c>
      <c r="E35" s="12"/>
      <c r="F35" s="799">
        <v>0</v>
      </c>
      <c r="G35" s="12">
        <v>1</v>
      </c>
      <c r="H35" s="273">
        <v>15815.61</v>
      </c>
      <c r="I35" s="273">
        <v>4859.53</v>
      </c>
      <c r="J35" s="273">
        <v>10956.080000000002</v>
      </c>
      <c r="K35" s="5" t="s">
        <v>94</v>
      </c>
      <c r="L35" s="273">
        <v>51247.66</v>
      </c>
      <c r="M35" s="19" t="s">
        <v>85</v>
      </c>
      <c r="N35" s="21" t="s">
        <v>95</v>
      </c>
      <c r="O35" s="371"/>
    </row>
    <row r="36" spans="1:15" s="42" customFormat="1" ht="121.5">
      <c r="A36" s="44">
        <v>23</v>
      </c>
      <c r="B36" s="44" t="s">
        <v>96</v>
      </c>
      <c r="C36" s="16" t="s">
        <v>97</v>
      </c>
      <c r="D36" s="798">
        <v>164.8</v>
      </c>
      <c r="E36" s="44" t="s">
        <v>23</v>
      </c>
      <c r="F36" s="799">
        <v>0</v>
      </c>
      <c r="G36" s="282">
        <v>1</v>
      </c>
      <c r="H36" s="273">
        <v>621666.67000000004</v>
      </c>
      <c r="I36" s="273">
        <v>621666.67000000004</v>
      </c>
      <c r="J36" s="273">
        <v>0</v>
      </c>
      <c r="K36" s="44" t="s">
        <v>98</v>
      </c>
      <c r="L36" s="273">
        <v>1154092.75</v>
      </c>
      <c r="M36" s="20">
        <v>42345</v>
      </c>
      <c r="N36" s="44" t="s">
        <v>6805</v>
      </c>
      <c r="O36" s="21" t="s">
        <v>23</v>
      </c>
    </row>
    <row r="37" spans="1:15" s="42" customFormat="1" ht="101.25">
      <c r="A37" s="44">
        <v>24</v>
      </c>
      <c r="B37" s="44" t="s">
        <v>99</v>
      </c>
      <c r="C37" s="16" t="s">
        <v>100</v>
      </c>
      <c r="D37" s="798">
        <v>551.70000000000005</v>
      </c>
      <c r="E37" s="44" t="s">
        <v>23</v>
      </c>
      <c r="F37" s="799">
        <v>0</v>
      </c>
      <c r="G37" s="282">
        <v>1</v>
      </c>
      <c r="H37" s="273">
        <v>209999</v>
      </c>
      <c r="I37" s="273">
        <v>173726.76</v>
      </c>
      <c r="J37" s="273">
        <v>36272.239999999991</v>
      </c>
      <c r="K37" s="44" t="s">
        <v>101</v>
      </c>
      <c r="L37" s="273">
        <v>8542671.7599999998</v>
      </c>
      <c r="M37" s="20">
        <v>43081</v>
      </c>
      <c r="N37" s="44" t="s">
        <v>102</v>
      </c>
      <c r="O37" s="21"/>
    </row>
    <row r="38" spans="1:15" s="42" customFormat="1" ht="60.75">
      <c r="A38" s="44">
        <v>25</v>
      </c>
      <c r="B38" s="44" t="s">
        <v>103</v>
      </c>
      <c r="C38" s="44" t="s">
        <v>104</v>
      </c>
      <c r="D38" s="798">
        <v>245</v>
      </c>
      <c r="E38" s="44">
        <v>1010005</v>
      </c>
      <c r="F38" s="799">
        <v>0</v>
      </c>
      <c r="G38" s="282">
        <v>1</v>
      </c>
      <c r="H38" s="273">
        <v>1103020</v>
      </c>
      <c r="I38" s="273">
        <v>168678</v>
      </c>
      <c r="J38" s="273">
        <v>934342</v>
      </c>
      <c r="K38" s="44" t="s">
        <v>105</v>
      </c>
      <c r="L38" s="273">
        <v>4054551.55</v>
      </c>
      <c r="M38" s="20">
        <v>41992</v>
      </c>
      <c r="N38" s="44" t="s">
        <v>106</v>
      </c>
      <c r="O38" s="21" t="s">
        <v>23</v>
      </c>
    </row>
    <row r="39" spans="1:15" s="42" customFormat="1" ht="101.25">
      <c r="A39" s="44">
        <v>26</v>
      </c>
      <c r="B39" s="44" t="s">
        <v>107</v>
      </c>
      <c r="C39" s="44" t="s">
        <v>108</v>
      </c>
      <c r="D39" s="798">
        <v>644.20000000000005</v>
      </c>
      <c r="E39" s="44"/>
      <c r="F39" s="799">
        <v>0</v>
      </c>
      <c r="G39" s="282">
        <v>1</v>
      </c>
      <c r="H39" s="273">
        <v>674166.67</v>
      </c>
      <c r="I39" s="273">
        <v>674166.67</v>
      </c>
      <c r="J39" s="273">
        <v>0</v>
      </c>
      <c r="K39" s="44" t="s">
        <v>109</v>
      </c>
      <c r="L39" s="273">
        <v>10503938.68</v>
      </c>
      <c r="M39" s="20" t="s">
        <v>110</v>
      </c>
      <c r="N39" s="44" t="s">
        <v>111</v>
      </c>
      <c r="O39" s="21"/>
    </row>
    <row r="40" spans="1:15" s="42" customFormat="1" ht="81">
      <c r="A40" s="44">
        <v>27</v>
      </c>
      <c r="B40" s="44" t="s">
        <v>112</v>
      </c>
      <c r="C40" s="16" t="s">
        <v>113</v>
      </c>
      <c r="D40" s="798">
        <v>60.9</v>
      </c>
      <c r="E40" s="44" t="s">
        <v>23</v>
      </c>
      <c r="F40" s="799">
        <v>0</v>
      </c>
      <c r="G40" s="282">
        <v>1</v>
      </c>
      <c r="H40" s="6">
        <v>1</v>
      </c>
      <c r="I40" s="6">
        <v>0</v>
      </c>
      <c r="J40" s="273">
        <v>1</v>
      </c>
      <c r="K40" s="44" t="s">
        <v>114</v>
      </c>
      <c r="L40" s="273"/>
      <c r="M40" s="20" t="s">
        <v>115</v>
      </c>
      <c r="N40" s="21" t="s">
        <v>116</v>
      </c>
      <c r="O40" s="21"/>
    </row>
    <row r="41" spans="1:15" s="42" customFormat="1" ht="60.75">
      <c r="A41" s="44">
        <v>28</v>
      </c>
      <c r="B41" s="44" t="s">
        <v>117</v>
      </c>
      <c r="C41" s="44" t="s">
        <v>118</v>
      </c>
      <c r="D41" s="798">
        <v>310.2</v>
      </c>
      <c r="E41" s="44"/>
      <c r="F41" s="799">
        <v>0</v>
      </c>
      <c r="G41" s="282">
        <v>1</v>
      </c>
      <c r="H41" s="273">
        <v>77200</v>
      </c>
      <c r="I41" s="273">
        <v>40661.32</v>
      </c>
      <c r="J41" s="273">
        <v>36538.68</v>
      </c>
      <c r="K41" s="44" t="s">
        <v>119</v>
      </c>
      <c r="L41" s="273">
        <v>4106216.66</v>
      </c>
      <c r="M41" s="20">
        <v>41438</v>
      </c>
      <c r="N41" s="44" t="s">
        <v>120</v>
      </c>
      <c r="O41" s="21"/>
    </row>
    <row r="42" spans="1:15" s="42" customFormat="1" ht="121.5">
      <c r="A42" s="44">
        <v>29</v>
      </c>
      <c r="B42" s="44" t="s">
        <v>121</v>
      </c>
      <c r="C42" s="44" t="s">
        <v>122</v>
      </c>
      <c r="D42" s="798">
        <v>24</v>
      </c>
      <c r="E42" s="44" t="s">
        <v>23</v>
      </c>
      <c r="F42" s="799">
        <v>0</v>
      </c>
      <c r="G42" s="282">
        <v>1</v>
      </c>
      <c r="H42" s="273">
        <v>96000</v>
      </c>
      <c r="I42" s="273">
        <v>96000</v>
      </c>
      <c r="J42" s="273">
        <v>0</v>
      </c>
      <c r="K42" s="44" t="s">
        <v>23</v>
      </c>
      <c r="L42" s="273">
        <v>0</v>
      </c>
      <c r="M42" s="20" t="s">
        <v>23</v>
      </c>
      <c r="N42" s="21" t="s">
        <v>6876</v>
      </c>
      <c r="O42" s="21" t="s">
        <v>23</v>
      </c>
    </row>
    <row r="43" spans="1:15" s="42" customFormat="1" ht="121.5">
      <c r="A43" s="44">
        <v>30</v>
      </c>
      <c r="B43" s="44" t="s">
        <v>21</v>
      </c>
      <c r="C43" s="16" t="s">
        <v>123</v>
      </c>
      <c r="D43" s="798">
        <v>27.3</v>
      </c>
      <c r="E43" s="44" t="s">
        <v>23</v>
      </c>
      <c r="F43" s="799">
        <v>0</v>
      </c>
      <c r="G43" s="282">
        <v>1</v>
      </c>
      <c r="H43" s="273">
        <v>75672.02</v>
      </c>
      <c r="I43" s="273">
        <v>0</v>
      </c>
      <c r="J43" s="273">
        <v>75672.02</v>
      </c>
      <c r="K43" s="44" t="s">
        <v>124</v>
      </c>
      <c r="L43" s="273">
        <v>249018.04</v>
      </c>
      <c r="M43" s="20">
        <v>41226</v>
      </c>
      <c r="N43" s="21" t="s">
        <v>125</v>
      </c>
      <c r="O43" s="21" t="s">
        <v>23</v>
      </c>
    </row>
    <row r="44" spans="1:15" s="42" customFormat="1" ht="60.75">
      <c r="A44" s="44">
        <v>31</v>
      </c>
      <c r="B44" s="44" t="s">
        <v>126</v>
      </c>
      <c r="C44" s="44" t="s">
        <v>127</v>
      </c>
      <c r="D44" s="798">
        <v>197.5</v>
      </c>
      <c r="E44" s="44" t="s">
        <v>23</v>
      </c>
      <c r="F44" s="799">
        <v>0</v>
      </c>
      <c r="G44" s="282">
        <v>1</v>
      </c>
      <c r="H44" s="273">
        <v>332500</v>
      </c>
      <c r="I44" s="273">
        <v>332500</v>
      </c>
      <c r="J44" s="273">
        <v>0</v>
      </c>
      <c r="K44" s="44" t="s">
        <v>128</v>
      </c>
      <c r="L44" s="273">
        <v>4255647.05</v>
      </c>
      <c r="M44" s="20">
        <v>39500</v>
      </c>
      <c r="N44" s="44" t="s">
        <v>129</v>
      </c>
      <c r="O44" s="21" t="s">
        <v>23</v>
      </c>
    </row>
    <row r="45" spans="1:15" s="42" customFormat="1" ht="101.25">
      <c r="A45" s="44">
        <v>32</v>
      </c>
      <c r="B45" s="44" t="s">
        <v>49</v>
      </c>
      <c r="C45" s="16" t="s">
        <v>130</v>
      </c>
      <c r="D45" s="798">
        <v>41.5</v>
      </c>
      <c r="E45" s="44" t="s">
        <v>23</v>
      </c>
      <c r="F45" s="799">
        <v>0</v>
      </c>
      <c r="G45" s="282">
        <v>1</v>
      </c>
      <c r="H45" s="273">
        <v>51670</v>
      </c>
      <c r="I45" s="273">
        <v>51670</v>
      </c>
      <c r="J45" s="273">
        <v>0</v>
      </c>
      <c r="K45" s="44" t="s">
        <v>131</v>
      </c>
      <c r="L45" s="273">
        <v>0</v>
      </c>
      <c r="M45" s="20">
        <v>43313</v>
      </c>
      <c r="N45" s="21" t="s">
        <v>33</v>
      </c>
      <c r="O45" s="21" t="s">
        <v>23</v>
      </c>
    </row>
    <row r="46" spans="1:15" s="42" customFormat="1" ht="81">
      <c r="A46" s="44">
        <v>33</v>
      </c>
      <c r="B46" s="44" t="s">
        <v>132</v>
      </c>
      <c r="C46" s="44" t="s">
        <v>133</v>
      </c>
      <c r="D46" s="798">
        <v>124</v>
      </c>
      <c r="E46" s="44" t="s">
        <v>23</v>
      </c>
      <c r="F46" s="799">
        <v>0</v>
      </c>
      <c r="G46" s="282">
        <v>1</v>
      </c>
      <c r="H46" s="273">
        <v>0</v>
      </c>
      <c r="I46" s="273">
        <v>0</v>
      </c>
      <c r="J46" s="273">
        <v>0</v>
      </c>
      <c r="K46" s="44" t="s">
        <v>134</v>
      </c>
      <c r="L46" s="273">
        <v>926183.28</v>
      </c>
      <c r="M46" s="20">
        <v>43097</v>
      </c>
      <c r="N46" s="44" t="s">
        <v>135</v>
      </c>
      <c r="O46" s="21"/>
    </row>
    <row r="47" spans="1:15" s="42" customFormat="1" ht="60.75">
      <c r="A47" s="44">
        <v>34</v>
      </c>
      <c r="B47" s="44" t="s">
        <v>136</v>
      </c>
      <c r="C47" s="44" t="s">
        <v>137</v>
      </c>
      <c r="D47" s="798">
        <v>188.5</v>
      </c>
      <c r="E47" s="44" t="s">
        <v>23</v>
      </c>
      <c r="F47" s="799">
        <v>0</v>
      </c>
      <c r="G47" s="282">
        <v>1</v>
      </c>
      <c r="H47" s="273">
        <v>257300</v>
      </c>
      <c r="I47" s="273">
        <v>23800</v>
      </c>
      <c r="J47" s="273">
        <v>233500</v>
      </c>
      <c r="K47" s="44" t="s">
        <v>138</v>
      </c>
      <c r="L47" s="273">
        <v>1397105.45</v>
      </c>
      <c r="M47" s="20">
        <v>40224</v>
      </c>
      <c r="N47" s="44" t="s">
        <v>139</v>
      </c>
      <c r="O47" s="21" t="s">
        <v>23</v>
      </c>
    </row>
    <row r="48" spans="1:15" s="42" customFormat="1" ht="60.75">
      <c r="A48" s="44">
        <v>35</v>
      </c>
      <c r="B48" s="44" t="s">
        <v>140</v>
      </c>
      <c r="C48" s="44" t="s">
        <v>137</v>
      </c>
      <c r="D48" s="798">
        <v>47.2</v>
      </c>
      <c r="E48" s="44"/>
      <c r="F48" s="799">
        <v>0</v>
      </c>
      <c r="G48" s="282">
        <v>1</v>
      </c>
      <c r="H48" s="6">
        <v>210835</v>
      </c>
      <c r="I48" s="6">
        <v>25343.42</v>
      </c>
      <c r="J48" s="273">
        <v>185491.58000000002</v>
      </c>
      <c r="K48" s="44" t="s">
        <v>141</v>
      </c>
      <c r="L48" s="273"/>
      <c r="M48" s="20" t="s">
        <v>115</v>
      </c>
      <c r="N48" s="44" t="s">
        <v>116</v>
      </c>
      <c r="O48" s="21"/>
    </row>
    <row r="49" spans="1:15" s="42" customFormat="1" ht="81">
      <c r="A49" s="44">
        <v>36</v>
      </c>
      <c r="B49" s="16" t="s">
        <v>96</v>
      </c>
      <c r="C49" s="44" t="s">
        <v>142</v>
      </c>
      <c r="D49" s="18">
        <v>71.8</v>
      </c>
      <c r="E49" s="44" t="s">
        <v>23</v>
      </c>
      <c r="F49" s="799">
        <v>0</v>
      </c>
      <c r="G49" s="282">
        <v>1</v>
      </c>
      <c r="H49" s="273">
        <v>116600</v>
      </c>
      <c r="I49" s="273">
        <v>116600</v>
      </c>
      <c r="J49" s="273">
        <v>0</v>
      </c>
      <c r="K49" s="44" t="s">
        <v>143</v>
      </c>
      <c r="L49" s="273">
        <v>523838.44</v>
      </c>
      <c r="M49" s="20" t="s">
        <v>144</v>
      </c>
      <c r="N49" s="44" t="s">
        <v>145</v>
      </c>
      <c r="O49" s="44"/>
    </row>
    <row r="50" spans="1:15" s="42" customFormat="1" ht="101.25">
      <c r="A50" s="44">
        <v>37</v>
      </c>
      <c r="B50" s="44" t="s">
        <v>49</v>
      </c>
      <c r="C50" s="44" t="s">
        <v>146</v>
      </c>
      <c r="D50" s="798">
        <v>75</v>
      </c>
      <c r="E50" s="44"/>
      <c r="F50" s="799">
        <v>0</v>
      </c>
      <c r="G50" s="282">
        <v>1</v>
      </c>
      <c r="H50" s="273">
        <v>96000</v>
      </c>
      <c r="I50" s="273">
        <v>96000</v>
      </c>
      <c r="J50" s="273">
        <v>0</v>
      </c>
      <c r="K50" s="44" t="s">
        <v>147</v>
      </c>
      <c r="L50" s="273">
        <v>856911.75</v>
      </c>
      <c r="M50" s="20">
        <v>42473</v>
      </c>
      <c r="N50" s="44">
        <v>108713</v>
      </c>
      <c r="O50" s="21"/>
    </row>
    <row r="51" spans="1:15" s="42" customFormat="1" ht="60.75">
      <c r="A51" s="44">
        <v>38</v>
      </c>
      <c r="B51" s="44" t="s">
        <v>148</v>
      </c>
      <c r="C51" s="44" t="s">
        <v>149</v>
      </c>
      <c r="D51" s="801">
        <v>54.5</v>
      </c>
      <c r="E51" s="44" t="s">
        <v>23</v>
      </c>
      <c r="F51" s="799">
        <v>0</v>
      </c>
      <c r="G51" s="282">
        <v>1</v>
      </c>
      <c r="H51" s="273">
        <v>226000</v>
      </c>
      <c r="I51" s="273">
        <v>226000</v>
      </c>
      <c r="J51" s="273">
        <v>0</v>
      </c>
      <c r="K51" s="44" t="s">
        <v>150</v>
      </c>
      <c r="L51" s="21">
        <v>1312756.76</v>
      </c>
      <c r="M51" s="20">
        <v>42345</v>
      </c>
      <c r="N51" s="44" t="s">
        <v>151</v>
      </c>
      <c r="O51" s="44"/>
    </row>
    <row r="52" spans="1:15" s="42" customFormat="1" ht="81">
      <c r="A52" s="44">
        <v>39</v>
      </c>
      <c r="B52" s="16" t="s">
        <v>154</v>
      </c>
      <c r="C52" s="44" t="s">
        <v>155</v>
      </c>
      <c r="D52" s="18">
        <v>146</v>
      </c>
      <c r="E52" s="44" t="s">
        <v>23</v>
      </c>
      <c r="F52" s="799">
        <v>0</v>
      </c>
      <c r="G52" s="282">
        <v>1</v>
      </c>
      <c r="H52" s="404">
        <v>1435000</v>
      </c>
      <c r="I52" s="404">
        <v>1435000</v>
      </c>
      <c r="J52" s="273">
        <v>0</v>
      </c>
      <c r="K52" s="44" t="s">
        <v>156</v>
      </c>
      <c r="L52" s="21">
        <v>1162506.02</v>
      </c>
      <c r="M52" s="20" t="s">
        <v>157</v>
      </c>
      <c r="N52" s="44" t="s">
        <v>158</v>
      </c>
      <c r="O52" s="44"/>
    </row>
    <row r="53" spans="1:15" s="42" customFormat="1" ht="121.5">
      <c r="A53" s="44">
        <v>40</v>
      </c>
      <c r="B53" s="16" t="s">
        <v>42</v>
      </c>
      <c r="C53" s="44" t="s">
        <v>159</v>
      </c>
      <c r="D53" s="18">
        <v>31.3</v>
      </c>
      <c r="E53" s="44" t="s">
        <v>23</v>
      </c>
      <c r="F53" s="799">
        <v>0</v>
      </c>
      <c r="G53" s="325">
        <v>1</v>
      </c>
      <c r="H53" s="404">
        <v>375000</v>
      </c>
      <c r="I53" s="404">
        <v>375000</v>
      </c>
      <c r="J53" s="273">
        <v>0</v>
      </c>
      <c r="K53" s="44" t="s">
        <v>160</v>
      </c>
      <c r="L53" s="21">
        <v>78098.820000000007</v>
      </c>
      <c r="M53" s="20" t="s">
        <v>161</v>
      </c>
      <c r="N53" s="44" t="s">
        <v>162</v>
      </c>
      <c r="O53" s="44"/>
    </row>
    <row r="54" spans="1:15" s="42" customFormat="1" ht="93" customHeight="1">
      <c r="A54" s="44">
        <v>41</v>
      </c>
      <c r="B54" s="16" t="s">
        <v>163</v>
      </c>
      <c r="C54" s="44" t="s">
        <v>164</v>
      </c>
      <c r="D54" s="18">
        <v>126.8</v>
      </c>
      <c r="E54" s="44" t="s">
        <v>23</v>
      </c>
      <c r="F54" s="799">
        <v>0</v>
      </c>
      <c r="G54" s="325">
        <v>1</v>
      </c>
      <c r="H54" s="404">
        <v>2999999.24</v>
      </c>
      <c r="I54" s="404">
        <v>2999999.24</v>
      </c>
      <c r="J54" s="273">
        <v>0</v>
      </c>
      <c r="K54" s="44" t="s">
        <v>165</v>
      </c>
      <c r="L54" s="21">
        <v>3243452.7</v>
      </c>
      <c r="M54" s="44" t="s">
        <v>166</v>
      </c>
      <c r="N54" s="21" t="s">
        <v>237</v>
      </c>
      <c r="O54" s="44"/>
    </row>
    <row r="55" spans="1:15" s="42" customFormat="1" ht="111.75" customHeight="1">
      <c r="A55" s="44">
        <v>42</v>
      </c>
      <c r="B55" s="44" t="s">
        <v>168</v>
      </c>
      <c r="C55" s="44" t="s">
        <v>169</v>
      </c>
      <c r="D55" s="18">
        <v>664</v>
      </c>
      <c r="E55" s="44" t="s">
        <v>23</v>
      </c>
      <c r="F55" s="799">
        <v>0</v>
      </c>
      <c r="G55" s="325">
        <v>1</v>
      </c>
      <c r="H55" s="6">
        <v>300714</v>
      </c>
      <c r="I55" s="6">
        <v>63185.04</v>
      </c>
      <c r="J55" s="273">
        <v>237528.95999999999</v>
      </c>
      <c r="K55" s="44" t="s">
        <v>170</v>
      </c>
      <c r="L55" s="21"/>
      <c r="M55" s="44" t="s">
        <v>171</v>
      </c>
      <c r="N55" s="44" t="s">
        <v>172</v>
      </c>
      <c r="O55" s="44"/>
    </row>
    <row r="56" spans="1:15" s="42" customFormat="1" ht="121.5">
      <c r="A56" s="44">
        <v>43</v>
      </c>
      <c r="B56" s="44" t="s">
        <v>173</v>
      </c>
      <c r="C56" s="44" t="s">
        <v>174</v>
      </c>
      <c r="D56" s="18">
        <v>50.6</v>
      </c>
      <c r="E56" s="44"/>
      <c r="F56" s="799">
        <v>0</v>
      </c>
      <c r="G56" s="325">
        <v>1</v>
      </c>
      <c r="H56" s="6">
        <v>303850.34999999998</v>
      </c>
      <c r="I56" s="6">
        <v>0</v>
      </c>
      <c r="J56" s="273">
        <v>303850.34999999998</v>
      </c>
      <c r="K56" s="44" t="s">
        <v>175</v>
      </c>
      <c r="L56" s="21">
        <v>1079231.71</v>
      </c>
      <c r="M56" s="44" t="s">
        <v>176</v>
      </c>
      <c r="N56" s="44" t="s">
        <v>177</v>
      </c>
      <c r="O56" s="44"/>
    </row>
    <row r="57" spans="1:15" s="42" customFormat="1" ht="121.5">
      <c r="A57" s="44">
        <v>44</v>
      </c>
      <c r="B57" s="44" t="s">
        <v>178</v>
      </c>
      <c r="C57" s="44" t="s">
        <v>179</v>
      </c>
      <c r="D57" s="18">
        <v>288.89999999999998</v>
      </c>
      <c r="E57" s="44"/>
      <c r="F57" s="799">
        <v>0</v>
      </c>
      <c r="G57" s="325">
        <v>1</v>
      </c>
      <c r="H57" s="6">
        <v>63762</v>
      </c>
      <c r="I57" s="6">
        <v>28955.7</v>
      </c>
      <c r="J57" s="273">
        <v>34806.300000000003</v>
      </c>
      <c r="K57" s="44" t="s">
        <v>180</v>
      </c>
      <c r="L57" s="21">
        <v>4158992.84</v>
      </c>
      <c r="M57" s="44" t="s">
        <v>181</v>
      </c>
      <c r="N57" s="44" t="s">
        <v>182</v>
      </c>
      <c r="O57" s="44"/>
    </row>
    <row r="58" spans="1:15" s="42" customFormat="1" ht="147.75" customHeight="1">
      <c r="A58" s="44">
        <v>45</v>
      </c>
      <c r="B58" s="243" t="s">
        <v>183</v>
      </c>
      <c r="C58" s="16" t="s">
        <v>184</v>
      </c>
      <c r="D58" s="273">
        <v>178</v>
      </c>
      <c r="E58" s="44"/>
      <c r="F58" s="799"/>
      <c r="G58" s="12">
        <v>1</v>
      </c>
      <c r="H58" s="6">
        <v>261666.67</v>
      </c>
      <c r="I58" s="6">
        <v>261666.67</v>
      </c>
      <c r="J58" s="273">
        <v>0</v>
      </c>
      <c r="K58" s="44" t="s">
        <v>185</v>
      </c>
      <c r="L58" s="21">
        <v>2536368.2799999998</v>
      </c>
      <c r="M58" s="20" t="s">
        <v>186</v>
      </c>
      <c r="N58" s="44" t="s">
        <v>6808</v>
      </c>
      <c r="O58" s="44"/>
    </row>
    <row r="59" spans="1:15" s="42" customFormat="1" ht="101.25">
      <c r="A59" s="44">
        <v>46</v>
      </c>
      <c r="B59" s="17" t="s">
        <v>187</v>
      </c>
      <c r="C59" s="17" t="s">
        <v>5758</v>
      </c>
      <c r="D59" s="801">
        <v>261.39999999999998</v>
      </c>
      <c r="E59" s="12"/>
      <c r="F59" s="799"/>
      <c r="G59" s="269">
        <v>1</v>
      </c>
      <c r="H59" s="6">
        <v>0</v>
      </c>
      <c r="I59" s="368">
        <v>0</v>
      </c>
      <c r="J59" s="273">
        <v>0</v>
      </c>
      <c r="K59" s="16"/>
      <c r="L59" s="21"/>
      <c r="M59" s="20" t="s">
        <v>188</v>
      </c>
      <c r="N59" s="44" t="s">
        <v>189</v>
      </c>
      <c r="O59" s="44"/>
    </row>
    <row r="60" spans="1:15" s="42" customFormat="1" ht="101.25">
      <c r="A60" s="44">
        <v>47</v>
      </c>
      <c r="B60" s="17" t="s">
        <v>96</v>
      </c>
      <c r="C60" s="17" t="s">
        <v>190</v>
      </c>
      <c r="D60" s="801">
        <v>291.7</v>
      </c>
      <c r="E60" s="12"/>
      <c r="F60" s="799"/>
      <c r="G60" s="269">
        <v>1</v>
      </c>
      <c r="H60" s="6">
        <v>0</v>
      </c>
      <c r="I60" s="368">
        <v>0</v>
      </c>
      <c r="J60" s="273">
        <v>0</v>
      </c>
      <c r="K60" s="16"/>
      <c r="L60" s="273"/>
      <c r="M60" s="20" t="s">
        <v>188</v>
      </c>
      <c r="N60" s="44" t="s">
        <v>189</v>
      </c>
      <c r="O60" s="44"/>
    </row>
    <row r="61" spans="1:15" s="42" customFormat="1" ht="70.5" customHeight="1">
      <c r="A61" s="44">
        <v>48</v>
      </c>
      <c r="B61" s="17" t="s">
        <v>57</v>
      </c>
      <c r="C61" s="17" t="s">
        <v>191</v>
      </c>
      <c r="D61" s="801">
        <v>150</v>
      </c>
      <c r="E61" s="12"/>
      <c r="F61" s="12"/>
      <c r="G61" s="12">
        <v>1</v>
      </c>
      <c r="H61" s="12">
        <v>0</v>
      </c>
      <c r="I61" s="12">
        <v>0</v>
      </c>
      <c r="J61" s="273">
        <v>0</v>
      </c>
      <c r="K61" s="16"/>
      <c r="L61" s="273"/>
      <c r="M61" s="20">
        <v>43419</v>
      </c>
      <c r="N61" s="44" t="s">
        <v>192</v>
      </c>
      <c r="O61" s="44"/>
    </row>
    <row r="62" spans="1:15" s="42" customFormat="1" ht="121.5">
      <c r="A62" s="44">
        <v>49</v>
      </c>
      <c r="B62" s="17" t="s">
        <v>193</v>
      </c>
      <c r="C62" s="17" t="s">
        <v>194</v>
      </c>
      <c r="D62" s="801">
        <v>50</v>
      </c>
      <c r="E62" s="12"/>
      <c r="F62" s="12"/>
      <c r="G62" s="12">
        <v>2</v>
      </c>
      <c r="H62" s="6">
        <v>0</v>
      </c>
      <c r="I62" s="6">
        <v>0</v>
      </c>
      <c r="J62" s="6">
        <v>0</v>
      </c>
      <c r="K62" s="16"/>
      <c r="L62" s="273"/>
      <c r="M62" s="20"/>
      <c r="N62" s="21" t="s">
        <v>6876</v>
      </c>
      <c r="O62" s="44"/>
    </row>
    <row r="63" spans="1:15" s="42" customFormat="1" ht="121.5">
      <c r="A63" s="44">
        <v>50</v>
      </c>
      <c r="B63" s="17" t="s">
        <v>6665</v>
      </c>
      <c r="C63" s="17" t="s">
        <v>5758</v>
      </c>
      <c r="D63" s="801">
        <v>64.8</v>
      </c>
      <c r="E63" s="12"/>
      <c r="F63" s="12"/>
      <c r="G63" s="12">
        <v>1</v>
      </c>
      <c r="H63" s="6">
        <v>36410.94</v>
      </c>
      <c r="I63" s="6">
        <v>11453</v>
      </c>
      <c r="J63" s="6">
        <v>24957.94</v>
      </c>
      <c r="K63" s="16" t="s">
        <v>6666</v>
      </c>
      <c r="L63" s="273"/>
      <c r="M63" s="20">
        <v>44013</v>
      </c>
      <c r="N63" s="21" t="s">
        <v>6876</v>
      </c>
      <c r="O63" s="44"/>
    </row>
    <row r="64" spans="1:15" s="42" customFormat="1" ht="90.75" customHeight="1">
      <c r="A64" s="44">
        <v>51</v>
      </c>
      <c r="B64" s="17" t="s">
        <v>1841</v>
      </c>
      <c r="C64" s="17" t="s">
        <v>6806</v>
      </c>
      <c r="D64" s="801">
        <v>32.799999999999997</v>
      </c>
      <c r="E64" s="12"/>
      <c r="F64" s="12"/>
      <c r="G64" s="12">
        <v>2</v>
      </c>
      <c r="H64" s="6">
        <v>85021.75</v>
      </c>
      <c r="I64" s="6">
        <v>82471.08</v>
      </c>
      <c r="J64" s="6">
        <v>2550.67</v>
      </c>
      <c r="K64" s="16"/>
      <c r="L64" s="273"/>
      <c r="M64" s="20"/>
      <c r="N64" s="44" t="s">
        <v>6807</v>
      </c>
      <c r="O64" s="44"/>
    </row>
    <row r="65" spans="1:15" s="42" customFormat="1" ht="141.75">
      <c r="A65" s="44">
        <v>52</v>
      </c>
      <c r="B65" s="12" t="s">
        <v>2794</v>
      </c>
      <c r="C65" s="12" t="s">
        <v>2795</v>
      </c>
      <c r="D65" s="801">
        <v>88.4</v>
      </c>
      <c r="E65" s="44" t="s">
        <v>2796</v>
      </c>
      <c r="F65" s="799">
        <v>0</v>
      </c>
      <c r="G65" s="269">
        <v>1</v>
      </c>
      <c r="H65" s="273">
        <v>552850</v>
      </c>
      <c r="I65" s="273">
        <v>337238.53</v>
      </c>
      <c r="J65" s="273">
        <v>215611.47</v>
      </c>
      <c r="K65" s="44" t="s">
        <v>2797</v>
      </c>
      <c r="L65" s="7">
        <v>2152032.96</v>
      </c>
      <c r="M65" s="20">
        <v>44152</v>
      </c>
      <c r="N65" s="44" t="s">
        <v>6634</v>
      </c>
      <c r="O65" s="44"/>
    </row>
    <row r="66" spans="1:15" s="42" customFormat="1" ht="101.25">
      <c r="A66" s="44">
        <v>53</v>
      </c>
      <c r="B66" s="12" t="s">
        <v>6587</v>
      </c>
      <c r="C66" s="12" t="s">
        <v>8597</v>
      </c>
      <c r="D66" s="801">
        <v>35</v>
      </c>
      <c r="E66" s="44"/>
      <c r="F66" s="799">
        <v>0</v>
      </c>
      <c r="G66" s="269">
        <v>1</v>
      </c>
      <c r="H66" s="273">
        <v>0</v>
      </c>
      <c r="I66" s="273">
        <v>0</v>
      </c>
      <c r="J66" s="273">
        <v>0</v>
      </c>
      <c r="K66" s="44"/>
      <c r="L66" s="7"/>
      <c r="M66" s="20">
        <v>44412</v>
      </c>
      <c r="N66" s="44" t="s">
        <v>8598</v>
      </c>
      <c r="O66" s="44"/>
    </row>
    <row r="67" spans="1:15" s="42" customFormat="1" ht="101.25">
      <c r="A67" s="44">
        <v>54</v>
      </c>
      <c r="B67" s="12" t="s">
        <v>140</v>
      </c>
      <c r="C67" s="12" t="s">
        <v>8599</v>
      </c>
      <c r="D67" s="801">
        <v>74</v>
      </c>
      <c r="E67" s="44"/>
      <c r="F67" s="799">
        <v>0</v>
      </c>
      <c r="G67" s="269">
        <v>1</v>
      </c>
      <c r="H67" s="273">
        <v>0</v>
      </c>
      <c r="I67" s="273">
        <v>0</v>
      </c>
      <c r="J67" s="273">
        <v>0</v>
      </c>
      <c r="K67" s="44"/>
      <c r="L67" s="7"/>
      <c r="M67" s="20">
        <v>44412</v>
      </c>
      <c r="N67" s="44" t="s">
        <v>8598</v>
      </c>
      <c r="O67" s="44"/>
    </row>
    <row r="68" spans="1:15" s="42" customFormat="1" ht="101.25">
      <c r="A68" s="44">
        <v>55</v>
      </c>
      <c r="B68" s="12" t="s">
        <v>8607</v>
      </c>
      <c r="C68" s="12" t="s">
        <v>8604</v>
      </c>
      <c r="D68" s="801">
        <v>104.3</v>
      </c>
      <c r="E68" s="44"/>
      <c r="F68" s="799">
        <v>0</v>
      </c>
      <c r="G68" s="269">
        <v>1</v>
      </c>
      <c r="H68" s="273">
        <v>1</v>
      </c>
      <c r="I68" s="273">
        <v>0</v>
      </c>
      <c r="J68" s="273">
        <v>0</v>
      </c>
      <c r="K68" s="44" t="s">
        <v>8605</v>
      </c>
      <c r="L68" s="284">
        <v>2393027.91</v>
      </c>
      <c r="M68" s="20">
        <v>44340</v>
      </c>
      <c r="N68" s="44" t="s">
        <v>8606</v>
      </c>
      <c r="O68" s="44"/>
    </row>
    <row r="69" spans="1:15" s="42" customFormat="1" ht="101.25">
      <c r="A69" s="44">
        <v>56</v>
      </c>
      <c r="B69" s="12" t="s">
        <v>8607</v>
      </c>
      <c r="C69" s="12" t="s">
        <v>8604</v>
      </c>
      <c r="D69" s="801">
        <v>155.30000000000001</v>
      </c>
      <c r="E69" s="44"/>
      <c r="F69" s="799">
        <v>0</v>
      </c>
      <c r="G69" s="269">
        <v>1</v>
      </c>
      <c r="H69" s="273">
        <v>2295</v>
      </c>
      <c r="I69" s="273">
        <v>0</v>
      </c>
      <c r="J69" s="273">
        <v>0</v>
      </c>
      <c r="K69" s="44" t="s">
        <v>8608</v>
      </c>
      <c r="L69" s="284">
        <v>1425487.83</v>
      </c>
      <c r="M69" s="20">
        <v>44340</v>
      </c>
      <c r="N69" s="44" t="s">
        <v>8606</v>
      </c>
      <c r="O69" s="44"/>
    </row>
    <row r="70" spans="1:15" s="42" customFormat="1" ht="101.25">
      <c r="A70" s="44">
        <v>57</v>
      </c>
      <c r="B70" s="12" t="s">
        <v>140</v>
      </c>
      <c r="C70" s="12" t="s">
        <v>8628</v>
      </c>
      <c r="D70" s="801">
        <v>13.8</v>
      </c>
      <c r="E70" s="44"/>
      <c r="F70" s="799">
        <v>0</v>
      </c>
      <c r="G70" s="269">
        <v>1</v>
      </c>
      <c r="H70" s="273">
        <v>21002.31</v>
      </c>
      <c r="I70" s="273">
        <v>0</v>
      </c>
      <c r="J70" s="273">
        <v>21002.31</v>
      </c>
      <c r="K70" s="44" t="s">
        <v>8626</v>
      </c>
      <c r="L70" s="284">
        <v>207101.43</v>
      </c>
      <c r="M70" s="20">
        <v>44449</v>
      </c>
      <c r="N70" s="44" t="s">
        <v>8627</v>
      </c>
      <c r="O70" s="44"/>
    </row>
    <row r="71" spans="1:15" s="42" customFormat="1" ht="101.25">
      <c r="A71" s="44">
        <v>58</v>
      </c>
      <c r="B71" s="12" t="s">
        <v>140</v>
      </c>
      <c r="C71" s="12" t="s">
        <v>8628</v>
      </c>
      <c r="D71" s="801">
        <v>108.2</v>
      </c>
      <c r="E71" s="44"/>
      <c r="F71" s="799">
        <v>0</v>
      </c>
      <c r="G71" s="269">
        <v>1</v>
      </c>
      <c r="H71" s="273">
        <v>354461.22</v>
      </c>
      <c r="I71" s="273">
        <v>0</v>
      </c>
      <c r="J71" s="273">
        <v>354461.22</v>
      </c>
      <c r="K71" s="44" t="s">
        <v>8629</v>
      </c>
      <c r="L71" s="284">
        <v>1144882.5900000001</v>
      </c>
      <c r="M71" s="20">
        <v>44449</v>
      </c>
      <c r="N71" s="44" t="s">
        <v>8627</v>
      </c>
      <c r="O71" s="44"/>
    </row>
    <row r="72" spans="1:15" s="42" customFormat="1" ht="101.25">
      <c r="A72" s="44">
        <v>59</v>
      </c>
      <c r="B72" s="12" t="s">
        <v>140</v>
      </c>
      <c r="C72" s="12" t="s">
        <v>8628</v>
      </c>
      <c r="D72" s="801">
        <v>11.7</v>
      </c>
      <c r="E72" s="44"/>
      <c r="F72" s="799">
        <v>0</v>
      </c>
      <c r="G72" s="269">
        <v>1</v>
      </c>
      <c r="H72" s="273">
        <v>67293.990000000005</v>
      </c>
      <c r="I72" s="273">
        <v>0</v>
      </c>
      <c r="J72" s="273">
        <v>67293.990000000005</v>
      </c>
      <c r="K72" s="44" t="s">
        <v>8630</v>
      </c>
      <c r="L72" s="284">
        <v>82723.45</v>
      </c>
      <c r="M72" s="20">
        <v>44449</v>
      </c>
      <c r="N72" s="44" t="s">
        <v>8627</v>
      </c>
      <c r="O72" s="44"/>
    </row>
    <row r="73" spans="1:15" s="42" customFormat="1" ht="101.25">
      <c r="A73" s="44">
        <v>60</v>
      </c>
      <c r="B73" s="12" t="s">
        <v>8618</v>
      </c>
      <c r="C73" s="12" t="s">
        <v>8620</v>
      </c>
      <c r="D73" s="801">
        <v>32.6</v>
      </c>
      <c r="E73" s="44"/>
      <c r="F73" s="799">
        <v>0</v>
      </c>
      <c r="G73" s="269">
        <v>1</v>
      </c>
      <c r="H73" s="273">
        <v>0</v>
      </c>
      <c r="I73" s="273">
        <v>0</v>
      </c>
      <c r="J73" s="273">
        <v>0</v>
      </c>
      <c r="K73" s="44" t="s">
        <v>8619</v>
      </c>
      <c r="L73" s="284">
        <v>368767.61</v>
      </c>
      <c r="M73" s="20">
        <v>44461</v>
      </c>
      <c r="N73" s="44" t="s">
        <v>8621</v>
      </c>
      <c r="O73" s="44"/>
    </row>
    <row r="74" spans="1:15" s="42" customFormat="1" ht="101.25">
      <c r="A74" s="44">
        <v>61</v>
      </c>
      <c r="B74" s="12" t="s">
        <v>8618</v>
      </c>
      <c r="C74" s="12" t="s">
        <v>8622</v>
      </c>
      <c r="D74" s="801">
        <v>62.1</v>
      </c>
      <c r="E74" s="44"/>
      <c r="F74" s="799">
        <v>0</v>
      </c>
      <c r="G74" s="269">
        <v>1</v>
      </c>
      <c r="H74" s="273">
        <v>0</v>
      </c>
      <c r="I74" s="273">
        <v>0</v>
      </c>
      <c r="J74" s="273">
        <v>0</v>
      </c>
      <c r="K74" s="44" t="s">
        <v>8623</v>
      </c>
      <c r="L74" s="284">
        <v>702468.37</v>
      </c>
      <c r="M74" s="20">
        <v>44420</v>
      </c>
      <c r="N74" s="44" t="s">
        <v>8621</v>
      </c>
      <c r="O74" s="44"/>
    </row>
    <row r="75" spans="1:15" s="42" customFormat="1" ht="101.25">
      <c r="A75" s="44">
        <v>62</v>
      </c>
      <c r="B75" s="12" t="s">
        <v>8618</v>
      </c>
      <c r="C75" s="12" t="s">
        <v>8624</v>
      </c>
      <c r="D75" s="801">
        <v>36.5</v>
      </c>
      <c r="E75" s="44"/>
      <c r="F75" s="799">
        <v>0</v>
      </c>
      <c r="G75" s="269">
        <v>1</v>
      </c>
      <c r="H75" s="273">
        <v>0</v>
      </c>
      <c r="I75" s="273">
        <v>0</v>
      </c>
      <c r="J75" s="273">
        <v>0</v>
      </c>
      <c r="K75" s="44" t="s">
        <v>8625</v>
      </c>
      <c r="L75" s="284">
        <v>412883.98</v>
      </c>
      <c r="M75" s="20">
        <v>44417</v>
      </c>
      <c r="N75" s="44" t="s">
        <v>8621</v>
      </c>
      <c r="O75" s="44"/>
    </row>
    <row r="76" spans="1:15" s="42" customFormat="1" ht="107.25" customHeight="1">
      <c r="A76" s="44">
        <v>63</v>
      </c>
      <c r="B76" s="12" t="s">
        <v>8618</v>
      </c>
      <c r="C76" s="12" t="s">
        <v>8782</v>
      </c>
      <c r="D76" s="801">
        <v>49.5</v>
      </c>
      <c r="E76" s="44"/>
      <c r="F76" s="799">
        <v>0</v>
      </c>
      <c r="G76" s="269">
        <v>1</v>
      </c>
      <c r="H76" s="273">
        <v>0</v>
      </c>
      <c r="I76" s="273">
        <v>0</v>
      </c>
      <c r="J76" s="273">
        <v>0</v>
      </c>
      <c r="K76" s="44" t="s">
        <v>8633</v>
      </c>
      <c r="L76" s="284">
        <v>436317.75</v>
      </c>
      <c r="M76" s="20">
        <v>44502</v>
      </c>
      <c r="N76" s="44" t="s">
        <v>8634</v>
      </c>
      <c r="O76" s="44"/>
    </row>
    <row r="77" spans="1:15" s="42" customFormat="1" ht="123.75" customHeight="1">
      <c r="A77" s="44">
        <v>64</v>
      </c>
      <c r="B77" s="12" t="s">
        <v>8618</v>
      </c>
      <c r="C77" s="12" t="s">
        <v>8780</v>
      </c>
      <c r="D77" s="801">
        <v>48.6</v>
      </c>
      <c r="E77" s="44"/>
      <c r="F77" s="799">
        <v>0</v>
      </c>
      <c r="G77" s="269">
        <v>1</v>
      </c>
      <c r="H77" s="273">
        <v>0</v>
      </c>
      <c r="I77" s="273">
        <v>0</v>
      </c>
      <c r="J77" s="273">
        <v>0</v>
      </c>
      <c r="K77" s="44" t="s">
        <v>8635</v>
      </c>
      <c r="L77" s="284">
        <v>428384.7</v>
      </c>
      <c r="M77" s="20">
        <v>44501</v>
      </c>
      <c r="N77" s="44" t="s">
        <v>8634</v>
      </c>
      <c r="O77" s="44"/>
    </row>
    <row r="78" spans="1:15" s="42" customFormat="1" ht="129.75" customHeight="1">
      <c r="A78" s="44">
        <v>65</v>
      </c>
      <c r="B78" s="12" t="s">
        <v>8618</v>
      </c>
      <c r="C78" s="12" t="s">
        <v>8781</v>
      </c>
      <c r="D78" s="801">
        <v>97.4</v>
      </c>
      <c r="E78" s="44"/>
      <c r="F78" s="799">
        <v>0</v>
      </c>
      <c r="G78" s="269">
        <v>1</v>
      </c>
      <c r="H78" s="273">
        <v>0</v>
      </c>
      <c r="I78" s="273">
        <v>0</v>
      </c>
      <c r="J78" s="273">
        <v>0</v>
      </c>
      <c r="K78" s="44" t="s">
        <v>8636</v>
      </c>
      <c r="L78" s="284">
        <v>858532.3</v>
      </c>
      <c r="M78" s="20">
        <v>44498</v>
      </c>
      <c r="N78" s="44" t="s">
        <v>8634</v>
      </c>
      <c r="O78" s="44"/>
    </row>
    <row r="79" spans="1:15" s="42" customFormat="1" ht="126" customHeight="1">
      <c r="A79" s="44">
        <v>66</v>
      </c>
      <c r="B79" s="12" t="s">
        <v>8618</v>
      </c>
      <c r="C79" s="12" t="s">
        <v>8645</v>
      </c>
      <c r="D79" s="801">
        <v>36.799999999999997</v>
      </c>
      <c r="E79" s="44"/>
      <c r="F79" s="799">
        <v>0</v>
      </c>
      <c r="G79" s="269">
        <v>1</v>
      </c>
      <c r="H79" s="273">
        <v>0</v>
      </c>
      <c r="I79" s="273">
        <v>0</v>
      </c>
      <c r="J79" s="273">
        <v>0</v>
      </c>
      <c r="K79" s="44" t="s">
        <v>8637</v>
      </c>
      <c r="L79" s="284">
        <v>312144.21999999997</v>
      </c>
      <c r="M79" s="20">
        <v>44481</v>
      </c>
      <c r="N79" s="44" t="s">
        <v>8634</v>
      </c>
      <c r="O79" s="44"/>
    </row>
    <row r="80" spans="1:15" s="42" customFormat="1" ht="118.5" customHeight="1">
      <c r="A80" s="44">
        <v>67</v>
      </c>
      <c r="B80" s="12" t="s">
        <v>8618</v>
      </c>
      <c r="C80" s="12" t="s">
        <v>8644</v>
      </c>
      <c r="D80" s="801">
        <v>36.299999999999997</v>
      </c>
      <c r="E80" s="44"/>
      <c r="F80" s="799">
        <v>0</v>
      </c>
      <c r="G80" s="269">
        <v>1</v>
      </c>
      <c r="H80" s="273">
        <v>0</v>
      </c>
      <c r="I80" s="273">
        <v>0</v>
      </c>
      <c r="J80" s="273">
        <v>0</v>
      </c>
      <c r="K80" s="44" t="s">
        <v>8638</v>
      </c>
      <c r="L80" s="284" t="s">
        <v>8639</v>
      </c>
      <c r="M80" s="20">
        <v>44482</v>
      </c>
      <c r="N80" s="44" t="s">
        <v>8634</v>
      </c>
      <c r="O80" s="44"/>
    </row>
    <row r="81" spans="1:15" s="42" customFormat="1" ht="131.25" customHeight="1">
      <c r="A81" s="44">
        <v>68</v>
      </c>
      <c r="B81" s="12" t="s">
        <v>8618</v>
      </c>
      <c r="C81" s="12" t="s">
        <v>8643</v>
      </c>
      <c r="D81" s="801">
        <v>39</v>
      </c>
      <c r="E81" s="44"/>
      <c r="F81" s="799">
        <v>0</v>
      </c>
      <c r="G81" s="269">
        <v>1</v>
      </c>
      <c r="H81" s="273">
        <v>0</v>
      </c>
      <c r="I81" s="273">
        <v>0</v>
      </c>
      <c r="J81" s="273">
        <v>0</v>
      </c>
      <c r="K81" s="44" t="s">
        <v>8640</v>
      </c>
      <c r="L81" s="284">
        <v>330805.02</v>
      </c>
      <c r="M81" s="20">
        <v>44481</v>
      </c>
      <c r="N81" s="44" t="s">
        <v>8634</v>
      </c>
      <c r="O81" s="44"/>
    </row>
    <row r="82" spans="1:15" s="42" customFormat="1" ht="133.5" customHeight="1">
      <c r="A82" s="44">
        <v>69</v>
      </c>
      <c r="B82" s="12" t="s">
        <v>8618</v>
      </c>
      <c r="C82" s="12" t="s">
        <v>8642</v>
      </c>
      <c r="D82" s="801">
        <v>40.799999999999997</v>
      </c>
      <c r="E82" s="44"/>
      <c r="F82" s="799">
        <v>0</v>
      </c>
      <c r="G82" s="269">
        <v>1</v>
      </c>
      <c r="H82" s="273">
        <v>0</v>
      </c>
      <c r="I82" s="273">
        <v>0</v>
      </c>
      <c r="J82" s="273">
        <v>0</v>
      </c>
      <c r="K82" s="44" t="s">
        <v>8641</v>
      </c>
      <c r="L82" s="284">
        <v>346072.94</v>
      </c>
      <c r="M82" s="20">
        <v>44481</v>
      </c>
      <c r="N82" s="44" t="s">
        <v>8634</v>
      </c>
      <c r="O82" s="44"/>
    </row>
    <row r="83" spans="1:15" s="42" customFormat="1" ht="167.25" customHeight="1">
      <c r="A83" s="44">
        <v>70</v>
      </c>
      <c r="B83" s="12" t="s">
        <v>8618</v>
      </c>
      <c r="C83" s="12" t="s">
        <v>8647</v>
      </c>
      <c r="D83" s="801">
        <v>49.7</v>
      </c>
      <c r="E83" s="44"/>
      <c r="F83" s="799">
        <v>0</v>
      </c>
      <c r="G83" s="269">
        <v>1</v>
      </c>
      <c r="H83" s="273">
        <v>0</v>
      </c>
      <c r="I83" s="273">
        <v>0</v>
      </c>
      <c r="J83" s="273">
        <v>0</v>
      </c>
      <c r="K83" s="44" t="s">
        <v>8646</v>
      </c>
      <c r="L83" s="284">
        <v>310773.53000000003</v>
      </c>
      <c r="M83" s="20">
        <v>44540</v>
      </c>
      <c r="N83" s="44" t="s">
        <v>8648</v>
      </c>
      <c r="O83" s="44"/>
    </row>
    <row r="84" spans="1:15" s="42" customFormat="1" ht="181.5" customHeight="1">
      <c r="A84" s="44">
        <v>71</v>
      </c>
      <c r="B84" s="16" t="s">
        <v>1841</v>
      </c>
      <c r="C84" s="44" t="s">
        <v>9344</v>
      </c>
      <c r="D84" s="18">
        <v>69.3</v>
      </c>
      <c r="E84" s="44">
        <v>1020004</v>
      </c>
      <c r="F84" s="799">
        <v>0</v>
      </c>
      <c r="G84" s="325">
        <v>1</v>
      </c>
      <c r="H84" s="273">
        <v>653100</v>
      </c>
      <c r="I84" s="273">
        <v>0</v>
      </c>
      <c r="J84" s="273">
        <v>653100</v>
      </c>
      <c r="K84" s="44" t="s">
        <v>9345</v>
      </c>
      <c r="L84" s="273">
        <v>1299406.8799999999</v>
      </c>
      <c r="M84" s="20" t="s">
        <v>23</v>
      </c>
      <c r="N84" s="21" t="s">
        <v>6876</v>
      </c>
      <c r="O84" s="18" t="s">
        <v>23</v>
      </c>
    </row>
    <row r="85" spans="1:15" s="42" customFormat="1" ht="66" customHeight="1">
      <c r="A85" s="106"/>
      <c r="B85" s="1076" t="s">
        <v>195</v>
      </c>
      <c r="C85" s="1078"/>
      <c r="D85" s="22">
        <f>SUM(D14:D84)</f>
        <v>10517.399999999998</v>
      </c>
      <c r="E85" s="22"/>
      <c r="F85" s="22">
        <f>SUM(F14:F62)</f>
        <v>0</v>
      </c>
      <c r="G85" s="23">
        <f>SUM(G14:G84)</f>
        <v>73</v>
      </c>
      <c r="H85" s="22">
        <f>SUM(H14:H84)</f>
        <v>46820723.650000013</v>
      </c>
      <c r="I85" s="22">
        <f>SUM(I14:I84)</f>
        <v>38734577.170000017</v>
      </c>
      <c r="J85" s="22">
        <f>SUM(J14:J84)</f>
        <v>8083850.4799999986</v>
      </c>
      <c r="K85" s="22"/>
      <c r="L85" s="22">
        <f>SUM(L14:L84)</f>
        <v>109657092.91</v>
      </c>
      <c r="M85" s="22"/>
      <c r="N85" s="22"/>
      <c r="O85" s="22"/>
    </row>
    <row r="86" spans="1:15" s="42" customFormat="1" ht="50.25" customHeight="1">
      <c r="A86" s="106" t="s">
        <v>196</v>
      </c>
      <c r="B86" s="1052" t="s">
        <v>197</v>
      </c>
      <c r="C86" s="1053"/>
      <c r="D86" s="1053"/>
      <c r="E86" s="1053"/>
      <c r="F86" s="1053"/>
      <c r="G86" s="1053"/>
      <c r="H86" s="1053"/>
      <c r="I86" s="1053"/>
      <c r="J86" s="1053"/>
      <c r="K86" s="1053"/>
      <c r="L86" s="1053"/>
      <c r="M86" s="1053"/>
      <c r="N86" s="1053"/>
      <c r="O86" s="1054"/>
    </row>
    <row r="87" spans="1:15" s="42" customFormat="1" ht="54" customHeight="1">
      <c r="A87" s="106" t="s">
        <v>198</v>
      </c>
      <c r="B87" s="1052" t="s">
        <v>199</v>
      </c>
      <c r="C87" s="1053"/>
      <c r="D87" s="1053"/>
      <c r="E87" s="1053"/>
      <c r="F87" s="1053"/>
      <c r="G87" s="1053"/>
      <c r="H87" s="1053"/>
      <c r="I87" s="1053"/>
      <c r="J87" s="1053"/>
      <c r="K87" s="1053"/>
      <c r="L87" s="1053"/>
      <c r="M87" s="1053"/>
      <c r="N87" s="1053"/>
      <c r="O87" s="1054"/>
    </row>
    <row r="88" spans="1:15" s="42" customFormat="1" ht="97.5" customHeight="1">
      <c r="A88" s="44">
        <v>1</v>
      </c>
      <c r="B88" s="16" t="s">
        <v>200</v>
      </c>
      <c r="C88" s="16" t="s">
        <v>201</v>
      </c>
      <c r="D88" s="798">
        <v>37</v>
      </c>
      <c r="E88" s="44" t="s">
        <v>23</v>
      </c>
      <c r="F88" s="799">
        <v>0</v>
      </c>
      <c r="G88" s="282">
        <v>1</v>
      </c>
      <c r="H88" s="273">
        <v>934200</v>
      </c>
      <c r="I88" s="273">
        <v>934200</v>
      </c>
      <c r="J88" s="273">
        <v>0</v>
      </c>
      <c r="K88" s="44" t="s">
        <v>202</v>
      </c>
      <c r="L88" s="273">
        <v>752887.1</v>
      </c>
      <c r="M88" s="20">
        <v>41274</v>
      </c>
      <c r="N88" s="21" t="s">
        <v>203</v>
      </c>
      <c r="O88" s="44" t="s">
        <v>23</v>
      </c>
    </row>
    <row r="89" spans="1:15" s="42" customFormat="1" ht="97.5" customHeight="1">
      <c r="A89" s="44">
        <v>2</v>
      </c>
      <c r="B89" s="16" t="s">
        <v>204</v>
      </c>
      <c r="C89" s="16" t="s">
        <v>205</v>
      </c>
      <c r="D89" s="798">
        <v>37.1</v>
      </c>
      <c r="E89" s="44" t="s">
        <v>23</v>
      </c>
      <c r="F89" s="799">
        <v>0</v>
      </c>
      <c r="G89" s="282">
        <v>1</v>
      </c>
      <c r="H89" s="273">
        <v>936800</v>
      </c>
      <c r="I89" s="273">
        <v>936800</v>
      </c>
      <c r="J89" s="273">
        <v>0</v>
      </c>
      <c r="K89" s="44" t="s">
        <v>206</v>
      </c>
      <c r="L89" s="273">
        <v>754921.93</v>
      </c>
      <c r="M89" s="20">
        <v>41274</v>
      </c>
      <c r="N89" s="21" t="s">
        <v>207</v>
      </c>
      <c r="O89" s="44" t="s">
        <v>23</v>
      </c>
    </row>
    <row r="90" spans="1:15" s="42" customFormat="1" ht="97.5" customHeight="1">
      <c r="A90" s="44">
        <v>3</v>
      </c>
      <c r="B90" s="44" t="s">
        <v>208</v>
      </c>
      <c r="C90" s="16" t="s">
        <v>209</v>
      </c>
      <c r="D90" s="798">
        <v>35.799999999999997</v>
      </c>
      <c r="E90" s="44" t="s">
        <v>23</v>
      </c>
      <c r="F90" s="799">
        <v>0</v>
      </c>
      <c r="G90" s="282">
        <v>1</v>
      </c>
      <c r="H90" s="273">
        <v>1014333</v>
      </c>
      <c r="I90" s="273">
        <v>1010951.88</v>
      </c>
      <c r="J90" s="273">
        <v>3381.1199999999953</v>
      </c>
      <c r="K90" s="44" t="s">
        <v>210</v>
      </c>
      <c r="L90" s="273">
        <v>318298.87</v>
      </c>
      <c r="M90" s="20">
        <v>41772</v>
      </c>
      <c r="N90" s="21" t="s">
        <v>211</v>
      </c>
      <c r="O90" s="44" t="s">
        <v>23</v>
      </c>
    </row>
    <row r="91" spans="1:15" s="42" customFormat="1" ht="97.5" customHeight="1">
      <c r="A91" s="44">
        <v>4</v>
      </c>
      <c r="B91" s="44" t="s">
        <v>219</v>
      </c>
      <c r="C91" s="16" t="s">
        <v>220</v>
      </c>
      <c r="D91" s="798">
        <v>34.1</v>
      </c>
      <c r="E91" s="44" t="s">
        <v>23</v>
      </c>
      <c r="F91" s="799">
        <v>0</v>
      </c>
      <c r="G91" s="282">
        <v>1</v>
      </c>
      <c r="H91" s="273">
        <v>1054665.7</v>
      </c>
      <c r="I91" s="273">
        <v>1054665.7</v>
      </c>
      <c r="J91" s="273">
        <v>0</v>
      </c>
      <c r="K91" s="44" t="s">
        <v>221</v>
      </c>
      <c r="L91" s="273">
        <v>1103817</v>
      </c>
      <c r="M91" s="20" t="s">
        <v>215</v>
      </c>
      <c r="N91" s="21" t="s">
        <v>222</v>
      </c>
      <c r="O91" s="44" t="s">
        <v>23</v>
      </c>
    </row>
    <row r="92" spans="1:15" s="42" customFormat="1" ht="120" customHeight="1">
      <c r="A92" s="44">
        <v>5</v>
      </c>
      <c r="B92" s="44" t="s">
        <v>226</v>
      </c>
      <c r="C92" s="16" t="s">
        <v>227</v>
      </c>
      <c r="D92" s="798">
        <v>33.4</v>
      </c>
      <c r="E92" s="44" t="s">
        <v>23</v>
      </c>
      <c r="F92" s="799">
        <v>0</v>
      </c>
      <c r="G92" s="282">
        <v>1</v>
      </c>
      <c r="H92" s="273">
        <v>1076500</v>
      </c>
      <c r="I92" s="273">
        <v>1076500</v>
      </c>
      <c r="J92" s="273">
        <v>0</v>
      </c>
      <c r="K92" s="44" t="s">
        <v>228</v>
      </c>
      <c r="L92" s="273">
        <v>1146501.76</v>
      </c>
      <c r="M92" s="20" t="s">
        <v>229</v>
      </c>
      <c r="N92" s="21" t="s">
        <v>9236</v>
      </c>
      <c r="O92" s="44" t="s">
        <v>23</v>
      </c>
    </row>
    <row r="93" spans="1:15" s="42" customFormat="1" ht="127.5" customHeight="1">
      <c r="A93" s="44">
        <v>6</v>
      </c>
      <c r="B93" s="44" t="s">
        <v>230</v>
      </c>
      <c r="C93" s="16" t="s">
        <v>231</v>
      </c>
      <c r="D93" s="798">
        <v>33.4</v>
      </c>
      <c r="E93" s="44" t="s">
        <v>23</v>
      </c>
      <c r="F93" s="799">
        <v>0</v>
      </c>
      <c r="G93" s="282">
        <v>1</v>
      </c>
      <c r="H93" s="273">
        <v>1076500</v>
      </c>
      <c r="I93" s="273">
        <v>1076500</v>
      </c>
      <c r="J93" s="273">
        <v>0</v>
      </c>
      <c r="K93" s="44" t="s">
        <v>232</v>
      </c>
      <c r="L93" s="273">
        <v>1146501.76</v>
      </c>
      <c r="M93" s="20" t="s">
        <v>229</v>
      </c>
      <c r="N93" s="21" t="s">
        <v>9236</v>
      </c>
      <c r="O93" s="44" t="s">
        <v>23</v>
      </c>
    </row>
    <row r="94" spans="1:15" s="42" customFormat="1" ht="116.25" customHeight="1">
      <c r="A94" s="44">
        <v>7</v>
      </c>
      <c r="B94" s="44" t="s">
        <v>233</v>
      </c>
      <c r="C94" s="16" t="s">
        <v>234</v>
      </c>
      <c r="D94" s="798">
        <v>35.9</v>
      </c>
      <c r="E94" s="44" t="s">
        <v>23</v>
      </c>
      <c r="F94" s="799">
        <v>0</v>
      </c>
      <c r="G94" s="282">
        <v>1</v>
      </c>
      <c r="H94" s="273">
        <v>1122200</v>
      </c>
      <c r="I94" s="273">
        <v>1122200</v>
      </c>
      <c r="J94" s="273">
        <v>0</v>
      </c>
      <c r="K94" s="44" t="s">
        <v>235</v>
      </c>
      <c r="L94" s="273">
        <v>808880.49</v>
      </c>
      <c r="M94" s="20" t="s">
        <v>236</v>
      </c>
      <c r="N94" s="21" t="s">
        <v>237</v>
      </c>
      <c r="O94" s="44"/>
    </row>
    <row r="95" spans="1:15" s="42" customFormat="1" ht="127.5" customHeight="1">
      <c r="A95" s="44">
        <v>8</v>
      </c>
      <c r="B95" s="44" t="s">
        <v>238</v>
      </c>
      <c r="C95" s="16" t="s">
        <v>239</v>
      </c>
      <c r="D95" s="798">
        <v>35.9</v>
      </c>
      <c r="E95" s="44" t="s">
        <v>23</v>
      </c>
      <c r="F95" s="799">
        <v>0</v>
      </c>
      <c r="G95" s="282">
        <v>1</v>
      </c>
      <c r="H95" s="273">
        <v>1122200</v>
      </c>
      <c r="I95" s="273">
        <v>1122200</v>
      </c>
      <c r="J95" s="273">
        <v>0</v>
      </c>
      <c r="K95" s="44" t="s">
        <v>240</v>
      </c>
      <c r="L95" s="273">
        <v>808880.49</v>
      </c>
      <c r="M95" s="20" t="s">
        <v>236</v>
      </c>
      <c r="N95" s="21" t="s">
        <v>237</v>
      </c>
      <c r="O95" s="44"/>
    </row>
    <row r="96" spans="1:15" s="42" customFormat="1" ht="133.5" customHeight="1">
      <c r="A96" s="44">
        <v>9</v>
      </c>
      <c r="B96" s="44" t="s">
        <v>241</v>
      </c>
      <c r="C96" s="16" t="s">
        <v>242</v>
      </c>
      <c r="D96" s="798">
        <v>35.9</v>
      </c>
      <c r="E96" s="44" t="s">
        <v>23</v>
      </c>
      <c r="F96" s="799">
        <v>0</v>
      </c>
      <c r="G96" s="282">
        <v>1</v>
      </c>
      <c r="H96" s="273">
        <v>1122200</v>
      </c>
      <c r="I96" s="273">
        <v>1122200</v>
      </c>
      <c r="J96" s="273">
        <v>0</v>
      </c>
      <c r="K96" s="44" t="s">
        <v>243</v>
      </c>
      <c r="L96" s="273">
        <v>872687.36</v>
      </c>
      <c r="M96" s="20" t="s">
        <v>236</v>
      </c>
      <c r="N96" s="21" t="s">
        <v>237</v>
      </c>
      <c r="O96" s="44"/>
    </row>
    <row r="97" spans="1:15" s="42" customFormat="1" ht="116.25" customHeight="1">
      <c r="A97" s="44">
        <v>10</v>
      </c>
      <c r="B97" s="44" t="s">
        <v>244</v>
      </c>
      <c r="C97" s="16" t="s">
        <v>245</v>
      </c>
      <c r="D97" s="798">
        <v>35.9</v>
      </c>
      <c r="E97" s="44" t="s">
        <v>23</v>
      </c>
      <c r="F97" s="799">
        <v>0</v>
      </c>
      <c r="G97" s="282">
        <v>1</v>
      </c>
      <c r="H97" s="273">
        <v>1122200</v>
      </c>
      <c r="I97" s="273">
        <v>1122200</v>
      </c>
      <c r="J97" s="273">
        <v>0</v>
      </c>
      <c r="K97" s="44" t="s">
        <v>246</v>
      </c>
      <c r="L97" s="273">
        <v>872687.36</v>
      </c>
      <c r="M97" s="20" t="s">
        <v>236</v>
      </c>
      <c r="N97" s="21" t="s">
        <v>237</v>
      </c>
      <c r="O97" s="44"/>
    </row>
    <row r="98" spans="1:15" s="42" customFormat="1" ht="116.25" customHeight="1">
      <c r="A98" s="44">
        <v>11</v>
      </c>
      <c r="B98" s="44" t="s">
        <v>247</v>
      </c>
      <c r="C98" s="16" t="s">
        <v>248</v>
      </c>
      <c r="D98" s="798">
        <v>35.9</v>
      </c>
      <c r="E98" s="44" t="s">
        <v>23</v>
      </c>
      <c r="F98" s="799">
        <v>0</v>
      </c>
      <c r="G98" s="282">
        <v>1</v>
      </c>
      <c r="H98" s="273">
        <v>1122200</v>
      </c>
      <c r="I98" s="273">
        <v>1122200</v>
      </c>
      <c r="J98" s="273">
        <v>0</v>
      </c>
      <c r="K98" s="44" t="s">
        <v>249</v>
      </c>
      <c r="L98" s="273">
        <v>808880.49</v>
      </c>
      <c r="M98" s="20" t="s">
        <v>236</v>
      </c>
      <c r="N98" s="21" t="s">
        <v>237</v>
      </c>
      <c r="O98" s="44"/>
    </row>
    <row r="99" spans="1:15" s="42" customFormat="1" ht="97.5" customHeight="1">
      <c r="A99" s="44">
        <v>12</v>
      </c>
      <c r="B99" s="44" t="s">
        <v>250</v>
      </c>
      <c r="C99" s="16" t="s">
        <v>251</v>
      </c>
      <c r="D99" s="798">
        <v>35.9</v>
      </c>
      <c r="E99" s="44" t="s">
        <v>23</v>
      </c>
      <c r="F99" s="799">
        <v>0</v>
      </c>
      <c r="G99" s="282">
        <v>1</v>
      </c>
      <c r="H99" s="273">
        <v>1162000</v>
      </c>
      <c r="I99" s="273">
        <v>1162000</v>
      </c>
      <c r="J99" s="273">
        <v>0</v>
      </c>
      <c r="K99" s="44" t="s">
        <v>252</v>
      </c>
      <c r="L99" s="273"/>
      <c r="M99" s="20" t="s">
        <v>253</v>
      </c>
      <c r="N99" s="21" t="s">
        <v>254</v>
      </c>
      <c r="O99" s="44"/>
    </row>
    <row r="100" spans="1:15" s="42" customFormat="1" ht="97.5" customHeight="1">
      <c r="A100" s="44">
        <v>13</v>
      </c>
      <c r="B100" s="44" t="s">
        <v>255</v>
      </c>
      <c r="C100" s="12" t="s">
        <v>256</v>
      </c>
      <c r="D100" s="798">
        <v>38.799999999999997</v>
      </c>
      <c r="E100" s="44" t="s">
        <v>23</v>
      </c>
      <c r="F100" s="799">
        <v>0</v>
      </c>
      <c r="G100" s="282">
        <v>1</v>
      </c>
      <c r="H100" s="273">
        <v>1144304.6200000001</v>
      </c>
      <c r="I100" s="273">
        <v>1144304.6200000001</v>
      </c>
      <c r="J100" s="273">
        <v>0</v>
      </c>
      <c r="K100" s="12" t="s">
        <v>257</v>
      </c>
      <c r="L100" s="273"/>
      <c r="M100" s="19" t="s">
        <v>258</v>
      </c>
      <c r="N100" s="21" t="s">
        <v>259</v>
      </c>
      <c r="O100" s="44"/>
    </row>
    <row r="101" spans="1:15" s="42" customFormat="1" ht="97.5" customHeight="1">
      <c r="A101" s="44">
        <v>14</v>
      </c>
      <c r="B101" s="44" t="s">
        <v>260</v>
      </c>
      <c r="C101" s="12" t="s">
        <v>261</v>
      </c>
      <c r="D101" s="798">
        <v>39.4</v>
      </c>
      <c r="E101" s="44" t="s">
        <v>23</v>
      </c>
      <c r="F101" s="799">
        <v>0</v>
      </c>
      <c r="G101" s="282">
        <v>1</v>
      </c>
      <c r="H101" s="273">
        <v>1162000</v>
      </c>
      <c r="I101" s="273">
        <v>1162000</v>
      </c>
      <c r="J101" s="273">
        <v>0</v>
      </c>
      <c r="K101" s="12" t="s">
        <v>262</v>
      </c>
      <c r="L101" s="273"/>
      <c r="M101" s="19">
        <v>43463</v>
      </c>
      <c r="N101" s="21" t="s">
        <v>259</v>
      </c>
      <c r="O101" s="44"/>
    </row>
    <row r="102" spans="1:15" s="42" customFormat="1" ht="114.75" customHeight="1">
      <c r="A102" s="44">
        <v>15</v>
      </c>
      <c r="B102" s="44" t="s">
        <v>263</v>
      </c>
      <c r="C102" s="12" t="s">
        <v>264</v>
      </c>
      <c r="D102" s="798">
        <v>40.6</v>
      </c>
      <c r="E102" s="44" t="s">
        <v>23</v>
      </c>
      <c r="F102" s="799">
        <v>0</v>
      </c>
      <c r="G102" s="282">
        <v>1</v>
      </c>
      <c r="H102" s="273">
        <v>1147253.8500000001</v>
      </c>
      <c r="I102" s="273">
        <v>1147253.8500000001</v>
      </c>
      <c r="J102" s="273">
        <v>0</v>
      </c>
      <c r="K102" s="12" t="s">
        <v>265</v>
      </c>
      <c r="L102" s="273"/>
      <c r="M102" s="19">
        <v>43463</v>
      </c>
      <c r="N102" s="21" t="s">
        <v>259</v>
      </c>
      <c r="O102" s="44"/>
    </row>
    <row r="103" spans="1:15" s="42" customFormat="1" ht="112.5" customHeight="1">
      <c r="A103" s="44">
        <v>16</v>
      </c>
      <c r="B103" s="44" t="s">
        <v>266</v>
      </c>
      <c r="C103" s="12" t="s">
        <v>267</v>
      </c>
      <c r="D103" s="798">
        <v>39.1</v>
      </c>
      <c r="E103" s="44" t="s">
        <v>23</v>
      </c>
      <c r="F103" s="799">
        <v>0</v>
      </c>
      <c r="G103" s="282">
        <v>1</v>
      </c>
      <c r="H103" s="273">
        <v>1153152.31</v>
      </c>
      <c r="I103" s="273">
        <v>1153152.31</v>
      </c>
      <c r="J103" s="273">
        <v>0</v>
      </c>
      <c r="K103" s="12" t="s">
        <v>268</v>
      </c>
      <c r="L103" s="273"/>
      <c r="M103" s="19">
        <v>43463</v>
      </c>
      <c r="N103" s="21" t="s">
        <v>259</v>
      </c>
      <c r="O103" s="44"/>
    </row>
    <row r="104" spans="1:15" s="42" customFormat="1" ht="107.25" customHeight="1">
      <c r="A104" s="44">
        <v>17</v>
      </c>
      <c r="B104" s="44" t="s">
        <v>269</v>
      </c>
      <c r="C104" s="12" t="s">
        <v>270</v>
      </c>
      <c r="D104" s="798">
        <v>39.200000000000003</v>
      </c>
      <c r="E104" s="44" t="s">
        <v>23</v>
      </c>
      <c r="F104" s="799">
        <v>0</v>
      </c>
      <c r="G104" s="282">
        <v>1</v>
      </c>
      <c r="H104" s="273">
        <v>1156101.54</v>
      </c>
      <c r="I104" s="273">
        <v>1156101.54</v>
      </c>
      <c r="J104" s="273">
        <v>0</v>
      </c>
      <c r="K104" s="12" t="s">
        <v>271</v>
      </c>
      <c r="L104" s="273"/>
      <c r="M104" s="19">
        <v>43463</v>
      </c>
      <c r="N104" s="21" t="s">
        <v>259</v>
      </c>
      <c r="O104" s="44"/>
    </row>
    <row r="105" spans="1:15" s="42" customFormat="1" ht="97.5" customHeight="1">
      <c r="A105" s="44">
        <v>18</v>
      </c>
      <c r="B105" s="44" t="s">
        <v>272</v>
      </c>
      <c r="C105" s="12" t="s">
        <v>273</v>
      </c>
      <c r="D105" s="798">
        <v>38.799999999999997</v>
      </c>
      <c r="E105" s="44" t="s">
        <v>23</v>
      </c>
      <c r="F105" s="799">
        <v>0</v>
      </c>
      <c r="G105" s="282">
        <v>1</v>
      </c>
      <c r="H105" s="273">
        <v>1144304.6200000001</v>
      </c>
      <c r="I105" s="273">
        <v>1144304.6200000001</v>
      </c>
      <c r="J105" s="273">
        <v>0</v>
      </c>
      <c r="K105" s="12" t="s">
        <v>274</v>
      </c>
      <c r="L105" s="273"/>
      <c r="M105" s="19">
        <v>43463</v>
      </c>
      <c r="N105" s="21" t="s">
        <v>259</v>
      </c>
      <c r="O105" s="44"/>
    </row>
    <row r="106" spans="1:15" s="42" customFormat="1" ht="97.5" customHeight="1">
      <c r="A106" s="44">
        <v>19</v>
      </c>
      <c r="B106" s="44" t="s">
        <v>275</v>
      </c>
      <c r="C106" s="12" t="s">
        <v>276</v>
      </c>
      <c r="D106" s="798">
        <v>40.6</v>
      </c>
      <c r="E106" s="44" t="s">
        <v>23</v>
      </c>
      <c r="F106" s="799">
        <v>0</v>
      </c>
      <c r="G106" s="282">
        <v>1</v>
      </c>
      <c r="H106" s="273">
        <v>1197390.76</v>
      </c>
      <c r="I106" s="273">
        <v>1197390.76</v>
      </c>
      <c r="J106" s="273">
        <v>0</v>
      </c>
      <c r="K106" s="12" t="s">
        <v>277</v>
      </c>
      <c r="L106" s="273"/>
      <c r="M106" s="19">
        <v>43463</v>
      </c>
      <c r="N106" s="21" t="s">
        <v>259</v>
      </c>
      <c r="O106" s="44"/>
    </row>
    <row r="107" spans="1:15" s="42" customFormat="1" ht="97.5" customHeight="1">
      <c r="A107" s="44">
        <v>20</v>
      </c>
      <c r="B107" s="44" t="s">
        <v>278</v>
      </c>
      <c r="C107" s="12" t="s">
        <v>279</v>
      </c>
      <c r="D107" s="798">
        <v>40.4</v>
      </c>
      <c r="E107" s="44" t="s">
        <v>23</v>
      </c>
      <c r="F107" s="799">
        <v>0</v>
      </c>
      <c r="G107" s="282">
        <v>1</v>
      </c>
      <c r="H107" s="273">
        <v>1191492.3</v>
      </c>
      <c r="I107" s="273">
        <v>1191492.3</v>
      </c>
      <c r="J107" s="273">
        <v>0</v>
      </c>
      <c r="K107" s="12" t="s">
        <v>280</v>
      </c>
      <c r="L107" s="273"/>
      <c r="M107" s="19">
        <v>43463</v>
      </c>
      <c r="N107" s="21" t="s">
        <v>259</v>
      </c>
      <c r="O107" s="44"/>
    </row>
    <row r="108" spans="1:15" s="42" customFormat="1" ht="97.5" customHeight="1">
      <c r="A108" s="44">
        <v>21</v>
      </c>
      <c r="B108" s="44" t="s">
        <v>281</v>
      </c>
      <c r="C108" s="12" t="s">
        <v>282</v>
      </c>
      <c r="D108" s="798">
        <v>39.5</v>
      </c>
      <c r="E108" s="44" t="s">
        <v>23</v>
      </c>
      <c r="F108" s="799">
        <v>0</v>
      </c>
      <c r="G108" s="282">
        <v>1</v>
      </c>
      <c r="H108" s="273">
        <v>1164949.23</v>
      </c>
      <c r="I108" s="273">
        <v>1164949.23</v>
      </c>
      <c r="J108" s="273">
        <v>0</v>
      </c>
      <c r="K108" s="12" t="s">
        <v>283</v>
      </c>
      <c r="L108" s="273"/>
      <c r="M108" s="19">
        <v>43463</v>
      </c>
      <c r="N108" s="21" t="s">
        <v>259</v>
      </c>
      <c r="O108" s="44"/>
    </row>
    <row r="109" spans="1:15" s="42" customFormat="1" ht="97.5" customHeight="1">
      <c r="A109" s="44">
        <v>22</v>
      </c>
      <c r="B109" s="44" t="s">
        <v>284</v>
      </c>
      <c r="C109" s="12" t="s">
        <v>285</v>
      </c>
      <c r="D109" s="798">
        <v>39.299999999999997</v>
      </c>
      <c r="E109" s="44" t="s">
        <v>23</v>
      </c>
      <c r="F109" s="799">
        <v>0</v>
      </c>
      <c r="G109" s="282">
        <v>1</v>
      </c>
      <c r="H109" s="273">
        <v>1159050.77</v>
      </c>
      <c r="I109" s="273">
        <v>1159050.77</v>
      </c>
      <c r="J109" s="273">
        <v>0</v>
      </c>
      <c r="K109" s="12" t="s">
        <v>286</v>
      </c>
      <c r="L109" s="273"/>
      <c r="M109" s="19">
        <v>43463</v>
      </c>
      <c r="N109" s="21" t="s">
        <v>259</v>
      </c>
      <c r="O109" s="44"/>
    </row>
    <row r="110" spans="1:15" s="42" customFormat="1" ht="97.5" customHeight="1">
      <c r="A110" s="44">
        <v>23</v>
      </c>
      <c r="B110" s="44" t="s">
        <v>287</v>
      </c>
      <c r="C110" s="44" t="s">
        <v>9233</v>
      </c>
      <c r="D110" s="798">
        <v>36</v>
      </c>
      <c r="E110" s="44"/>
      <c r="F110" s="799">
        <v>0</v>
      </c>
      <c r="G110" s="282">
        <v>1</v>
      </c>
      <c r="H110" s="273">
        <v>1326833</v>
      </c>
      <c r="I110" s="273">
        <v>1326833</v>
      </c>
      <c r="J110" s="273">
        <v>0</v>
      </c>
      <c r="K110" s="12" t="s">
        <v>288</v>
      </c>
      <c r="L110" s="273"/>
      <c r="M110" s="19" t="s">
        <v>289</v>
      </c>
      <c r="N110" s="21" t="s">
        <v>290</v>
      </c>
      <c r="O110" s="44"/>
    </row>
    <row r="111" spans="1:15" s="42" customFormat="1" ht="97.5" customHeight="1">
      <c r="A111" s="44">
        <v>24</v>
      </c>
      <c r="B111" s="44" t="s">
        <v>291</v>
      </c>
      <c r="C111" s="12" t="s">
        <v>292</v>
      </c>
      <c r="D111" s="798">
        <v>38.1</v>
      </c>
      <c r="E111" s="44"/>
      <c r="F111" s="799">
        <v>0</v>
      </c>
      <c r="G111" s="282">
        <v>1</v>
      </c>
      <c r="H111" s="273">
        <v>1326833</v>
      </c>
      <c r="I111" s="273">
        <v>1326833</v>
      </c>
      <c r="J111" s="273">
        <v>0</v>
      </c>
      <c r="K111" s="12" t="s">
        <v>293</v>
      </c>
      <c r="L111" s="273"/>
      <c r="M111" s="19" t="s">
        <v>289</v>
      </c>
      <c r="N111" s="21" t="s">
        <v>294</v>
      </c>
      <c r="O111" s="44"/>
    </row>
    <row r="112" spans="1:15" s="42" customFormat="1" ht="152.25" customHeight="1">
      <c r="A112" s="44">
        <v>25</v>
      </c>
      <c r="B112" s="44" t="s">
        <v>295</v>
      </c>
      <c r="C112" s="12" t="s">
        <v>9232</v>
      </c>
      <c r="D112" s="798">
        <v>38.299999999999997</v>
      </c>
      <c r="E112" s="44"/>
      <c r="F112" s="799">
        <v>0</v>
      </c>
      <c r="G112" s="282">
        <v>1</v>
      </c>
      <c r="H112" s="273">
        <v>1326833</v>
      </c>
      <c r="I112" s="273">
        <v>1326833</v>
      </c>
      <c r="J112" s="273">
        <v>0</v>
      </c>
      <c r="K112" s="12" t="s">
        <v>296</v>
      </c>
      <c r="L112" s="273"/>
      <c r="M112" s="19" t="s">
        <v>297</v>
      </c>
      <c r="N112" s="21" t="s">
        <v>298</v>
      </c>
      <c r="O112" s="44"/>
    </row>
    <row r="113" spans="1:15" s="42" customFormat="1" ht="163.5" customHeight="1">
      <c r="A113" s="44">
        <v>26</v>
      </c>
      <c r="B113" s="44" t="s">
        <v>299</v>
      </c>
      <c r="C113" s="12" t="s">
        <v>300</v>
      </c>
      <c r="D113" s="798">
        <v>35.799999999999997</v>
      </c>
      <c r="E113" s="44"/>
      <c r="F113" s="799">
        <v>0</v>
      </c>
      <c r="G113" s="282">
        <v>1</v>
      </c>
      <c r="H113" s="273">
        <v>1326833</v>
      </c>
      <c r="I113" s="273">
        <v>1326833</v>
      </c>
      <c r="J113" s="273">
        <v>0</v>
      </c>
      <c r="K113" s="12" t="s">
        <v>301</v>
      </c>
      <c r="L113" s="273"/>
      <c r="M113" s="19" t="s">
        <v>302</v>
      </c>
      <c r="N113" s="21" t="s">
        <v>303</v>
      </c>
      <c r="O113" s="44"/>
    </row>
    <row r="114" spans="1:15" s="42" customFormat="1" ht="97.5" customHeight="1">
      <c r="A114" s="44">
        <v>27</v>
      </c>
      <c r="B114" s="44" t="s">
        <v>304</v>
      </c>
      <c r="C114" s="12" t="s">
        <v>9231</v>
      </c>
      <c r="D114" s="798">
        <v>43.3</v>
      </c>
      <c r="E114" s="44"/>
      <c r="F114" s="799">
        <v>0</v>
      </c>
      <c r="G114" s="282">
        <v>1</v>
      </c>
      <c r="H114" s="273">
        <v>1326833</v>
      </c>
      <c r="I114" s="273">
        <v>1326833</v>
      </c>
      <c r="J114" s="273">
        <v>0</v>
      </c>
      <c r="K114" s="12" t="s">
        <v>305</v>
      </c>
      <c r="L114" s="273"/>
      <c r="M114" s="19" t="s">
        <v>297</v>
      </c>
      <c r="N114" s="21" t="s">
        <v>9235</v>
      </c>
      <c r="O114" s="44"/>
    </row>
    <row r="115" spans="1:15" s="42" customFormat="1" ht="111" customHeight="1">
      <c r="A115" s="44">
        <v>28</v>
      </c>
      <c r="B115" s="44" t="s">
        <v>306</v>
      </c>
      <c r="C115" s="12" t="s">
        <v>9230</v>
      </c>
      <c r="D115" s="798">
        <v>40.299999999999997</v>
      </c>
      <c r="E115" s="44"/>
      <c r="F115" s="799">
        <v>0</v>
      </c>
      <c r="G115" s="282">
        <v>1</v>
      </c>
      <c r="H115" s="273">
        <v>1326835</v>
      </c>
      <c r="I115" s="273">
        <v>1326835</v>
      </c>
      <c r="J115" s="273">
        <v>0</v>
      </c>
      <c r="K115" s="12" t="s">
        <v>307</v>
      </c>
      <c r="L115" s="273"/>
      <c r="M115" s="19" t="s">
        <v>297</v>
      </c>
      <c r="N115" s="21" t="s">
        <v>9234</v>
      </c>
      <c r="O115" s="44"/>
    </row>
    <row r="116" spans="1:15" s="42" customFormat="1" ht="97.5" customHeight="1">
      <c r="A116" s="44">
        <v>29</v>
      </c>
      <c r="B116" s="44" t="s">
        <v>5723</v>
      </c>
      <c r="C116" s="12" t="s">
        <v>5694</v>
      </c>
      <c r="D116" s="798">
        <v>38.4</v>
      </c>
      <c r="E116" s="44"/>
      <c r="F116" s="799">
        <v>0</v>
      </c>
      <c r="G116" s="282">
        <v>1</v>
      </c>
      <c r="H116" s="273">
        <v>1515357.03</v>
      </c>
      <c r="I116" s="273">
        <v>1515357.03</v>
      </c>
      <c r="J116" s="273">
        <v>0</v>
      </c>
      <c r="K116" s="12" t="s">
        <v>5704</v>
      </c>
      <c r="L116" s="273"/>
      <c r="M116" s="19">
        <v>43963</v>
      </c>
      <c r="N116" s="21" t="s">
        <v>5712</v>
      </c>
      <c r="O116" s="44"/>
    </row>
    <row r="117" spans="1:15" s="42" customFormat="1" ht="97.5" customHeight="1">
      <c r="A117" s="44">
        <v>30</v>
      </c>
      <c r="B117" s="44" t="s">
        <v>5724</v>
      </c>
      <c r="C117" s="12" t="s">
        <v>5695</v>
      </c>
      <c r="D117" s="798">
        <v>36.1</v>
      </c>
      <c r="E117" s="44"/>
      <c r="F117" s="799">
        <v>0</v>
      </c>
      <c r="G117" s="282">
        <v>1</v>
      </c>
      <c r="H117" s="273">
        <v>1515357.03</v>
      </c>
      <c r="I117" s="273">
        <v>1515357.03</v>
      </c>
      <c r="J117" s="273">
        <v>0</v>
      </c>
      <c r="K117" s="12" t="s">
        <v>5705</v>
      </c>
      <c r="L117" s="273"/>
      <c r="M117" s="19">
        <v>43963</v>
      </c>
      <c r="N117" s="21" t="s">
        <v>5712</v>
      </c>
      <c r="O117" s="44"/>
    </row>
    <row r="118" spans="1:15" s="42" customFormat="1" ht="97.5" customHeight="1">
      <c r="A118" s="44">
        <v>31</v>
      </c>
      <c r="B118" s="44" t="s">
        <v>5725</v>
      </c>
      <c r="C118" s="12" t="s">
        <v>5696</v>
      </c>
      <c r="D118" s="798">
        <v>33.5</v>
      </c>
      <c r="E118" s="44"/>
      <c r="F118" s="799">
        <v>0</v>
      </c>
      <c r="G118" s="282">
        <v>1</v>
      </c>
      <c r="H118" s="273">
        <v>1515357.03</v>
      </c>
      <c r="I118" s="273">
        <v>1515357.03</v>
      </c>
      <c r="J118" s="273">
        <v>0</v>
      </c>
      <c r="K118" s="12" t="s">
        <v>5706</v>
      </c>
      <c r="L118" s="273"/>
      <c r="M118" s="19">
        <v>43963</v>
      </c>
      <c r="N118" s="21" t="s">
        <v>5712</v>
      </c>
      <c r="O118" s="44"/>
    </row>
    <row r="119" spans="1:15" s="42" customFormat="1" ht="97.5" customHeight="1">
      <c r="A119" s="44">
        <v>32</v>
      </c>
      <c r="B119" s="44" t="s">
        <v>5726</v>
      </c>
      <c r="C119" s="12" t="s">
        <v>5697</v>
      </c>
      <c r="D119" s="798">
        <v>34</v>
      </c>
      <c r="E119" s="44"/>
      <c r="F119" s="799">
        <v>0</v>
      </c>
      <c r="G119" s="282">
        <v>1</v>
      </c>
      <c r="H119" s="273">
        <v>1515357.03</v>
      </c>
      <c r="I119" s="273">
        <v>1515357.03</v>
      </c>
      <c r="J119" s="273">
        <v>0</v>
      </c>
      <c r="K119" s="12" t="s">
        <v>5707</v>
      </c>
      <c r="L119" s="273"/>
      <c r="M119" s="19">
        <v>43963</v>
      </c>
      <c r="N119" s="21" t="s">
        <v>5712</v>
      </c>
      <c r="O119" s="44"/>
    </row>
    <row r="120" spans="1:15" s="42" customFormat="1" ht="97.5" customHeight="1">
      <c r="A120" s="44">
        <v>33</v>
      </c>
      <c r="B120" s="44" t="s">
        <v>5727</v>
      </c>
      <c r="C120" s="12" t="s">
        <v>5698</v>
      </c>
      <c r="D120" s="798">
        <v>33.799999999999997</v>
      </c>
      <c r="E120" s="44"/>
      <c r="F120" s="799">
        <v>0</v>
      </c>
      <c r="G120" s="282">
        <v>1</v>
      </c>
      <c r="H120" s="273">
        <v>1515357.03</v>
      </c>
      <c r="I120" s="273">
        <v>1515357.03</v>
      </c>
      <c r="J120" s="273">
        <v>0</v>
      </c>
      <c r="K120" s="12" t="s">
        <v>5708</v>
      </c>
      <c r="L120" s="273"/>
      <c r="M120" s="19">
        <v>43963</v>
      </c>
      <c r="N120" s="21" t="s">
        <v>5712</v>
      </c>
      <c r="O120" s="44"/>
    </row>
    <row r="121" spans="1:15" s="42" customFormat="1" ht="97.5" customHeight="1">
      <c r="A121" s="44">
        <v>34</v>
      </c>
      <c r="B121" s="44" t="s">
        <v>5730</v>
      </c>
      <c r="C121" s="12" t="s">
        <v>5699</v>
      </c>
      <c r="D121" s="798">
        <v>33.6</v>
      </c>
      <c r="E121" s="44"/>
      <c r="F121" s="799">
        <v>0</v>
      </c>
      <c r="G121" s="282">
        <v>1</v>
      </c>
      <c r="H121" s="273">
        <v>1515357.03</v>
      </c>
      <c r="I121" s="273">
        <v>1515357.03</v>
      </c>
      <c r="J121" s="273">
        <v>0</v>
      </c>
      <c r="K121" s="12" t="s">
        <v>5709</v>
      </c>
      <c r="L121" s="273"/>
      <c r="M121" s="19">
        <v>43963</v>
      </c>
      <c r="N121" s="21" t="s">
        <v>5712</v>
      </c>
      <c r="O121" s="44"/>
    </row>
    <row r="122" spans="1:15" s="42" customFormat="1" ht="97.5" customHeight="1">
      <c r="A122" s="44">
        <v>35</v>
      </c>
      <c r="B122" s="44" t="s">
        <v>5729</v>
      </c>
      <c r="C122" s="12" t="s">
        <v>5700</v>
      </c>
      <c r="D122" s="798">
        <v>33.700000000000003</v>
      </c>
      <c r="E122" s="44"/>
      <c r="F122" s="799">
        <v>0</v>
      </c>
      <c r="G122" s="282">
        <v>1</v>
      </c>
      <c r="H122" s="273">
        <v>1515357.03</v>
      </c>
      <c r="I122" s="273">
        <v>1515357.03</v>
      </c>
      <c r="J122" s="273">
        <v>0</v>
      </c>
      <c r="K122" s="12" t="s">
        <v>5710</v>
      </c>
      <c r="L122" s="273"/>
      <c r="M122" s="19">
        <v>43963</v>
      </c>
      <c r="N122" s="21" t="s">
        <v>5712</v>
      </c>
      <c r="O122" s="44"/>
    </row>
    <row r="123" spans="1:15" s="42" customFormat="1" ht="97.5" customHeight="1">
      <c r="A123" s="44">
        <v>36</v>
      </c>
      <c r="B123" s="44" t="s">
        <v>5728</v>
      </c>
      <c r="C123" s="12" t="s">
        <v>5701</v>
      </c>
      <c r="D123" s="798">
        <v>33.9</v>
      </c>
      <c r="E123" s="44"/>
      <c r="F123" s="799">
        <v>0</v>
      </c>
      <c r="G123" s="282">
        <v>1</v>
      </c>
      <c r="H123" s="273">
        <v>1515357.03</v>
      </c>
      <c r="I123" s="273">
        <v>1515357.03</v>
      </c>
      <c r="J123" s="273">
        <v>0</v>
      </c>
      <c r="K123" s="12" t="s">
        <v>5711</v>
      </c>
      <c r="L123" s="273"/>
      <c r="M123" s="19">
        <v>43963</v>
      </c>
      <c r="N123" s="21" t="s">
        <v>5712</v>
      </c>
      <c r="O123" s="44"/>
    </row>
    <row r="124" spans="1:15" s="42" customFormat="1" ht="97.5" customHeight="1">
      <c r="A124" s="44">
        <v>37</v>
      </c>
      <c r="B124" s="44" t="s">
        <v>5731</v>
      </c>
      <c r="C124" s="12" t="s">
        <v>5702</v>
      </c>
      <c r="D124" s="798">
        <v>33.4</v>
      </c>
      <c r="E124" s="44"/>
      <c r="F124" s="799">
        <v>0</v>
      </c>
      <c r="G124" s="282">
        <v>1</v>
      </c>
      <c r="H124" s="273">
        <v>1392423.21</v>
      </c>
      <c r="I124" s="273">
        <v>1392423.21</v>
      </c>
      <c r="J124" s="273">
        <v>0</v>
      </c>
      <c r="K124" s="12" t="s">
        <v>5713</v>
      </c>
      <c r="L124" s="273"/>
      <c r="M124" s="19">
        <v>43997</v>
      </c>
      <c r="N124" s="21" t="s">
        <v>5714</v>
      </c>
      <c r="O124" s="44"/>
    </row>
    <row r="125" spans="1:15" s="42" customFormat="1" ht="97.5" customHeight="1">
      <c r="A125" s="44">
        <v>38</v>
      </c>
      <c r="B125" s="44" t="s">
        <v>5732</v>
      </c>
      <c r="C125" s="12" t="s">
        <v>5703</v>
      </c>
      <c r="D125" s="798">
        <v>33.700000000000003</v>
      </c>
      <c r="E125" s="44"/>
      <c r="F125" s="799">
        <v>0</v>
      </c>
      <c r="G125" s="282">
        <v>1</v>
      </c>
      <c r="H125" s="273">
        <v>1515357.03</v>
      </c>
      <c r="I125" s="273">
        <v>1515357.03</v>
      </c>
      <c r="J125" s="273">
        <v>0</v>
      </c>
      <c r="K125" s="12" t="s">
        <v>6820</v>
      </c>
      <c r="L125" s="273"/>
      <c r="M125" s="19">
        <v>43997</v>
      </c>
      <c r="N125" s="21" t="s">
        <v>5714</v>
      </c>
      <c r="O125" s="44"/>
    </row>
    <row r="126" spans="1:15" s="42" customFormat="1" ht="97.5" customHeight="1">
      <c r="A126" s="44">
        <v>39</v>
      </c>
      <c r="B126" s="44" t="s">
        <v>5736</v>
      </c>
      <c r="C126" s="12" t="s">
        <v>5737</v>
      </c>
      <c r="D126" s="798">
        <v>41.4</v>
      </c>
      <c r="E126" s="44"/>
      <c r="F126" s="799">
        <v>0</v>
      </c>
      <c r="G126" s="282">
        <v>1</v>
      </c>
      <c r="H126" s="273">
        <v>1515327</v>
      </c>
      <c r="I126" s="273">
        <v>1515327</v>
      </c>
      <c r="J126" s="273">
        <v>0</v>
      </c>
      <c r="K126" s="12" t="s">
        <v>5738</v>
      </c>
      <c r="L126" s="273"/>
      <c r="M126" s="19">
        <v>44011</v>
      </c>
      <c r="N126" s="21" t="s">
        <v>5739</v>
      </c>
      <c r="O126" s="44"/>
    </row>
    <row r="127" spans="1:15" s="42" customFormat="1" ht="97.5" customHeight="1">
      <c r="A127" s="44">
        <v>40</v>
      </c>
      <c r="B127" s="44" t="s">
        <v>5744</v>
      </c>
      <c r="C127" s="12" t="s">
        <v>5740</v>
      </c>
      <c r="D127" s="798">
        <v>36.700000000000003</v>
      </c>
      <c r="E127" s="44"/>
      <c r="F127" s="799">
        <v>0</v>
      </c>
      <c r="G127" s="282">
        <v>1</v>
      </c>
      <c r="H127" s="273">
        <v>1083154.8400000001</v>
      </c>
      <c r="I127" s="273">
        <v>1083154.8400000001</v>
      </c>
      <c r="J127" s="273">
        <v>0</v>
      </c>
      <c r="K127" s="802" t="s">
        <v>5747</v>
      </c>
      <c r="L127" s="273"/>
      <c r="M127" s="19">
        <v>44011</v>
      </c>
      <c r="N127" s="21" t="s">
        <v>5739</v>
      </c>
      <c r="O127" s="44"/>
    </row>
    <row r="128" spans="1:15" s="42" customFormat="1" ht="97.5" customHeight="1">
      <c r="A128" s="44">
        <v>41</v>
      </c>
      <c r="B128" s="44" t="s">
        <v>5745</v>
      </c>
      <c r="C128" s="12" t="s">
        <v>5741</v>
      </c>
      <c r="D128" s="798">
        <v>34.6</v>
      </c>
      <c r="E128" s="44"/>
      <c r="F128" s="799">
        <v>0</v>
      </c>
      <c r="G128" s="282">
        <v>1</v>
      </c>
      <c r="H128" s="273">
        <v>1454713.88</v>
      </c>
      <c r="I128" s="273">
        <v>1454713.88</v>
      </c>
      <c r="J128" s="273">
        <v>0</v>
      </c>
      <c r="K128" s="12" t="s">
        <v>5748</v>
      </c>
      <c r="L128" s="273"/>
      <c r="M128" s="19">
        <v>44011</v>
      </c>
      <c r="N128" s="21" t="s">
        <v>5739</v>
      </c>
      <c r="O128" s="44"/>
    </row>
    <row r="129" spans="1:15" s="42" customFormat="1" ht="97.5" customHeight="1">
      <c r="A129" s="44">
        <v>42</v>
      </c>
      <c r="B129" s="44" t="s">
        <v>5746</v>
      </c>
      <c r="C129" s="12" t="s">
        <v>5742</v>
      </c>
      <c r="D129" s="798">
        <v>37.9</v>
      </c>
      <c r="E129" s="44"/>
      <c r="F129" s="799">
        <v>0</v>
      </c>
      <c r="G129" s="282">
        <v>1</v>
      </c>
      <c r="H129" s="273">
        <v>1515327</v>
      </c>
      <c r="I129" s="273">
        <v>1515327</v>
      </c>
      <c r="J129" s="273">
        <v>0</v>
      </c>
      <c r="K129" s="12" t="s">
        <v>5749</v>
      </c>
      <c r="L129" s="273"/>
      <c r="M129" s="19">
        <v>44011</v>
      </c>
      <c r="N129" s="21" t="s">
        <v>5739</v>
      </c>
      <c r="O129" s="44"/>
    </row>
    <row r="130" spans="1:15" s="42" customFormat="1" ht="97.5" customHeight="1">
      <c r="A130" s="44">
        <v>43</v>
      </c>
      <c r="B130" s="44" t="s">
        <v>5751</v>
      </c>
      <c r="C130" s="12" t="s">
        <v>5743</v>
      </c>
      <c r="D130" s="798">
        <v>38.700000000000003</v>
      </c>
      <c r="E130" s="44"/>
      <c r="F130" s="799">
        <v>0</v>
      </c>
      <c r="G130" s="282">
        <v>1</v>
      </c>
      <c r="H130" s="273">
        <v>1022448.33</v>
      </c>
      <c r="I130" s="273">
        <v>1022448.33</v>
      </c>
      <c r="J130" s="273">
        <v>0</v>
      </c>
      <c r="K130" s="12" t="s">
        <v>5750</v>
      </c>
      <c r="L130" s="273"/>
      <c r="M130" s="19">
        <v>44011</v>
      </c>
      <c r="N130" s="21" t="s">
        <v>5739</v>
      </c>
      <c r="O130" s="44"/>
    </row>
    <row r="131" spans="1:15" s="42" customFormat="1" ht="97.5" customHeight="1">
      <c r="A131" s="44">
        <v>44</v>
      </c>
      <c r="B131" s="44" t="s">
        <v>5733</v>
      </c>
      <c r="C131" s="12" t="s">
        <v>5715</v>
      </c>
      <c r="D131" s="798">
        <v>35.4</v>
      </c>
      <c r="E131" s="44"/>
      <c r="F131" s="799">
        <v>0</v>
      </c>
      <c r="G131" s="282">
        <v>1</v>
      </c>
      <c r="H131" s="273">
        <v>1053151.96</v>
      </c>
      <c r="I131" s="273">
        <v>1053151.96</v>
      </c>
      <c r="J131" s="273">
        <v>0</v>
      </c>
      <c r="K131" s="12" t="s">
        <v>5716</v>
      </c>
      <c r="L131" s="273"/>
      <c r="M131" s="19">
        <v>44029</v>
      </c>
      <c r="N131" s="21" t="s">
        <v>5717</v>
      </c>
      <c r="O131" s="44"/>
    </row>
    <row r="132" spans="1:15" s="42" customFormat="1" ht="97.5" customHeight="1">
      <c r="A132" s="44">
        <v>45</v>
      </c>
      <c r="B132" s="44" t="s">
        <v>5734</v>
      </c>
      <c r="C132" s="12" t="s">
        <v>5718</v>
      </c>
      <c r="D132" s="798">
        <v>58.7</v>
      </c>
      <c r="E132" s="44"/>
      <c r="F132" s="799">
        <v>0</v>
      </c>
      <c r="G132" s="282">
        <v>1</v>
      </c>
      <c r="H132" s="273">
        <v>1507750.36</v>
      </c>
      <c r="I132" s="273">
        <v>1507750.36</v>
      </c>
      <c r="J132" s="273">
        <v>0</v>
      </c>
      <c r="K132" s="12" t="s">
        <v>5719</v>
      </c>
      <c r="L132" s="273"/>
      <c r="M132" s="19">
        <v>44029</v>
      </c>
      <c r="N132" s="21" t="s">
        <v>5717</v>
      </c>
      <c r="O132" s="44"/>
    </row>
    <row r="133" spans="1:15" s="42" customFormat="1" ht="97.5" customHeight="1">
      <c r="A133" s="44">
        <v>46</v>
      </c>
      <c r="B133" s="44" t="s">
        <v>5735</v>
      </c>
      <c r="C133" s="12" t="s">
        <v>5720</v>
      </c>
      <c r="D133" s="798">
        <v>35.200000000000003</v>
      </c>
      <c r="E133" s="44"/>
      <c r="F133" s="799">
        <v>0</v>
      </c>
      <c r="G133" s="282">
        <v>1</v>
      </c>
      <c r="H133" s="273">
        <v>1295604.44</v>
      </c>
      <c r="I133" s="273">
        <v>1295604.44</v>
      </c>
      <c r="J133" s="273">
        <v>0</v>
      </c>
      <c r="K133" s="12" t="s">
        <v>5721</v>
      </c>
      <c r="L133" s="273"/>
      <c r="M133" s="19">
        <v>44035</v>
      </c>
      <c r="N133" s="21" t="s">
        <v>5722</v>
      </c>
      <c r="O133" s="44"/>
    </row>
    <row r="134" spans="1:15" s="42" customFormat="1" ht="97.5" customHeight="1">
      <c r="A134" s="44">
        <v>47</v>
      </c>
      <c r="B134" s="44" t="s">
        <v>5753</v>
      </c>
      <c r="C134" s="12" t="s">
        <v>5752</v>
      </c>
      <c r="D134" s="798">
        <v>47.7</v>
      </c>
      <c r="E134" s="44"/>
      <c r="F134" s="799">
        <v>0</v>
      </c>
      <c r="G134" s="282">
        <v>1</v>
      </c>
      <c r="H134" s="273">
        <v>1515327</v>
      </c>
      <c r="I134" s="273">
        <v>1515327</v>
      </c>
      <c r="J134" s="273">
        <v>0</v>
      </c>
      <c r="K134" s="12" t="s">
        <v>5754</v>
      </c>
      <c r="L134" s="273"/>
      <c r="M134" s="19">
        <v>44098</v>
      </c>
      <c r="N134" s="21" t="s">
        <v>5755</v>
      </c>
      <c r="O134" s="44"/>
    </row>
    <row r="135" spans="1:15" s="42" customFormat="1" ht="97.5" customHeight="1">
      <c r="A135" s="44">
        <v>48</v>
      </c>
      <c r="B135" s="44" t="s">
        <v>8588</v>
      </c>
      <c r="C135" s="12" t="s">
        <v>8583</v>
      </c>
      <c r="D135" s="798">
        <v>38.299999999999997</v>
      </c>
      <c r="E135" s="44"/>
      <c r="F135" s="799">
        <v>0</v>
      </c>
      <c r="G135" s="282">
        <v>1</v>
      </c>
      <c r="H135" s="273">
        <v>1515327</v>
      </c>
      <c r="I135" s="273">
        <v>1515327</v>
      </c>
      <c r="J135" s="273">
        <v>0</v>
      </c>
      <c r="K135" s="12" t="s">
        <v>8584</v>
      </c>
      <c r="L135" s="273">
        <v>1333600.98</v>
      </c>
      <c r="M135" s="19">
        <v>44284</v>
      </c>
      <c r="N135" s="21" t="s">
        <v>9153</v>
      </c>
      <c r="O135" s="44"/>
    </row>
    <row r="136" spans="1:15" s="42" customFormat="1" ht="97.5" customHeight="1">
      <c r="A136" s="44">
        <v>49</v>
      </c>
      <c r="B136" s="44" t="s">
        <v>8589</v>
      </c>
      <c r="C136" s="12" t="s">
        <v>8590</v>
      </c>
      <c r="D136" s="798">
        <v>35.9</v>
      </c>
      <c r="E136" s="44"/>
      <c r="F136" s="799">
        <v>0</v>
      </c>
      <c r="G136" s="282">
        <v>1</v>
      </c>
      <c r="H136" s="273">
        <v>1515327</v>
      </c>
      <c r="I136" s="273">
        <v>1515327</v>
      </c>
      <c r="J136" s="273">
        <v>0</v>
      </c>
      <c r="K136" s="12" t="s">
        <v>8591</v>
      </c>
      <c r="L136" s="273">
        <v>1226753.24</v>
      </c>
      <c r="M136" s="19">
        <v>44323</v>
      </c>
      <c r="N136" s="21" t="s">
        <v>9154</v>
      </c>
      <c r="O136" s="44"/>
    </row>
    <row r="137" spans="1:15" s="42" customFormat="1" ht="97.5" customHeight="1">
      <c r="A137" s="44">
        <v>50</v>
      </c>
      <c r="B137" s="44" t="s">
        <v>8592</v>
      </c>
      <c r="C137" s="12" t="s">
        <v>8593</v>
      </c>
      <c r="D137" s="798">
        <v>34.4</v>
      </c>
      <c r="E137" s="44"/>
      <c r="F137" s="799">
        <v>0</v>
      </c>
      <c r="G137" s="282">
        <v>1</v>
      </c>
      <c r="H137" s="273">
        <v>1515327</v>
      </c>
      <c r="I137" s="273">
        <v>1515327</v>
      </c>
      <c r="J137" s="273">
        <v>0</v>
      </c>
      <c r="K137" s="12" t="s">
        <v>8594</v>
      </c>
      <c r="L137" s="273">
        <v>1175496.1399999999</v>
      </c>
      <c r="M137" s="19">
        <v>44330</v>
      </c>
      <c r="N137" s="21" t="s">
        <v>9155</v>
      </c>
      <c r="O137" s="44"/>
    </row>
    <row r="138" spans="1:15" s="42" customFormat="1" ht="97.5" customHeight="1">
      <c r="A138" s="44">
        <v>51</v>
      </c>
      <c r="B138" s="44" t="s">
        <v>8595</v>
      </c>
      <c r="C138" s="12" t="s">
        <v>8596</v>
      </c>
      <c r="D138" s="798">
        <v>43</v>
      </c>
      <c r="E138" s="44"/>
      <c r="F138" s="799">
        <v>0</v>
      </c>
      <c r="G138" s="282">
        <v>1</v>
      </c>
      <c r="H138" s="273">
        <v>1515327</v>
      </c>
      <c r="I138" s="273">
        <v>1515327</v>
      </c>
      <c r="J138" s="273">
        <v>0</v>
      </c>
      <c r="K138" s="12" t="s">
        <v>8602</v>
      </c>
      <c r="L138" s="273">
        <v>1469370.18</v>
      </c>
      <c r="M138" s="19">
        <v>44330</v>
      </c>
      <c r="N138" s="21" t="s">
        <v>9156</v>
      </c>
      <c r="O138" s="44"/>
    </row>
    <row r="139" spans="1:15" s="42" customFormat="1" ht="97.5" customHeight="1">
      <c r="A139" s="44">
        <v>52</v>
      </c>
      <c r="B139" s="44" t="s">
        <v>8600</v>
      </c>
      <c r="C139" s="12" t="s">
        <v>8601</v>
      </c>
      <c r="D139" s="798">
        <v>35.299999999999997</v>
      </c>
      <c r="E139" s="44"/>
      <c r="F139" s="799">
        <v>0</v>
      </c>
      <c r="G139" s="282">
        <v>1</v>
      </c>
      <c r="H139" s="273">
        <v>1515327</v>
      </c>
      <c r="I139" s="273">
        <v>1515327</v>
      </c>
      <c r="J139" s="273">
        <v>0</v>
      </c>
      <c r="K139" s="12" t="s">
        <v>8603</v>
      </c>
      <c r="L139" s="273">
        <v>1229141.3700000001</v>
      </c>
      <c r="M139" s="19">
        <v>44466</v>
      </c>
      <c r="N139" s="21" t="s">
        <v>9157</v>
      </c>
      <c r="O139" s="44"/>
    </row>
    <row r="140" spans="1:15" s="42" customFormat="1" ht="97.5" customHeight="1">
      <c r="A140" s="44">
        <v>53</v>
      </c>
      <c r="B140" s="44" t="s">
        <v>8609</v>
      </c>
      <c r="C140" s="12" t="s">
        <v>8610</v>
      </c>
      <c r="D140" s="798">
        <v>35</v>
      </c>
      <c r="E140" s="44"/>
      <c r="F140" s="799">
        <v>0</v>
      </c>
      <c r="G140" s="282">
        <v>1</v>
      </c>
      <c r="H140" s="273">
        <v>1515327</v>
      </c>
      <c r="I140" s="273">
        <v>1515327</v>
      </c>
      <c r="J140" s="273">
        <v>0</v>
      </c>
      <c r="K140" s="12" t="s">
        <v>8611</v>
      </c>
      <c r="L140" s="273">
        <v>1218695.4099999999</v>
      </c>
      <c r="M140" s="19">
        <v>44517</v>
      </c>
      <c r="N140" s="21" t="s">
        <v>9158</v>
      </c>
      <c r="O140" s="44"/>
    </row>
    <row r="141" spans="1:15" s="42" customFormat="1" ht="97.5" customHeight="1">
      <c r="A141" s="44">
        <v>54</v>
      </c>
      <c r="B141" s="44" t="s">
        <v>8612</v>
      </c>
      <c r="C141" s="12" t="s">
        <v>8613</v>
      </c>
      <c r="D141" s="798">
        <v>38.200000000000003</v>
      </c>
      <c r="E141" s="44"/>
      <c r="F141" s="799">
        <v>0</v>
      </c>
      <c r="G141" s="282">
        <v>1</v>
      </c>
      <c r="H141" s="273">
        <v>1515327</v>
      </c>
      <c r="I141" s="273">
        <v>1515327</v>
      </c>
      <c r="J141" s="273">
        <v>0</v>
      </c>
      <c r="K141" s="12" t="s">
        <v>8614</v>
      </c>
      <c r="L141" s="273">
        <v>1305347.46</v>
      </c>
      <c r="M141" s="19">
        <v>44532</v>
      </c>
      <c r="N141" s="21" t="s">
        <v>9159</v>
      </c>
      <c r="O141" s="44"/>
    </row>
    <row r="142" spans="1:15" s="42" customFormat="1" ht="97.5" customHeight="1">
      <c r="A142" s="44">
        <v>55</v>
      </c>
      <c r="B142" s="44" t="s">
        <v>9410</v>
      </c>
      <c r="C142" s="12" t="s">
        <v>9346</v>
      </c>
      <c r="D142" s="798">
        <v>41.9</v>
      </c>
      <c r="E142" s="44"/>
      <c r="F142" s="799">
        <v>0</v>
      </c>
      <c r="G142" s="282">
        <v>1</v>
      </c>
      <c r="H142" s="273">
        <v>1515327</v>
      </c>
      <c r="I142" s="273">
        <v>1515327</v>
      </c>
      <c r="J142" s="273">
        <v>0</v>
      </c>
      <c r="K142" s="12" t="s">
        <v>9347</v>
      </c>
      <c r="L142" s="273">
        <v>1431781.64</v>
      </c>
      <c r="M142" s="19">
        <v>44407</v>
      </c>
      <c r="N142" s="21" t="s">
        <v>9348</v>
      </c>
      <c r="O142" s="44"/>
    </row>
    <row r="143" spans="1:15" s="42" customFormat="1" ht="97.5" customHeight="1">
      <c r="A143" s="44">
        <v>56</v>
      </c>
      <c r="B143" s="44" t="s">
        <v>9409</v>
      </c>
      <c r="C143" s="12" t="s">
        <v>9349</v>
      </c>
      <c r="D143" s="798" t="s">
        <v>9350</v>
      </c>
      <c r="E143" s="44"/>
      <c r="F143" s="799">
        <v>0</v>
      </c>
      <c r="G143" s="282">
        <v>1</v>
      </c>
      <c r="H143" s="273">
        <v>1515327</v>
      </c>
      <c r="I143" s="273">
        <v>1515327</v>
      </c>
      <c r="J143" s="273">
        <v>0</v>
      </c>
      <c r="K143" s="12" t="s">
        <v>9351</v>
      </c>
      <c r="L143" s="273">
        <v>1390775.96</v>
      </c>
      <c r="M143" s="19">
        <v>44411</v>
      </c>
      <c r="N143" s="21" t="s">
        <v>9357</v>
      </c>
      <c r="O143" s="44"/>
    </row>
    <row r="144" spans="1:15" s="42" customFormat="1" ht="97.5" customHeight="1">
      <c r="A144" s="44">
        <v>57</v>
      </c>
      <c r="B144" s="44" t="s">
        <v>9411</v>
      </c>
      <c r="C144" s="12" t="s">
        <v>9352</v>
      </c>
      <c r="D144" s="798" t="s">
        <v>9353</v>
      </c>
      <c r="E144" s="44"/>
      <c r="F144" s="799">
        <v>0</v>
      </c>
      <c r="G144" s="282">
        <v>1</v>
      </c>
      <c r="H144" s="273">
        <v>1515327</v>
      </c>
      <c r="I144" s="273">
        <v>1515327</v>
      </c>
      <c r="J144" s="273">
        <v>0</v>
      </c>
      <c r="K144" s="12" t="s">
        <v>9354</v>
      </c>
      <c r="L144" s="273" t="s">
        <v>9355</v>
      </c>
      <c r="M144" s="19">
        <v>44390</v>
      </c>
      <c r="N144" s="21" t="s">
        <v>9356</v>
      </c>
      <c r="O144" s="44"/>
    </row>
    <row r="145" spans="1:15" s="42" customFormat="1" ht="97.5" customHeight="1">
      <c r="A145" s="106" t="s">
        <v>198</v>
      </c>
      <c r="B145" s="1076" t="s">
        <v>308</v>
      </c>
      <c r="C145" s="1078"/>
      <c r="D145" s="22">
        <f>SUM(D88:D142)</f>
        <v>2066.1000000000004</v>
      </c>
      <c r="E145" s="22"/>
      <c r="F145" s="22">
        <f>SUM(F88:F133)</f>
        <v>0</v>
      </c>
      <c r="G145" s="23">
        <f>SUM(G88:G144)</f>
        <v>57</v>
      </c>
      <c r="H145" s="22">
        <f>SUM(H88:H144)</f>
        <v>74593709.99000001</v>
      </c>
      <c r="I145" s="22">
        <f>SUM(I88:I144)</f>
        <v>74590328.870000005</v>
      </c>
      <c r="J145" s="22">
        <f>SUM(J88:J144)</f>
        <v>3381.1199999999953</v>
      </c>
      <c r="K145" s="22">
        <f>SUM(K88:K133)</f>
        <v>0</v>
      </c>
      <c r="L145" s="22">
        <f>SUM(L88:L144)</f>
        <v>21175906.990000006</v>
      </c>
      <c r="M145" s="22"/>
      <c r="N145" s="25" t="s">
        <v>23</v>
      </c>
      <c r="O145" s="25" t="s">
        <v>23</v>
      </c>
    </row>
    <row r="146" spans="1:15" s="42" customFormat="1" ht="50.25" customHeight="1">
      <c r="A146" s="106" t="s">
        <v>309</v>
      </c>
      <c r="B146" s="1052" t="s">
        <v>310</v>
      </c>
      <c r="C146" s="1053"/>
      <c r="D146" s="1053"/>
      <c r="E146" s="1053"/>
      <c r="F146" s="1053"/>
      <c r="G146" s="1053"/>
      <c r="H146" s="1053"/>
      <c r="I146" s="1053"/>
      <c r="J146" s="1053"/>
      <c r="K146" s="1053"/>
      <c r="L146" s="1053"/>
      <c r="M146" s="1053"/>
      <c r="N146" s="1053"/>
      <c r="O146" s="1054"/>
    </row>
    <row r="147" spans="1:15" s="42" customFormat="1" ht="97.5" customHeight="1">
      <c r="A147" s="44">
        <v>1</v>
      </c>
      <c r="B147" s="44" t="s">
        <v>311</v>
      </c>
      <c r="C147" s="44" t="s">
        <v>9407</v>
      </c>
      <c r="D147" s="798">
        <v>30.9</v>
      </c>
      <c r="E147" s="44" t="s">
        <v>23</v>
      </c>
      <c r="F147" s="799">
        <v>0</v>
      </c>
      <c r="G147" s="282">
        <v>1</v>
      </c>
      <c r="H147" s="273">
        <v>300000</v>
      </c>
      <c r="I147" s="273">
        <v>0</v>
      </c>
      <c r="J147" s="273">
        <v>300000</v>
      </c>
      <c r="K147" s="44" t="s">
        <v>312</v>
      </c>
      <c r="L147" s="273">
        <v>136465.51999999999</v>
      </c>
      <c r="M147" s="20">
        <v>39060</v>
      </c>
      <c r="N147" s="21" t="s">
        <v>313</v>
      </c>
      <c r="O147" s="44" t="s">
        <v>23</v>
      </c>
    </row>
    <row r="148" spans="1:15" s="42" customFormat="1" ht="106.5" customHeight="1">
      <c r="A148" s="44">
        <v>2</v>
      </c>
      <c r="B148" s="44" t="s">
        <v>314</v>
      </c>
      <c r="C148" s="44" t="s">
        <v>9408</v>
      </c>
      <c r="D148" s="798">
        <v>48.1</v>
      </c>
      <c r="E148" s="44" t="s">
        <v>23</v>
      </c>
      <c r="F148" s="799">
        <v>0</v>
      </c>
      <c r="G148" s="282">
        <v>1</v>
      </c>
      <c r="H148" s="273">
        <v>130000</v>
      </c>
      <c r="I148" s="273">
        <v>0</v>
      </c>
      <c r="J148" s="273">
        <v>130000</v>
      </c>
      <c r="K148" s="44" t="s">
        <v>315</v>
      </c>
      <c r="L148" s="273">
        <v>167890.16</v>
      </c>
      <c r="M148" s="20">
        <v>39387</v>
      </c>
      <c r="N148" s="21" t="s">
        <v>316</v>
      </c>
      <c r="O148" s="44" t="s">
        <v>23</v>
      </c>
    </row>
    <row r="149" spans="1:15" s="42" customFormat="1" ht="97.5" customHeight="1">
      <c r="A149" s="44">
        <v>3</v>
      </c>
      <c r="B149" s="44" t="s">
        <v>317</v>
      </c>
      <c r="C149" s="44" t="s">
        <v>318</v>
      </c>
      <c r="D149" s="798">
        <v>39</v>
      </c>
      <c r="E149" s="44" t="s">
        <v>23</v>
      </c>
      <c r="F149" s="799">
        <v>0</v>
      </c>
      <c r="G149" s="282">
        <v>1</v>
      </c>
      <c r="H149" s="273">
        <v>215000</v>
      </c>
      <c r="I149" s="273">
        <v>0</v>
      </c>
      <c r="J149" s="273">
        <v>215000</v>
      </c>
      <c r="K149" s="44" t="s">
        <v>319</v>
      </c>
      <c r="L149" s="273">
        <v>558871.17000000004</v>
      </c>
      <c r="M149" s="20">
        <v>39465</v>
      </c>
      <c r="N149" s="44" t="s">
        <v>320</v>
      </c>
      <c r="O149" s="44" t="s">
        <v>23</v>
      </c>
    </row>
    <row r="150" spans="1:15" s="42" customFormat="1" ht="97.5" customHeight="1">
      <c r="A150" s="44">
        <v>4</v>
      </c>
      <c r="B150" s="44" t="s">
        <v>321</v>
      </c>
      <c r="C150" s="44" t="s">
        <v>322</v>
      </c>
      <c r="D150" s="798">
        <v>68.900000000000006</v>
      </c>
      <c r="E150" s="44" t="s">
        <v>23</v>
      </c>
      <c r="F150" s="799">
        <v>0</v>
      </c>
      <c r="G150" s="282">
        <v>1</v>
      </c>
      <c r="H150" s="273">
        <v>1690000</v>
      </c>
      <c r="I150" s="273">
        <v>0</v>
      </c>
      <c r="J150" s="273">
        <v>1690000</v>
      </c>
      <c r="K150" s="44" t="s">
        <v>323</v>
      </c>
      <c r="L150" s="273">
        <v>0</v>
      </c>
      <c r="M150" s="20">
        <v>40983</v>
      </c>
      <c r="N150" s="44" t="s">
        <v>324</v>
      </c>
      <c r="O150" s="44" t="s">
        <v>23</v>
      </c>
    </row>
    <row r="151" spans="1:15" s="42" customFormat="1" ht="97.5" customHeight="1">
      <c r="A151" s="44">
        <v>5</v>
      </c>
      <c r="B151" s="44" t="s">
        <v>325</v>
      </c>
      <c r="C151" s="44" t="s">
        <v>326</v>
      </c>
      <c r="D151" s="798">
        <v>33.5</v>
      </c>
      <c r="E151" s="44" t="s">
        <v>23</v>
      </c>
      <c r="F151" s="799">
        <v>0</v>
      </c>
      <c r="G151" s="282">
        <v>1</v>
      </c>
      <c r="H151" s="273">
        <v>840230.77</v>
      </c>
      <c r="I151" s="273">
        <v>756208.57</v>
      </c>
      <c r="J151" s="273">
        <v>84022.20000000007</v>
      </c>
      <c r="K151" s="44" t="s">
        <v>327</v>
      </c>
      <c r="L151" s="273">
        <v>297849.51</v>
      </c>
      <c r="M151" s="20">
        <v>40704</v>
      </c>
      <c r="N151" s="44" t="s">
        <v>328</v>
      </c>
      <c r="O151" s="44" t="s">
        <v>23</v>
      </c>
    </row>
    <row r="152" spans="1:15" s="42" customFormat="1" ht="97.5" customHeight="1">
      <c r="A152" s="44">
        <v>6</v>
      </c>
      <c r="B152" s="16" t="s">
        <v>329</v>
      </c>
      <c r="C152" s="44" t="s">
        <v>330</v>
      </c>
      <c r="D152" s="798">
        <v>33.200000000000003</v>
      </c>
      <c r="E152" s="44" t="s">
        <v>23</v>
      </c>
      <c r="F152" s="799">
        <v>0</v>
      </c>
      <c r="G152" s="282">
        <v>1</v>
      </c>
      <c r="H152" s="273">
        <v>848100</v>
      </c>
      <c r="I152" s="273">
        <v>848100</v>
      </c>
      <c r="J152" s="273">
        <v>0</v>
      </c>
      <c r="K152" s="44" t="s">
        <v>331</v>
      </c>
      <c r="L152" s="273">
        <v>1074684</v>
      </c>
      <c r="M152" s="20">
        <v>41135</v>
      </c>
      <c r="N152" s="44" t="s">
        <v>332</v>
      </c>
      <c r="O152" s="44" t="s">
        <v>23</v>
      </c>
    </row>
    <row r="153" spans="1:15" s="42" customFormat="1" ht="97.5" customHeight="1">
      <c r="A153" s="44">
        <v>7</v>
      </c>
      <c r="B153" s="16" t="s">
        <v>333</v>
      </c>
      <c r="C153" s="44" t="s">
        <v>334</v>
      </c>
      <c r="D153" s="798">
        <v>34.200000000000003</v>
      </c>
      <c r="E153" s="44" t="s">
        <v>23</v>
      </c>
      <c r="F153" s="799">
        <v>0</v>
      </c>
      <c r="G153" s="282">
        <v>1</v>
      </c>
      <c r="H153" s="273">
        <v>848100</v>
      </c>
      <c r="I153" s="273">
        <v>848100</v>
      </c>
      <c r="J153" s="273">
        <v>0</v>
      </c>
      <c r="K153" s="44" t="s">
        <v>335</v>
      </c>
      <c r="L153" s="273">
        <v>1107054</v>
      </c>
      <c r="M153" s="20">
        <v>41135</v>
      </c>
      <c r="N153" s="44" t="s">
        <v>336</v>
      </c>
      <c r="O153" s="44" t="s">
        <v>23</v>
      </c>
    </row>
    <row r="154" spans="1:15" s="42" customFormat="1" ht="97.5" customHeight="1">
      <c r="A154" s="44">
        <v>8</v>
      </c>
      <c r="B154" s="16" t="s">
        <v>337</v>
      </c>
      <c r="C154" s="16" t="s">
        <v>338</v>
      </c>
      <c r="D154" s="798">
        <v>33.4</v>
      </c>
      <c r="E154" s="44" t="s">
        <v>23</v>
      </c>
      <c r="F154" s="799">
        <v>0</v>
      </c>
      <c r="G154" s="282">
        <v>1</v>
      </c>
      <c r="H154" s="273">
        <v>848100</v>
      </c>
      <c r="I154" s="273">
        <v>848100</v>
      </c>
      <c r="J154" s="273">
        <v>0</v>
      </c>
      <c r="K154" s="44" t="s">
        <v>339</v>
      </c>
      <c r="L154" s="273">
        <v>1081158</v>
      </c>
      <c r="M154" s="20">
        <v>41135</v>
      </c>
      <c r="N154" s="44" t="s">
        <v>340</v>
      </c>
      <c r="O154" s="44" t="s">
        <v>23</v>
      </c>
    </row>
    <row r="155" spans="1:15" s="42" customFormat="1" ht="97.5" customHeight="1">
      <c r="A155" s="44">
        <v>9</v>
      </c>
      <c r="B155" s="16" t="s">
        <v>341</v>
      </c>
      <c r="C155" s="16" t="s">
        <v>342</v>
      </c>
      <c r="D155" s="798">
        <v>32.9</v>
      </c>
      <c r="E155" s="44" t="s">
        <v>23</v>
      </c>
      <c r="F155" s="799">
        <v>0</v>
      </c>
      <c r="G155" s="282">
        <v>1</v>
      </c>
      <c r="H155" s="273">
        <v>848100</v>
      </c>
      <c r="I155" s="273">
        <v>848100</v>
      </c>
      <c r="J155" s="273">
        <v>0</v>
      </c>
      <c r="K155" s="44" t="s">
        <v>343</v>
      </c>
      <c r="L155" s="273">
        <v>1064973</v>
      </c>
      <c r="M155" s="20">
        <v>41135</v>
      </c>
      <c r="N155" s="44" t="s">
        <v>344</v>
      </c>
      <c r="O155" s="44" t="s">
        <v>23</v>
      </c>
    </row>
    <row r="156" spans="1:15" s="42" customFormat="1" ht="97.5" customHeight="1">
      <c r="A156" s="44">
        <v>10</v>
      </c>
      <c r="B156" s="16" t="s">
        <v>345</v>
      </c>
      <c r="C156" s="16" t="s">
        <v>346</v>
      </c>
      <c r="D156" s="798">
        <v>33.5</v>
      </c>
      <c r="E156" s="44" t="s">
        <v>23</v>
      </c>
      <c r="F156" s="799">
        <v>0</v>
      </c>
      <c r="G156" s="282">
        <v>1</v>
      </c>
      <c r="H156" s="273">
        <v>848100</v>
      </c>
      <c r="I156" s="273">
        <v>848100</v>
      </c>
      <c r="J156" s="273">
        <v>0</v>
      </c>
      <c r="K156" s="44" t="s">
        <v>347</v>
      </c>
      <c r="L156" s="273">
        <v>1084395</v>
      </c>
      <c r="M156" s="20">
        <v>41135</v>
      </c>
      <c r="N156" s="44" t="s">
        <v>344</v>
      </c>
      <c r="O156" s="44" t="s">
        <v>23</v>
      </c>
    </row>
    <row r="157" spans="1:15" s="42" customFormat="1" ht="97.5" customHeight="1">
      <c r="A157" s="44">
        <v>11</v>
      </c>
      <c r="B157" s="16" t="s">
        <v>348</v>
      </c>
      <c r="C157" s="16" t="s">
        <v>349</v>
      </c>
      <c r="D157" s="798">
        <v>33.4</v>
      </c>
      <c r="E157" s="44" t="s">
        <v>23</v>
      </c>
      <c r="F157" s="799">
        <v>0</v>
      </c>
      <c r="G157" s="282">
        <v>1</v>
      </c>
      <c r="H157" s="273">
        <v>893100</v>
      </c>
      <c r="I157" s="273">
        <v>884153.68</v>
      </c>
      <c r="J157" s="273">
        <v>8946.3199999999488</v>
      </c>
      <c r="K157" s="44" t="s">
        <v>350</v>
      </c>
      <c r="L157" s="273">
        <v>1081158</v>
      </c>
      <c r="M157" s="20">
        <v>41253</v>
      </c>
      <c r="N157" s="44" t="s">
        <v>351</v>
      </c>
      <c r="O157" s="44" t="s">
        <v>23</v>
      </c>
    </row>
    <row r="158" spans="1:15" s="42" customFormat="1" ht="97.5" customHeight="1">
      <c r="A158" s="44">
        <v>12</v>
      </c>
      <c r="B158" s="16" t="s">
        <v>352</v>
      </c>
      <c r="C158" s="16" t="s">
        <v>353</v>
      </c>
      <c r="D158" s="798">
        <v>45.2</v>
      </c>
      <c r="E158" s="44" t="s">
        <v>23</v>
      </c>
      <c r="F158" s="799">
        <v>0</v>
      </c>
      <c r="G158" s="282">
        <v>1</v>
      </c>
      <c r="H158" s="273">
        <v>1208600</v>
      </c>
      <c r="I158" s="273">
        <v>1196519.3500000001</v>
      </c>
      <c r="J158" s="273">
        <v>12080.649999999907</v>
      </c>
      <c r="K158" s="44" t="s">
        <v>354</v>
      </c>
      <c r="L158" s="273">
        <v>1463124</v>
      </c>
      <c r="M158" s="20">
        <v>41261</v>
      </c>
      <c r="N158" s="44" t="s">
        <v>355</v>
      </c>
      <c r="O158" s="44" t="s">
        <v>23</v>
      </c>
    </row>
    <row r="159" spans="1:15" s="42" customFormat="1" ht="97.5" customHeight="1">
      <c r="A159" s="44">
        <v>13</v>
      </c>
      <c r="B159" s="16" t="s">
        <v>356</v>
      </c>
      <c r="C159" s="16" t="s">
        <v>357</v>
      </c>
      <c r="D159" s="798">
        <v>33</v>
      </c>
      <c r="E159" s="44" t="s">
        <v>23</v>
      </c>
      <c r="F159" s="799">
        <v>0</v>
      </c>
      <c r="G159" s="282">
        <v>1</v>
      </c>
      <c r="H159" s="273">
        <v>882400</v>
      </c>
      <c r="I159" s="273">
        <v>873565.01</v>
      </c>
      <c r="J159" s="273">
        <v>8834.9899999999907</v>
      </c>
      <c r="K159" s="44" t="s">
        <v>358</v>
      </c>
      <c r="L159" s="273">
        <v>1068210</v>
      </c>
      <c r="M159" s="20">
        <v>41261</v>
      </c>
      <c r="N159" s="44" t="s">
        <v>359</v>
      </c>
      <c r="O159" s="44" t="s">
        <v>23</v>
      </c>
    </row>
    <row r="160" spans="1:15" s="42" customFormat="1" ht="97.5" customHeight="1">
      <c r="A160" s="44">
        <v>14</v>
      </c>
      <c r="B160" s="16" t="s">
        <v>360</v>
      </c>
      <c r="C160" s="16" t="s">
        <v>361</v>
      </c>
      <c r="D160" s="798">
        <v>33</v>
      </c>
      <c r="E160" s="44" t="s">
        <v>23</v>
      </c>
      <c r="F160" s="799">
        <v>0</v>
      </c>
      <c r="G160" s="282">
        <v>1</v>
      </c>
      <c r="H160" s="273">
        <v>882400</v>
      </c>
      <c r="I160" s="273">
        <v>873565.01</v>
      </c>
      <c r="J160" s="273">
        <v>8834.9899999999907</v>
      </c>
      <c r="K160" s="44" t="s">
        <v>362</v>
      </c>
      <c r="L160" s="273">
        <v>1068210</v>
      </c>
      <c r="M160" s="20">
        <v>41261</v>
      </c>
      <c r="N160" s="44" t="s">
        <v>363</v>
      </c>
      <c r="O160" s="44" t="s">
        <v>23</v>
      </c>
    </row>
    <row r="161" spans="1:15" s="42" customFormat="1" ht="97.5" customHeight="1">
      <c r="A161" s="44">
        <v>15</v>
      </c>
      <c r="B161" s="44" t="s">
        <v>212</v>
      </c>
      <c r="C161" s="16" t="s">
        <v>213</v>
      </c>
      <c r="D161" s="798">
        <v>34.200000000000003</v>
      </c>
      <c r="E161" s="44" t="s">
        <v>23</v>
      </c>
      <c r="F161" s="799">
        <v>0</v>
      </c>
      <c r="G161" s="282">
        <v>1</v>
      </c>
      <c r="H161" s="273">
        <v>995700.02</v>
      </c>
      <c r="I161" s="273">
        <v>995700.02</v>
      </c>
      <c r="J161" s="273">
        <v>0</v>
      </c>
      <c r="K161" s="44" t="s">
        <v>214</v>
      </c>
      <c r="L161" s="273">
        <v>1107054</v>
      </c>
      <c r="M161" s="20">
        <v>43963</v>
      </c>
      <c r="N161" s="21" t="s">
        <v>6633</v>
      </c>
      <c r="O161" s="44" t="s">
        <v>23</v>
      </c>
    </row>
    <row r="162" spans="1:15" s="42" customFormat="1" ht="97.5" customHeight="1">
      <c r="A162" s="44">
        <v>16</v>
      </c>
      <c r="B162" s="44" t="s">
        <v>216</v>
      </c>
      <c r="C162" s="16" t="s">
        <v>217</v>
      </c>
      <c r="D162" s="798">
        <v>33.299999999999997</v>
      </c>
      <c r="E162" s="44" t="s">
        <v>23</v>
      </c>
      <c r="F162" s="799">
        <v>0</v>
      </c>
      <c r="G162" s="282">
        <v>1</v>
      </c>
      <c r="H162" s="273">
        <v>1029922.81</v>
      </c>
      <c r="I162" s="273">
        <v>1029922.81</v>
      </c>
      <c r="J162" s="273">
        <v>0</v>
      </c>
      <c r="K162" s="44" t="s">
        <v>218</v>
      </c>
      <c r="L162" s="273">
        <v>1077921</v>
      </c>
      <c r="M162" s="20">
        <v>43963</v>
      </c>
      <c r="N162" s="21" t="s">
        <v>6633</v>
      </c>
      <c r="O162" s="44" t="s">
        <v>23</v>
      </c>
    </row>
    <row r="163" spans="1:15" s="42" customFormat="1" ht="97.5" customHeight="1">
      <c r="A163" s="44">
        <v>17</v>
      </c>
      <c r="B163" s="44" t="s">
        <v>223</v>
      </c>
      <c r="C163" s="16" t="s">
        <v>224</v>
      </c>
      <c r="D163" s="798">
        <v>34</v>
      </c>
      <c r="E163" s="44" t="s">
        <v>23</v>
      </c>
      <c r="F163" s="799">
        <v>0</v>
      </c>
      <c r="G163" s="282">
        <v>1</v>
      </c>
      <c r="H163" s="273">
        <v>1051572.8400000001</v>
      </c>
      <c r="I163" s="273">
        <v>1051572.8400000001</v>
      </c>
      <c r="J163" s="273">
        <v>0</v>
      </c>
      <c r="K163" s="44" t="s">
        <v>225</v>
      </c>
      <c r="L163" s="273">
        <v>1100580</v>
      </c>
      <c r="M163" s="20">
        <v>43963</v>
      </c>
      <c r="N163" s="21" t="s">
        <v>6633</v>
      </c>
      <c r="O163" s="44"/>
    </row>
    <row r="164" spans="1:15" s="42" customFormat="1" ht="97.5" customHeight="1">
      <c r="A164" s="106" t="s">
        <v>309</v>
      </c>
      <c r="B164" s="1052" t="s">
        <v>364</v>
      </c>
      <c r="C164" s="1054"/>
      <c r="D164" s="22">
        <f>SUM(D147:D163)</f>
        <v>633.69999999999993</v>
      </c>
      <c r="E164" s="22"/>
      <c r="F164" s="22">
        <f>SUM(F147:F162)</f>
        <v>0</v>
      </c>
      <c r="G164" s="50">
        <f>SUM(G147:G163)</f>
        <v>17</v>
      </c>
      <c r="H164" s="22">
        <f>SUM(H147:H163)</f>
        <v>14359426.439999999</v>
      </c>
      <c r="I164" s="22">
        <f>SUM(I147:I163)</f>
        <v>11901707.289999999</v>
      </c>
      <c r="J164" s="22">
        <f>SUM(J147:J163)</f>
        <v>2457719.1500000004</v>
      </c>
      <c r="K164" s="22"/>
      <c r="L164" s="22">
        <f>SUM(L147:L163)</f>
        <v>14539597.359999999</v>
      </c>
      <c r="M164" s="24" t="s">
        <v>23</v>
      </c>
      <c r="N164" s="24" t="s">
        <v>23</v>
      </c>
      <c r="O164" s="24" t="s">
        <v>23</v>
      </c>
    </row>
    <row r="165" spans="1:15" s="42" customFormat="1" ht="44.25" customHeight="1">
      <c r="A165" s="106" t="s">
        <v>365</v>
      </c>
      <c r="B165" s="1052" t="s">
        <v>366</v>
      </c>
      <c r="C165" s="1053"/>
      <c r="D165" s="1053"/>
      <c r="E165" s="1053"/>
      <c r="F165" s="1053"/>
      <c r="G165" s="1053"/>
      <c r="H165" s="1053"/>
      <c r="I165" s="1053"/>
      <c r="J165" s="1053"/>
      <c r="K165" s="1053"/>
      <c r="L165" s="1053"/>
      <c r="M165" s="1053"/>
      <c r="N165" s="1053"/>
      <c r="O165" s="1054"/>
    </row>
    <row r="166" spans="1:15" s="42" customFormat="1" ht="106.5" customHeight="1">
      <c r="A166" s="44">
        <v>1</v>
      </c>
      <c r="B166" s="44" t="s">
        <v>369</v>
      </c>
      <c r="C166" s="44" t="s">
        <v>370</v>
      </c>
      <c r="D166" s="18">
        <v>77</v>
      </c>
      <c r="E166" s="44"/>
      <c r="F166" s="799">
        <v>0</v>
      </c>
      <c r="G166" s="325">
        <v>1</v>
      </c>
      <c r="H166" s="273">
        <v>0</v>
      </c>
      <c r="I166" s="273">
        <v>0</v>
      </c>
      <c r="J166" s="273">
        <v>0</v>
      </c>
      <c r="K166" s="44" t="s">
        <v>371</v>
      </c>
      <c r="L166" s="273">
        <v>550847.56000000006</v>
      </c>
      <c r="M166" s="20">
        <v>41318</v>
      </c>
      <c r="N166" s="44" t="s">
        <v>372</v>
      </c>
      <c r="O166" s="18"/>
    </row>
    <row r="167" spans="1:15" s="42" customFormat="1" ht="97.5" customHeight="1">
      <c r="A167" s="44">
        <v>2</v>
      </c>
      <c r="B167" s="44" t="s">
        <v>373</v>
      </c>
      <c r="C167" s="44" t="s">
        <v>374</v>
      </c>
      <c r="D167" s="18">
        <v>49.9</v>
      </c>
      <c r="E167" s="44" t="s">
        <v>23</v>
      </c>
      <c r="F167" s="799">
        <v>0</v>
      </c>
      <c r="G167" s="325">
        <v>1</v>
      </c>
      <c r="H167" s="273">
        <v>0</v>
      </c>
      <c r="I167" s="273">
        <v>0</v>
      </c>
      <c r="J167" s="273">
        <v>0</v>
      </c>
      <c r="K167" s="44" t="s">
        <v>375</v>
      </c>
      <c r="L167" s="273">
        <v>1804109.05</v>
      </c>
      <c r="M167" s="20" t="s">
        <v>376</v>
      </c>
      <c r="N167" s="44" t="s">
        <v>377</v>
      </c>
      <c r="O167" s="18"/>
    </row>
    <row r="168" spans="1:15" s="42" customFormat="1" ht="126" customHeight="1">
      <c r="A168" s="44">
        <v>3</v>
      </c>
      <c r="B168" s="16" t="s">
        <v>5756</v>
      </c>
      <c r="C168" s="16" t="s">
        <v>5757</v>
      </c>
      <c r="D168" s="798">
        <v>45.4</v>
      </c>
      <c r="E168" s="44" t="s">
        <v>23</v>
      </c>
      <c r="F168" s="799">
        <v>0</v>
      </c>
      <c r="G168" s="282">
        <v>1</v>
      </c>
      <c r="H168" s="273">
        <v>631559</v>
      </c>
      <c r="I168" s="273">
        <v>630829</v>
      </c>
      <c r="J168" s="273">
        <v>730</v>
      </c>
      <c r="K168" s="44" t="s">
        <v>488</v>
      </c>
      <c r="L168" s="273">
        <v>1603012.26</v>
      </c>
      <c r="M168" s="20">
        <v>44145</v>
      </c>
      <c r="N168" s="21" t="s">
        <v>6809</v>
      </c>
      <c r="O168" s="18"/>
    </row>
    <row r="169" spans="1:15" s="42" customFormat="1" ht="97.5" customHeight="1">
      <c r="A169" s="106" t="s">
        <v>365</v>
      </c>
      <c r="B169" s="1052" t="s">
        <v>381</v>
      </c>
      <c r="C169" s="1054"/>
      <c r="D169" s="22">
        <f>SUM(D166:D168)</f>
        <v>172.3</v>
      </c>
      <c r="E169" s="22"/>
      <c r="F169" s="22">
        <f>SUM(F166:F168)</f>
        <v>0</v>
      </c>
      <c r="G169" s="50">
        <f>SUM(G166:G168)</f>
        <v>3</v>
      </c>
      <c r="H169" s="22">
        <f>SUM(H166:H168)</f>
        <v>631559</v>
      </c>
      <c r="I169" s="22">
        <f>SUM(I166:I168)</f>
        <v>630829</v>
      </c>
      <c r="J169" s="22">
        <f>SUM(J166:J168)</f>
        <v>730</v>
      </c>
      <c r="K169" s="22"/>
      <c r="L169" s="22">
        <f>SUM(L166:L168)</f>
        <v>3957968.87</v>
      </c>
      <c r="M169" s="24" t="s">
        <v>23</v>
      </c>
      <c r="N169" s="24" t="s">
        <v>23</v>
      </c>
      <c r="O169" s="24" t="s">
        <v>23</v>
      </c>
    </row>
    <row r="170" spans="1:15" s="42" customFormat="1" ht="33.75" customHeight="1">
      <c r="A170" s="106" t="s">
        <v>6613</v>
      </c>
      <c r="B170" s="1052" t="s">
        <v>8615</v>
      </c>
      <c r="C170" s="1057"/>
      <c r="D170" s="1057"/>
      <c r="E170" s="1057"/>
      <c r="F170" s="1057"/>
      <c r="G170" s="1057"/>
      <c r="H170" s="1057"/>
      <c r="I170" s="1057"/>
      <c r="J170" s="1057"/>
      <c r="K170" s="1057"/>
      <c r="L170" s="1057"/>
      <c r="M170" s="1057"/>
      <c r="N170" s="1057"/>
      <c r="O170" s="1058"/>
    </row>
    <row r="171" spans="1:15" s="42" customFormat="1" ht="97.5" customHeight="1">
      <c r="A171" s="44">
        <v>1</v>
      </c>
      <c r="B171" s="16" t="s">
        <v>5756</v>
      </c>
      <c r="C171" s="16" t="s">
        <v>464</v>
      </c>
      <c r="D171" s="18">
        <v>73</v>
      </c>
      <c r="E171" s="44" t="s">
        <v>23</v>
      </c>
      <c r="F171" s="799">
        <v>0</v>
      </c>
      <c r="G171" s="325">
        <v>1</v>
      </c>
      <c r="H171" s="273">
        <v>0</v>
      </c>
      <c r="I171" s="273">
        <v>0</v>
      </c>
      <c r="J171" s="273">
        <v>0</v>
      </c>
      <c r="K171" s="44" t="s">
        <v>465</v>
      </c>
      <c r="L171" s="273">
        <v>1663630.58</v>
      </c>
      <c r="M171" s="20">
        <v>41208</v>
      </c>
      <c r="N171" s="44" t="s">
        <v>466</v>
      </c>
      <c r="O171" s="18" t="s">
        <v>23</v>
      </c>
    </row>
    <row r="172" spans="1:15" s="42" customFormat="1" ht="131.25" customHeight="1">
      <c r="A172" s="44">
        <v>2</v>
      </c>
      <c r="B172" s="16" t="s">
        <v>378</v>
      </c>
      <c r="C172" s="16" t="s">
        <v>8631</v>
      </c>
      <c r="D172" s="18">
        <v>88</v>
      </c>
      <c r="E172" s="44" t="s">
        <v>23</v>
      </c>
      <c r="F172" s="799">
        <v>0</v>
      </c>
      <c r="G172" s="325">
        <v>1</v>
      </c>
      <c r="H172" s="273">
        <v>0</v>
      </c>
      <c r="I172" s="273">
        <v>0</v>
      </c>
      <c r="J172" s="273">
        <v>0</v>
      </c>
      <c r="K172" s="44" t="s">
        <v>2797</v>
      </c>
      <c r="L172" s="273">
        <v>2951080.61</v>
      </c>
      <c r="M172" s="20">
        <v>44323</v>
      </c>
      <c r="N172" s="21" t="s">
        <v>8632</v>
      </c>
      <c r="O172" s="18"/>
    </row>
    <row r="173" spans="1:15" s="42" customFormat="1" ht="97.5" customHeight="1">
      <c r="A173" s="106" t="s">
        <v>6613</v>
      </c>
      <c r="B173" s="1052" t="s">
        <v>8617</v>
      </c>
      <c r="C173" s="1058"/>
      <c r="D173" s="22">
        <f>D171+D172</f>
        <v>161</v>
      </c>
      <c r="E173" s="22"/>
      <c r="F173" s="166">
        <v>0</v>
      </c>
      <c r="G173" s="144">
        <f>SUM(G171:G172)</f>
        <v>2</v>
      </c>
      <c r="H173" s="34">
        <v>0</v>
      </c>
      <c r="I173" s="34">
        <v>0</v>
      </c>
      <c r="J173" s="34">
        <v>0</v>
      </c>
      <c r="K173" s="22"/>
      <c r="L173" s="34">
        <f>SUM(L171:L172)</f>
        <v>4614711.1899999995</v>
      </c>
      <c r="M173" s="24" t="s">
        <v>23</v>
      </c>
      <c r="N173" s="24" t="s">
        <v>23</v>
      </c>
      <c r="O173" s="24"/>
    </row>
    <row r="174" spans="1:15" s="42" customFormat="1" ht="52.5" customHeight="1">
      <c r="A174" s="106" t="s">
        <v>8616</v>
      </c>
      <c r="B174" s="1052" t="s">
        <v>382</v>
      </c>
      <c r="C174" s="1053"/>
      <c r="D174" s="1053"/>
      <c r="E174" s="1053"/>
      <c r="F174" s="1053"/>
      <c r="G174" s="1053"/>
      <c r="H174" s="1053"/>
      <c r="I174" s="1053"/>
      <c r="J174" s="1053"/>
      <c r="K174" s="1053"/>
      <c r="L174" s="1053"/>
      <c r="M174" s="1053"/>
      <c r="N174" s="1053"/>
      <c r="O174" s="1054"/>
    </row>
    <row r="175" spans="1:15" s="42" customFormat="1" ht="97.5" customHeight="1">
      <c r="A175" s="44">
        <v>1</v>
      </c>
      <c r="B175" s="16" t="s">
        <v>383</v>
      </c>
      <c r="C175" s="16" t="s">
        <v>384</v>
      </c>
      <c r="D175" s="18">
        <v>23.5</v>
      </c>
      <c r="E175" s="44" t="s">
        <v>23</v>
      </c>
      <c r="F175" s="799">
        <v>0</v>
      </c>
      <c r="G175" s="325">
        <v>1</v>
      </c>
      <c r="H175" s="273">
        <v>0</v>
      </c>
      <c r="I175" s="273">
        <v>0</v>
      </c>
      <c r="J175" s="273">
        <v>0</v>
      </c>
      <c r="K175" s="44" t="s">
        <v>385</v>
      </c>
      <c r="L175" s="273">
        <v>575905.56999999995</v>
      </c>
      <c r="M175" s="20" t="s">
        <v>23</v>
      </c>
      <c r="N175" s="21" t="s">
        <v>6876</v>
      </c>
      <c r="O175" s="18" t="s">
        <v>23</v>
      </c>
    </row>
    <row r="176" spans="1:15" s="42" customFormat="1" ht="97.5" customHeight="1">
      <c r="A176" s="44">
        <v>2</v>
      </c>
      <c r="B176" s="16" t="s">
        <v>386</v>
      </c>
      <c r="C176" s="16" t="s">
        <v>387</v>
      </c>
      <c r="D176" s="18">
        <v>16.8</v>
      </c>
      <c r="E176" s="44" t="s">
        <v>23</v>
      </c>
      <c r="F176" s="799">
        <v>0</v>
      </c>
      <c r="G176" s="325">
        <v>1</v>
      </c>
      <c r="H176" s="273">
        <v>0</v>
      </c>
      <c r="I176" s="273">
        <v>0</v>
      </c>
      <c r="J176" s="273">
        <v>0</v>
      </c>
      <c r="K176" s="44" t="s">
        <v>388</v>
      </c>
      <c r="L176" s="273">
        <v>580926.36</v>
      </c>
      <c r="M176" s="20" t="s">
        <v>23</v>
      </c>
      <c r="N176" s="21" t="s">
        <v>6876</v>
      </c>
      <c r="O176" s="18" t="s">
        <v>23</v>
      </c>
    </row>
    <row r="177" spans="1:15" s="42" customFormat="1" ht="97.5" customHeight="1">
      <c r="A177" s="44">
        <v>3</v>
      </c>
      <c r="B177" s="16" t="s">
        <v>389</v>
      </c>
      <c r="C177" s="16" t="s">
        <v>390</v>
      </c>
      <c r="D177" s="18">
        <v>86.5</v>
      </c>
      <c r="E177" s="44" t="s">
        <v>23</v>
      </c>
      <c r="F177" s="799">
        <v>0</v>
      </c>
      <c r="G177" s="325">
        <v>1</v>
      </c>
      <c r="H177" s="273">
        <v>0</v>
      </c>
      <c r="I177" s="273">
        <v>0</v>
      </c>
      <c r="J177" s="273">
        <v>0</v>
      </c>
      <c r="K177" s="44" t="s">
        <v>391</v>
      </c>
      <c r="L177" s="273">
        <v>2794288.22</v>
      </c>
      <c r="M177" s="20" t="s">
        <v>23</v>
      </c>
      <c r="N177" s="21" t="s">
        <v>6876</v>
      </c>
      <c r="O177" s="18" t="s">
        <v>23</v>
      </c>
    </row>
    <row r="178" spans="1:15" s="42" customFormat="1" ht="97.5" customHeight="1">
      <c r="A178" s="44">
        <v>4</v>
      </c>
      <c r="B178" s="16" t="s">
        <v>392</v>
      </c>
      <c r="C178" s="16" t="s">
        <v>393</v>
      </c>
      <c r="D178" s="18">
        <v>38.4</v>
      </c>
      <c r="E178" s="44" t="s">
        <v>23</v>
      </c>
      <c r="F178" s="799">
        <v>0</v>
      </c>
      <c r="G178" s="325">
        <v>1</v>
      </c>
      <c r="H178" s="273">
        <v>0</v>
      </c>
      <c r="I178" s="273">
        <v>0</v>
      </c>
      <c r="J178" s="273">
        <v>0</v>
      </c>
      <c r="K178" s="44" t="s">
        <v>394</v>
      </c>
      <c r="L178" s="273">
        <v>1296247.68</v>
      </c>
      <c r="M178" s="20" t="s">
        <v>23</v>
      </c>
      <c r="N178" s="21" t="s">
        <v>6876</v>
      </c>
      <c r="O178" s="18" t="s">
        <v>23</v>
      </c>
    </row>
    <row r="179" spans="1:15" s="42" customFormat="1" ht="97.5" customHeight="1">
      <c r="A179" s="44">
        <v>5</v>
      </c>
      <c r="B179" s="16" t="s">
        <v>395</v>
      </c>
      <c r="C179" s="16" t="s">
        <v>396</v>
      </c>
      <c r="D179" s="18">
        <v>68.599999999999994</v>
      </c>
      <c r="E179" s="44" t="s">
        <v>23</v>
      </c>
      <c r="F179" s="799">
        <v>0</v>
      </c>
      <c r="G179" s="325">
        <v>1</v>
      </c>
      <c r="H179" s="273">
        <v>0</v>
      </c>
      <c r="I179" s="273">
        <v>0</v>
      </c>
      <c r="J179" s="273">
        <v>0</v>
      </c>
      <c r="K179" s="44" t="s">
        <v>397</v>
      </c>
      <c r="L179" s="273">
        <v>2125520.2400000002</v>
      </c>
      <c r="M179" s="20" t="s">
        <v>23</v>
      </c>
      <c r="N179" s="21" t="s">
        <v>6876</v>
      </c>
      <c r="O179" s="18" t="s">
        <v>23</v>
      </c>
    </row>
    <row r="180" spans="1:15" s="42" customFormat="1" ht="97.5" customHeight="1">
      <c r="A180" s="44">
        <v>6</v>
      </c>
      <c r="B180" s="16" t="s">
        <v>6817</v>
      </c>
      <c r="C180" s="16" t="s">
        <v>398</v>
      </c>
      <c r="D180" s="18">
        <v>27.2</v>
      </c>
      <c r="E180" s="44" t="s">
        <v>23</v>
      </c>
      <c r="F180" s="799">
        <v>0</v>
      </c>
      <c r="G180" s="325">
        <v>1</v>
      </c>
      <c r="H180" s="273">
        <v>0</v>
      </c>
      <c r="I180" s="273">
        <v>0</v>
      </c>
      <c r="J180" s="273">
        <v>0</v>
      </c>
      <c r="K180" s="44" t="s">
        <v>399</v>
      </c>
      <c r="L180" s="273">
        <v>1266445.08</v>
      </c>
      <c r="M180" s="20">
        <v>40990</v>
      </c>
      <c r="N180" s="18" t="s">
        <v>400</v>
      </c>
      <c r="O180" s="18" t="s">
        <v>23</v>
      </c>
    </row>
    <row r="181" spans="1:15" s="42" customFormat="1" ht="97.5" customHeight="1">
      <c r="A181" s="44">
        <v>7</v>
      </c>
      <c r="B181" s="16" t="s">
        <v>5756</v>
      </c>
      <c r="C181" s="16" t="s">
        <v>401</v>
      </c>
      <c r="D181" s="18">
        <v>20.399999999999999</v>
      </c>
      <c r="E181" s="44" t="s">
        <v>23</v>
      </c>
      <c r="F181" s="799">
        <v>0</v>
      </c>
      <c r="G181" s="325">
        <v>1</v>
      </c>
      <c r="H181" s="273">
        <v>0</v>
      </c>
      <c r="I181" s="273">
        <v>0</v>
      </c>
      <c r="J181" s="273">
        <v>0</v>
      </c>
      <c r="K181" s="44" t="s">
        <v>402</v>
      </c>
      <c r="L181" s="273">
        <v>625885.06000000006</v>
      </c>
      <c r="M181" s="20" t="s">
        <v>23</v>
      </c>
      <c r="N181" s="21" t="s">
        <v>6876</v>
      </c>
      <c r="O181" s="18" t="s">
        <v>23</v>
      </c>
    </row>
    <row r="182" spans="1:15" s="42" customFormat="1" ht="97.5" customHeight="1">
      <c r="A182" s="44">
        <v>8</v>
      </c>
      <c r="B182" s="16" t="s">
        <v>403</v>
      </c>
      <c r="C182" s="16" t="s">
        <v>404</v>
      </c>
      <c r="D182" s="18">
        <v>34.299999999999997</v>
      </c>
      <c r="E182" s="44" t="s">
        <v>23</v>
      </c>
      <c r="F182" s="799">
        <v>0</v>
      </c>
      <c r="G182" s="325">
        <v>1</v>
      </c>
      <c r="H182" s="273">
        <v>0</v>
      </c>
      <c r="I182" s="273">
        <v>0</v>
      </c>
      <c r="J182" s="273">
        <v>0</v>
      </c>
      <c r="K182" s="44" t="s">
        <v>405</v>
      </c>
      <c r="L182" s="273">
        <v>840500.23</v>
      </c>
      <c r="M182" s="20" t="s">
        <v>23</v>
      </c>
      <c r="N182" s="21" t="s">
        <v>6876</v>
      </c>
      <c r="O182" s="18" t="s">
        <v>23</v>
      </c>
    </row>
    <row r="183" spans="1:15" s="42" customFormat="1" ht="97.5" customHeight="1">
      <c r="A183" s="44">
        <v>9</v>
      </c>
      <c r="B183" s="16" t="s">
        <v>406</v>
      </c>
      <c r="C183" s="16" t="s">
        <v>407</v>
      </c>
      <c r="D183" s="18">
        <v>35.4</v>
      </c>
      <c r="E183" s="44" t="s">
        <v>23</v>
      </c>
      <c r="F183" s="799">
        <v>0</v>
      </c>
      <c r="G183" s="325">
        <v>1</v>
      </c>
      <c r="H183" s="273">
        <v>0</v>
      </c>
      <c r="I183" s="273">
        <v>0</v>
      </c>
      <c r="J183" s="273">
        <v>0</v>
      </c>
      <c r="K183" s="44" t="s">
        <v>408</v>
      </c>
      <c r="L183" s="273">
        <v>787717.97</v>
      </c>
      <c r="M183" s="20" t="s">
        <v>23</v>
      </c>
      <c r="N183" s="21" t="s">
        <v>6876</v>
      </c>
      <c r="O183" s="18" t="s">
        <v>23</v>
      </c>
    </row>
    <row r="184" spans="1:15" s="42" customFormat="1" ht="97.5" customHeight="1">
      <c r="A184" s="44">
        <v>10</v>
      </c>
      <c r="B184" s="16" t="s">
        <v>409</v>
      </c>
      <c r="C184" s="16" t="s">
        <v>410</v>
      </c>
      <c r="D184" s="18">
        <v>22.7</v>
      </c>
      <c r="E184" s="44" t="s">
        <v>23</v>
      </c>
      <c r="F184" s="799">
        <v>0</v>
      </c>
      <c r="G184" s="325">
        <v>1</v>
      </c>
      <c r="H184" s="273">
        <v>0</v>
      </c>
      <c r="I184" s="273">
        <v>0</v>
      </c>
      <c r="J184" s="273">
        <v>0</v>
      </c>
      <c r="K184" s="44" t="s">
        <v>23</v>
      </c>
      <c r="L184" s="273">
        <v>0</v>
      </c>
      <c r="M184" s="20" t="s">
        <v>23</v>
      </c>
      <c r="N184" s="21" t="s">
        <v>6876</v>
      </c>
      <c r="O184" s="18" t="s">
        <v>23</v>
      </c>
    </row>
    <row r="185" spans="1:15" s="42" customFormat="1" ht="97.5" customHeight="1">
      <c r="A185" s="44">
        <v>11</v>
      </c>
      <c r="B185" s="16" t="s">
        <v>411</v>
      </c>
      <c r="C185" s="16" t="s">
        <v>412</v>
      </c>
      <c r="D185" s="18">
        <v>20.399999999999999</v>
      </c>
      <c r="E185" s="44" t="s">
        <v>23</v>
      </c>
      <c r="F185" s="799">
        <v>0</v>
      </c>
      <c r="G185" s="325">
        <v>1</v>
      </c>
      <c r="H185" s="273">
        <v>0</v>
      </c>
      <c r="I185" s="273">
        <v>0</v>
      </c>
      <c r="J185" s="273">
        <v>0</v>
      </c>
      <c r="K185" s="44" t="s">
        <v>413</v>
      </c>
      <c r="L185" s="273">
        <v>1163909</v>
      </c>
      <c r="M185" s="20" t="s">
        <v>23</v>
      </c>
      <c r="N185" s="21" t="s">
        <v>6876</v>
      </c>
      <c r="O185" s="18" t="s">
        <v>23</v>
      </c>
    </row>
    <row r="186" spans="1:15" s="42" customFormat="1" ht="97.5" customHeight="1">
      <c r="A186" s="44">
        <v>12</v>
      </c>
      <c r="B186" s="16" t="s">
        <v>414</v>
      </c>
      <c r="C186" s="16" t="s">
        <v>415</v>
      </c>
      <c r="D186" s="18">
        <v>9.1999999999999993</v>
      </c>
      <c r="E186" s="44" t="s">
        <v>23</v>
      </c>
      <c r="F186" s="799">
        <v>0</v>
      </c>
      <c r="G186" s="325">
        <v>1</v>
      </c>
      <c r="H186" s="273">
        <v>0</v>
      </c>
      <c r="I186" s="273">
        <v>0</v>
      </c>
      <c r="J186" s="273">
        <v>0</v>
      </c>
      <c r="K186" s="44" t="s">
        <v>23</v>
      </c>
      <c r="L186" s="273">
        <v>0</v>
      </c>
      <c r="M186" s="20" t="s">
        <v>23</v>
      </c>
      <c r="N186" s="21" t="s">
        <v>6876</v>
      </c>
      <c r="O186" s="18" t="s">
        <v>23</v>
      </c>
    </row>
    <row r="187" spans="1:15" s="42" customFormat="1" ht="97.5" customHeight="1">
      <c r="A187" s="44">
        <v>13</v>
      </c>
      <c r="B187" s="16" t="s">
        <v>416</v>
      </c>
      <c r="C187" s="16" t="s">
        <v>417</v>
      </c>
      <c r="D187" s="18">
        <v>12.8</v>
      </c>
      <c r="E187" s="44" t="s">
        <v>23</v>
      </c>
      <c r="F187" s="799">
        <v>0</v>
      </c>
      <c r="G187" s="325">
        <v>1</v>
      </c>
      <c r="H187" s="273">
        <v>0</v>
      </c>
      <c r="I187" s="273">
        <v>0</v>
      </c>
      <c r="J187" s="273">
        <v>0</v>
      </c>
      <c r="K187" s="44" t="s">
        <v>418</v>
      </c>
      <c r="L187" s="273">
        <v>284501.25</v>
      </c>
      <c r="M187" s="20" t="s">
        <v>23</v>
      </c>
      <c r="N187" s="21" t="s">
        <v>6876</v>
      </c>
      <c r="O187" s="18" t="s">
        <v>23</v>
      </c>
    </row>
    <row r="188" spans="1:15" s="42" customFormat="1" ht="97.5" customHeight="1">
      <c r="A188" s="44">
        <v>14</v>
      </c>
      <c r="B188" s="16" t="s">
        <v>419</v>
      </c>
      <c r="C188" s="16" t="s">
        <v>420</v>
      </c>
      <c r="D188" s="18">
        <v>36.700000000000003</v>
      </c>
      <c r="E188" s="44" t="s">
        <v>23</v>
      </c>
      <c r="F188" s="799">
        <v>0</v>
      </c>
      <c r="G188" s="325">
        <v>1</v>
      </c>
      <c r="H188" s="273">
        <v>0</v>
      </c>
      <c r="I188" s="273">
        <v>0</v>
      </c>
      <c r="J188" s="273">
        <v>0</v>
      </c>
      <c r="K188" s="44" t="s">
        <v>421</v>
      </c>
      <c r="L188" s="273">
        <v>815718.42</v>
      </c>
      <c r="M188" s="20" t="s">
        <v>23</v>
      </c>
      <c r="N188" s="21" t="s">
        <v>6876</v>
      </c>
      <c r="O188" s="18" t="s">
        <v>23</v>
      </c>
    </row>
    <row r="189" spans="1:15" s="42" customFormat="1" ht="97.5" customHeight="1">
      <c r="A189" s="44">
        <v>15</v>
      </c>
      <c r="B189" s="16" t="s">
        <v>422</v>
      </c>
      <c r="C189" s="16" t="s">
        <v>423</v>
      </c>
      <c r="D189" s="18">
        <v>33.35</v>
      </c>
      <c r="E189" s="44" t="s">
        <v>23</v>
      </c>
      <c r="F189" s="799">
        <v>0</v>
      </c>
      <c r="G189" s="325">
        <v>1</v>
      </c>
      <c r="H189" s="273">
        <v>0</v>
      </c>
      <c r="I189" s="273">
        <v>0</v>
      </c>
      <c r="J189" s="273">
        <v>0</v>
      </c>
      <c r="K189" s="44" t="s">
        <v>424</v>
      </c>
      <c r="L189" s="273">
        <v>971301.06</v>
      </c>
      <c r="M189" s="20" t="s">
        <v>23</v>
      </c>
      <c r="N189" s="21" t="s">
        <v>6876</v>
      </c>
      <c r="O189" s="18" t="s">
        <v>23</v>
      </c>
    </row>
    <row r="190" spans="1:15" s="42" customFormat="1" ht="97.5" customHeight="1">
      <c r="A190" s="44">
        <v>16</v>
      </c>
      <c r="B190" s="16" t="s">
        <v>425</v>
      </c>
      <c r="C190" s="16" t="s">
        <v>426</v>
      </c>
      <c r="D190" s="18">
        <v>38.21</v>
      </c>
      <c r="E190" s="44" t="s">
        <v>23</v>
      </c>
      <c r="F190" s="799">
        <v>0</v>
      </c>
      <c r="G190" s="325">
        <v>1</v>
      </c>
      <c r="H190" s="273">
        <v>0</v>
      </c>
      <c r="I190" s="273">
        <v>0</v>
      </c>
      <c r="J190" s="273">
        <v>0</v>
      </c>
      <c r="K190" s="44" t="s">
        <v>427</v>
      </c>
      <c r="L190" s="273">
        <v>1110889.23</v>
      </c>
      <c r="M190" s="20" t="s">
        <v>23</v>
      </c>
      <c r="N190" s="21" t="s">
        <v>6876</v>
      </c>
      <c r="O190" s="18" t="s">
        <v>23</v>
      </c>
    </row>
    <row r="191" spans="1:15" s="42" customFormat="1" ht="97.5" customHeight="1">
      <c r="A191" s="44">
        <v>17</v>
      </c>
      <c r="B191" s="16" t="s">
        <v>428</v>
      </c>
      <c r="C191" s="16" t="s">
        <v>429</v>
      </c>
      <c r="D191" s="18">
        <v>15.7</v>
      </c>
      <c r="E191" s="44" t="s">
        <v>23</v>
      </c>
      <c r="F191" s="799">
        <v>0</v>
      </c>
      <c r="G191" s="325">
        <v>1</v>
      </c>
      <c r="H191" s="273">
        <v>0</v>
      </c>
      <c r="I191" s="273">
        <v>0</v>
      </c>
      <c r="J191" s="273">
        <v>0</v>
      </c>
      <c r="K191" s="44" t="s">
        <v>23</v>
      </c>
      <c r="L191" s="273">
        <v>0</v>
      </c>
      <c r="M191" s="20" t="s">
        <v>23</v>
      </c>
      <c r="N191" s="21" t="s">
        <v>6876</v>
      </c>
      <c r="O191" s="18" t="s">
        <v>23</v>
      </c>
    </row>
    <row r="192" spans="1:15" s="42" customFormat="1" ht="97.5" customHeight="1">
      <c r="A192" s="44">
        <v>18</v>
      </c>
      <c r="B192" s="16" t="s">
        <v>430</v>
      </c>
      <c r="C192" s="16" t="s">
        <v>431</v>
      </c>
      <c r="D192" s="18">
        <v>36.1</v>
      </c>
      <c r="E192" s="44" t="s">
        <v>23</v>
      </c>
      <c r="F192" s="799">
        <v>0</v>
      </c>
      <c r="G192" s="325">
        <v>1</v>
      </c>
      <c r="H192" s="273">
        <v>0</v>
      </c>
      <c r="I192" s="273">
        <v>0</v>
      </c>
      <c r="J192" s="273">
        <v>0</v>
      </c>
      <c r="K192" s="44" t="s">
        <v>432</v>
      </c>
      <c r="L192" s="273">
        <v>586161.4</v>
      </c>
      <c r="M192" s="20" t="s">
        <v>23</v>
      </c>
      <c r="N192" s="21" t="s">
        <v>6876</v>
      </c>
      <c r="O192" s="18" t="s">
        <v>23</v>
      </c>
    </row>
    <row r="193" spans="1:15" s="42" customFormat="1" ht="97.5" customHeight="1">
      <c r="A193" s="44">
        <v>19</v>
      </c>
      <c r="B193" s="16" t="s">
        <v>5756</v>
      </c>
      <c r="C193" s="16" t="s">
        <v>433</v>
      </c>
      <c r="D193" s="18">
        <v>17.3</v>
      </c>
      <c r="E193" s="44" t="s">
        <v>23</v>
      </c>
      <c r="F193" s="799">
        <v>0</v>
      </c>
      <c r="G193" s="325">
        <v>1</v>
      </c>
      <c r="H193" s="273">
        <v>0</v>
      </c>
      <c r="I193" s="273">
        <v>0</v>
      </c>
      <c r="J193" s="273">
        <v>0</v>
      </c>
      <c r="K193" s="44" t="s">
        <v>434</v>
      </c>
      <c r="L193" s="273">
        <v>485195.8</v>
      </c>
      <c r="M193" s="20" t="s">
        <v>23</v>
      </c>
      <c r="N193" s="21" t="s">
        <v>6876</v>
      </c>
      <c r="O193" s="18" t="s">
        <v>23</v>
      </c>
    </row>
    <row r="194" spans="1:15" s="42" customFormat="1" ht="97.5" customHeight="1">
      <c r="A194" s="44">
        <v>20</v>
      </c>
      <c r="B194" s="16" t="s">
        <v>435</v>
      </c>
      <c r="C194" s="16" t="s">
        <v>436</v>
      </c>
      <c r="D194" s="18">
        <v>59.4</v>
      </c>
      <c r="E194" s="44" t="s">
        <v>23</v>
      </c>
      <c r="F194" s="799">
        <v>0</v>
      </c>
      <c r="G194" s="325">
        <v>1</v>
      </c>
      <c r="H194" s="273">
        <v>0</v>
      </c>
      <c r="I194" s="273">
        <v>0</v>
      </c>
      <c r="J194" s="273">
        <v>0</v>
      </c>
      <c r="K194" s="44" t="s">
        <v>437</v>
      </c>
      <c r="L194" s="273">
        <v>1783335.19</v>
      </c>
      <c r="M194" s="20" t="s">
        <v>23</v>
      </c>
      <c r="N194" s="21" t="s">
        <v>6876</v>
      </c>
      <c r="O194" s="18" t="s">
        <v>23</v>
      </c>
    </row>
    <row r="195" spans="1:15" s="42" customFormat="1" ht="97.5" customHeight="1">
      <c r="A195" s="44">
        <v>21</v>
      </c>
      <c r="B195" s="16" t="s">
        <v>438</v>
      </c>
      <c r="C195" s="16" t="s">
        <v>439</v>
      </c>
      <c r="D195" s="18">
        <v>29.2</v>
      </c>
      <c r="E195" s="44" t="s">
        <v>23</v>
      </c>
      <c r="F195" s="799">
        <v>0</v>
      </c>
      <c r="G195" s="325">
        <v>1</v>
      </c>
      <c r="H195" s="273">
        <v>0</v>
      </c>
      <c r="I195" s="273">
        <v>0</v>
      </c>
      <c r="J195" s="273">
        <v>0</v>
      </c>
      <c r="K195" s="44" t="s">
        <v>440</v>
      </c>
      <c r="L195" s="273">
        <v>439544.39</v>
      </c>
      <c r="M195" s="20" t="s">
        <v>23</v>
      </c>
      <c r="N195" s="21" t="s">
        <v>6876</v>
      </c>
      <c r="O195" s="18" t="s">
        <v>23</v>
      </c>
    </row>
    <row r="196" spans="1:15" s="42" customFormat="1" ht="97.5" customHeight="1">
      <c r="A196" s="44">
        <v>22</v>
      </c>
      <c r="B196" s="16" t="s">
        <v>441</v>
      </c>
      <c r="C196" s="16" t="s">
        <v>442</v>
      </c>
      <c r="D196" s="18">
        <v>60.3</v>
      </c>
      <c r="E196" s="44" t="s">
        <v>23</v>
      </c>
      <c r="F196" s="799">
        <v>0</v>
      </c>
      <c r="G196" s="325">
        <v>1</v>
      </c>
      <c r="H196" s="273">
        <v>0</v>
      </c>
      <c r="I196" s="273">
        <v>0</v>
      </c>
      <c r="J196" s="273">
        <v>0</v>
      </c>
      <c r="K196" s="44" t="s">
        <v>443</v>
      </c>
      <c r="L196" s="273">
        <v>278477.73</v>
      </c>
      <c r="M196" s="20" t="s">
        <v>23</v>
      </c>
      <c r="N196" s="21" t="s">
        <v>6876</v>
      </c>
      <c r="O196" s="18" t="s">
        <v>23</v>
      </c>
    </row>
    <row r="197" spans="1:15" s="42" customFormat="1" ht="97.5" customHeight="1">
      <c r="A197" s="44">
        <v>23</v>
      </c>
      <c r="B197" s="16" t="s">
        <v>444</v>
      </c>
      <c r="C197" s="16" t="s">
        <v>445</v>
      </c>
      <c r="D197" s="18">
        <v>58.6</v>
      </c>
      <c r="E197" s="44" t="s">
        <v>23</v>
      </c>
      <c r="F197" s="799">
        <v>0</v>
      </c>
      <c r="G197" s="325">
        <v>1</v>
      </c>
      <c r="H197" s="273">
        <v>0</v>
      </c>
      <c r="I197" s="273">
        <v>0</v>
      </c>
      <c r="J197" s="273">
        <v>0</v>
      </c>
      <c r="K197" s="44" t="s">
        <v>446</v>
      </c>
      <c r="L197" s="273">
        <v>1529730.73</v>
      </c>
      <c r="M197" s="20" t="s">
        <v>23</v>
      </c>
      <c r="N197" s="21" t="s">
        <v>6876</v>
      </c>
      <c r="O197" s="18" t="s">
        <v>23</v>
      </c>
    </row>
    <row r="198" spans="1:15" s="42" customFormat="1" ht="97.5" customHeight="1">
      <c r="A198" s="44">
        <v>24</v>
      </c>
      <c r="B198" s="16" t="s">
        <v>447</v>
      </c>
      <c r="C198" s="16" t="s">
        <v>448</v>
      </c>
      <c r="D198" s="18">
        <v>44.7</v>
      </c>
      <c r="E198" s="44" t="s">
        <v>23</v>
      </c>
      <c r="F198" s="799">
        <v>0</v>
      </c>
      <c r="G198" s="325">
        <v>1</v>
      </c>
      <c r="H198" s="273">
        <v>0</v>
      </c>
      <c r="I198" s="273">
        <v>0</v>
      </c>
      <c r="J198" s="273">
        <v>0</v>
      </c>
      <c r="K198" s="44" t="s">
        <v>449</v>
      </c>
      <c r="L198" s="273">
        <v>1590139.47</v>
      </c>
      <c r="M198" s="20" t="s">
        <v>23</v>
      </c>
      <c r="N198" s="21" t="s">
        <v>6876</v>
      </c>
      <c r="O198" s="18" t="s">
        <v>23</v>
      </c>
    </row>
    <row r="199" spans="1:15" s="42" customFormat="1" ht="97.5" customHeight="1">
      <c r="A199" s="44">
        <v>25</v>
      </c>
      <c r="B199" s="16" t="s">
        <v>450</v>
      </c>
      <c r="C199" s="16" t="s">
        <v>451</v>
      </c>
      <c r="D199" s="18">
        <v>61.8</v>
      </c>
      <c r="E199" s="44" t="s">
        <v>23</v>
      </c>
      <c r="F199" s="799">
        <v>0</v>
      </c>
      <c r="G199" s="325">
        <v>1</v>
      </c>
      <c r="H199" s="273">
        <v>0</v>
      </c>
      <c r="I199" s="273">
        <v>0</v>
      </c>
      <c r="J199" s="273">
        <v>0</v>
      </c>
      <c r="K199" s="44" t="s">
        <v>452</v>
      </c>
      <c r="L199" s="273">
        <v>2017904.72</v>
      </c>
      <c r="M199" s="20" t="s">
        <v>23</v>
      </c>
      <c r="N199" s="21" t="s">
        <v>6876</v>
      </c>
      <c r="O199" s="18" t="s">
        <v>23</v>
      </c>
    </row>
    <row r="200" spans="1:15" s="42" customFormat="1" ht="97.5" customHeight="1">
      <c r="A200" s="44">
        <v>26</v>
      </c>
      <c r="B200" s="16" t="s">
        <v>453</v>
      </c>
      <c r="C200" s="16" t="s">
        <v>454</v>
      </c>
      <c r="D200" s="18">
        <v>57.6</v>
      </c>
      <c r="E200" s="44" t="s">
        <v>23</v>
      </c>
      <c r="F200" s="799">
        <v>0</v>
      </c>
      <c r="G200" s="325">
        <v>1</v>
      </c>
      <c r="H200" s="273">
        <v>0</v>
      </c>
      <c r="I200" s="273">
        <v>0</v>
      </c>
      <c r="J200" s="273">
        <v>0</v>
      </c>
      <c r="K200" s="44" t="s">
        <v>455</v>
      </c>
      <c r="L200" s="273">
        <v>1910748.67</v>
      </c>
      <c r="M200" s="20" t="s">
        <v>23</v>
      </c>
      <c r="N200" s="21" t="s">
        <v>6876</v>
      </c>
      <c r="O200" s="18" t="s">
        <v>23</v>
      </c>
    </row>
    <row r="201" spans="1:15" s="42" customFormat="1" ht="97.5" customHeight="1">
      <c r="A201" s="44">
        <v>27</v>
      </c>
      <c r="B201" s="16" t="s">
        <v>456</v>
      </c>
      <c r="C201" s="16" t="s">
        <v>457</v>
      </c>
      <c r="D201" s="18">
        <v>58.3</v>
      </c>
      <c r="E201" s="44" t="s">
        <v>23</v>
      </c>
      <c r="F201" s="799">
        <v>0</v>
      </c>
      <c r="G201" s="325">
        <v>1</v>
      </c>
      <c r="H201" s="273">
        <v>0</v>
      </c>
      <c r="I201" s="273">
        <v>0</v>
      </c>
      <c r="J201" s="273">
        <v>0</v>
      </c>
      <c r="K201" s="44" t="s">
        <v>458</v>
      </c>
      <c r="L201" s="273">
        <v>2084302.54</v>
      </c>
      <c r="M201" s="20" t="s">
        <v>23</v>
      </c>
      <c r="N201" s="21" t="s">
        <v>6876</v>
      </c>
      <c r="O201" s="18" t="s">
        <v>23</v>
      </c>
    </row>
    <row r="202" spans="1:15" s="42" customFormat="1" ht="97.5" customHeight="1">
      <c r="A202" s="44">
        <v>28</v>
      </c>
      <c r="B202" s="16" t="s">
        <v>459</v>
      </c>
      <c r="C202" s="16" t="s">
        <v>460</v>
      </c>
      <c r="D202" s="18">
        <v>43</v>
      </c>
      <c r="E202" s="44" t="s">
        <v>23</v>
      </c>
      <c r="F202" s="799">
        <v>0</v>
      </c>
      <c r="G202" s="325">
        <v>1</v>
      </c>
      <c r="H202" s="273">
        <v>0</v>
      </c>
      <c r="I202" s="273">
        <v>0</v>
      </c>
      <c r="J202" s="273">
        <v>0</v>
      </c>
      <c r="K202" s="44" t="s">
        <v>23</v>
      </c>
      <c r="L202" s="273">
        <v>0</v>
      </c>
      <c r="M202" s="20" t="s">
        <v>23</v>
      </c>
      <c r="N202" s="21" t="s">
        <v>6876</v>
      </c>
      <c r="O202" s="18" t="s">
        <v>23</v>
      </c>
    </row>
    <row r="203" spans="1:15" s="42" customFormat="1" ht="97.5" customHeight="1">
      <c r="A203" s="44">
        <v>29</v>
      </c>
      <c r="B203" s="16" t="s">
        <v>9245</v>
      </c>
      <c r="C203" s="16" t="s">
        <v>461</v>
      </c>
      <c r="D203" s="18">
        <v>33</v>
      </c>
      <c r="E203" s="44" t="s">
        <v>23</v>
      </c>
      <c r="F203" s="799">
        <v>0</v>
      </c>
      <c r="G203" s="325">
        <v>1</v>
      </c>
      <c r="H203" s="273">
        <v>0</v>
      </c>
      <c r="I203" s="273">
        <v>0</v>
      </c>
      <c r="J203" s="273">
        <v>0</v>
      </c>
      <c r="K203" s="44" t="s">
        <v>462</v>
      </c>
      <c r="L203" s="273">
        <v>752052.18</v>
      </c>
      <c r="M203" s="20">
        <v>41208</v>
      </c>
      <c r="N203" s="44" t="s">
        <v>463</v>
      </c>
      <c r="O203" s="18" t="s">
        <v>23</v>
      </c>
    </row>
    <row r="204" spans="1:15" s="42" customFormat="1" ht="97.5" customHeight="1">
      <c r="A204" s="44">
        <v>30</v>
      </c>
      <c r="B204" s="16" t="s">
        <v>467</v>
      </c>
      <c r="C204" s="16" t="s">
        <v>468</v>
      </c>
      <c r="D204" s="18">
        <v>51.4</v>
      </c>
      <c r="E204" s="44" t="s">
        <v>23</v>
      </c>
      <c r="F204" s="799">
        <v>0</v>
      </c>
      <c r="G204" s="325">
        <v>1</v>
      </c>
      <c r="H204" s="273">
        <v>0</v>
      </c>
      <c r="I204" s="273">
        <v>0</v>
      </c>
      <c r="J204" s="273">
        <v>0</v>
      </c>
      <c r="K204" s="44" t="s">
        <v>469</v>
      </c>
      <c r="L204" s="273">
        <v>1716463.94</v>
      </c>
      <c r="M204" s="20" t="s">
        <v>23</v>
      </c>
      <c r="N204" s="21" t="s">
        <v>6876</v>
      </c>
      <c r="O204" s="18" t="s">
        <v>23</v>
      </c>
    </row>
    <row r="205" spans="1:15" s="42" customFormat="1" ht="97.5" customHeight="1">
      <c r="A205" s="44">
        <v>31</v>
      </c>
      <c r="B205" s="16" t="s">
        <v>470</v>
      </c>
      <c r="C205" s="16" t="s">
        <v>471</v>
      </c>
      <c r="D205" s="18">
        <v>50.5</v>
      </c>
      <c r="E205" s="44" t="s">
        <v>23</v>
      </c>
      <c r="F205" s="799">
        <v>0</v>
      </c>
      <c r="G205" s="325">
        <v>1</v>
      </c>
      <c r="H205" s="273">
        <v>0</v>
      </c>
      <c r="I205" s="273">
        <v>0</v>
      </c>
      <c r="J205" s="273">
        <v>0</v>
      </c>
      <c r="K205" s="44" t="s">
        <v>472</v>
      </c>
      <c r="L205" s="273">
        <v>1713947.78</v>
      </c>
      <c r="M205" s="20" t="s">
        <v>23</v>
      </c>
      <c r="N205" s="21" t="s">
        <v>6876</v>
      </c>
      <c r="O205" s="18" t="s">
        <v>23</v>
      </c>
    </row>
    <row r="206" spans="1:15" s="42" customFormat="1" ht="120" customHeight="1">
      <c r="A206" s="44">
        <v>32</v>
      </c>
      <c r="B206" s="16" t="s">
        <v>473</v>
      </c>
      <c r="C206" s="16" t="s">
        <v>474</v>
      </c>
      <c r="D206" s="18">
        <v>63.6</v>
      </c>
      <c r="E206" s="44" t="s">
        <v>23</v>
      </c>
      <c r="F206" s="799">
        <v>0</v>
      </c>
      <c r="G206" s="325">
        <v>1</v>
      </c>
      <c r="H206" s="273">
        <v>0</v>
      </c>
      <c r="I206" s="273">
        <v>0</v>
      </c>
      <c r="J206" s="273">
        <v>0</v>
      </c>
      <c r="K206" s="44" t="s">
        <v>475</v>
      </c>
      <c r="L206" s="273">
        <v>1981288.82</v>
      </c>
      <c r="M206" s="20" t="s">
        <v>23</v>
      </c>
      <c r="N206" s="21" t="s">
        <v>6876</v>
      </c>
      <c r="O206" s="18" t="s">
        <v>23</v>
      </c>
    </row>
    <row r="207" spans="1:15" s="42" customFormat="1" ht="118.5" customHeight="1">
      <c r="A207" s="44">
        <v>33</v>
      </c>
      <c r="B207" s="16" t="s">
        <v>476</v>
      </c>
      <c r="C207" s="16" t="s">
        <v>477</v>
      </c>
      <c r="D207" s="18">
        <v>27.6</v>
      </c>
      <c r="E207" s="44" t="s">
        <v>23</v>
      </c>
      <c r="F207" s="799">
        <v>0</v>
      </c>
      <c r="G207" s="325">
        <v>1</v>
      </c>
      <c r="H207" s="273">
        <v>0</v>
      </c>
      <c r="I207" s="273">
        <v>0</v>
      </c>
      <c r="J207" s="273">
        <v>0</v>
      </c>
      <c r="K207" s="44" t="s">
        <v>23</v>
      </c>
      <c r="L207" s="273">
        <v>0</v>
      </c>
      <c r="M207" s="20">
        <v>42369</v>
      </c>
      <c r="N207" s="44" t="s">
        <v>478</v>
      </c>
      <c r="O207" s="18"/>
    </row>
    <row r="208" spans="1:15" s="42" customFormat="1" ht="97.5" customHeight="1">
      <c r="A208" s="44">
        <v>34</v>
      </c>
      <c r="B208" s="16" t="s">
        <v>479</v>
      </c>
      <c r="C208" s="16" t="s">
        <v>480</v>
      </c>
      <c r="D208" s="18">
        <v>21.6</v>
      </c>
      <c r="E208" s="44" t="s">
        <v>23</v>
      </c>
      <c r="F208" s="799">
        <v>0</v>
      </c>
      <c r="G208" s="325">
        <v>1</v>
      </c>
      <c r="H208" s="273">
        <v>0</v>
      </c>
      <c r="I208" s="273">
        <v>0</v>
      </c>
      <c r="J208" s="273">
        <v>0</v>
      </c>
      <c r="K208" s="44" t="s">
        <v>23</v>
      </c>
      <c r="L208" s="273">
        <v>0</v>
      </c>
      <c r="M208" s="20">
        <v>42369</v>
      </c>
      <c r="N208" s="44" t="s">
        <v>478</v>
      </c>
      <c r="O208" s="18"/>
    </row>
    <row r="209" spans="1:15" s="42" customFormat="1" ht="97.5" customHeight="1">
      <c r="A209" s="44">
        <v>35</v>
      </c>
      <c r="B209" s="16" t="s">
        <v>481</v>
      </c>
      <c r="C209" s="16" t="s">
        <v>482</v>
      </c>
      <c r="D209" s="18">
        <v>33</v>
      </c>
      <c r="E209" s="44" t="s">
        <v>23</v>
      </c>
      <c r="F209" s="799">
        <v>0</v>
      </c>
      <c r="G209" s="325">
        <v>1</v>
      </c>
      <c r="H209" s="273">
        <v>0</v>
      </c>
      <c r="I209" s="273">
        <v>0</v>
      </c>
      <c r="J209" s="273">
        <v>0</v>
      </c>
      <c r="K209" s="44" t="s">
        <v>23</v>
      </c>
      <c r="L209" s="273">
        <v>0</v>
      </c>
      <c r="M209" s="20" t="s">
        <v>23</v>
      </c>
      <c r="N209" s="21" t="s">
        <v>6876</v>
      </c>
      <c r="O209" s="18" t="s">
        <v>23</v>
      </c>
    </row>
    <row r="210" spans="1:15" s="42" customFormat="1" ht="97.5" customHeight="1">
      <c r="A210" s="44">
        <v>36</v>
      </c>
      <c r="B210" s="16" t="s">
        <v>483</v>
      </c>
      <c r="C210" s="16" t="s">
        <v>484</v>
      </c>
      <c r="D210" s="18">
        <v>46.6</v>
      </c>
      <c r="E210" s="44" t="s">
        <v>23</v>
      </c>
      <c r="F210" s="799">
        <v>0</v>
      </c>
      <c r="G210" s="325">
        <v>1</v>
      </c>
      <c r="H210" s="273">
        <v>0</v>
      </c>
      <c r="I210" s="273">
        <v>0</v>
      </c>
      <c r="J210" s="273">
        <v>0</v>
      </c>
      <c r="K210" s="44" t="s">
        <v>485</v>
      </c>
      <c r="L210" s="273">
        <v>1645382.62</v>
      </c>
      <c r="M210" s="20" t="s">
        <v>23</v>
      </c>
      <c r="N210" s="21" t="s">
        <v>6876</v>
      </c>
      <c r="O210" s="18" t="s">
        <v>23</v>
      </c>
    </row>
    <row r="211" spans="1:15" s="42" customFormat="1" ht="97.5" customHeight="1">
      <c r="A211" s="44">
        <v>37</v>
      </c>
      <c r="B211" s="16" t="s">
        <v>486</v>
      </c>
      <c r="C211" s="16" t="s">
        <v>487</v>
      </c>
      <c r="D211" s="18">
        <v>41</v>
      </c>
      <c r="E211" s="44" t="s">
        <v>23</v>
      </c>
      <c r="F211" s="799">
        <v>0</v>
      </c>
      <c r="G211" s="325">
        <v>1</v>
      </c>
      <c r="H211" s="273">
        <v>0</v>
      </c>
      <c r="I211" s="273">
        <v>0</v>
      </c>
      <c r="J211" s="273">
        <v>0</v>
      </c>
      <c r="K211" s="44" t="s">
        <v>23</v>
      </c>
      <c r="L211" s="273">
        <v>0</v>
      </c>
      <c r="M211" s="20" t="s">
        <v>23</v>
      </c>
      <c r="N211" s="21" t="s">
        <v>6876</v>
      </c>
      <c r="O211" s="18" t="s">
        <v>23</v>
      </c>
    </row>
    <row r="212" spans="1:15" s="42" customFormat="1" ht="97.5" customHeight="1">
      <c r="A212" s="44">
        <v>38</v>
      </c>
      <c r="B212" s="44" t="s">
        <v>489</v>
      </c>
      <c r="C212" s="16" t="s">
        <v>490</v>
      </c>
      <c r="D212" s="798">
        <v>14.9</v>
      </c>
      <c r="E212" s="44"/>
      <c r="F212" s="799">
        <v>0</v>
      </c>
      <c r="G212" s="282">
        <v>1</v>
      </c>
      <c r="H212" s="273">
        <v>0</v>
      </c>
      <c r="I212" s="273">
        <v>0</v>
      </c>
      <c r="J212" s="273">
        <v>0</v>
      </c>
      <c r="K212" s="44" t="s">
        <v>23</v>
      </c>
      <c r="L212" s="273">
        <v>0</v>
      </c>
      <c r="M212" s="20" t="s">
        <v>23</v>
      </c>
      <c r="N212" s="21" t="s">
        <v>6876</v>
      </c>
      <c r="O212" s="18"/>
    </row>
    <row r="213" spans="1:15" s="42" customFormat="1" ht="97.5" customHeight="1">
      <c r="A213" s="44">
        <v>39</v>
      </c>
      <c r="B213" s="16" t="s">
        <v>491</v>
      </c>
      <c r="C213" s="16" t="s">
        <v>492</v>
      </c>
      <c r="D213" s="18">
        <v>46.6</v>
      </c>
      <c r="E213" s="44" t="s">
        <v>23</v>
      </c>
      <c r="F213" s="799">
        <v>0</v>
      </c>
      <c r="G213" s="325">
        <v>1</v>
      </c>
      <c r="H213" s="273">
        <v>0</v>
      </c>
      <c r="I213" s="273">
        <v>0</v>
      </c>
      <c r="J213" s="273">
        <v>0</v>
      </c>
      <c r="K213" s="44" t="s">
        <v>493</v>
      </c>
      <c r="L213" s="273">
        <v>1540737.2</v>
      </c>
      <c r="M213" s="20" t="s">
        <v>23</v>
      </c>
      <c r="N213" s="21" t="s">
        <v>6876</v>
      </c>
      <c r="O213" s="18" t="s">
        <v>23</v>
      </c>
    </row>
    <row r="214" spans="1:15" s="42" customFormat="1" ht="97.5" customHeight="1">
      <c r="A214" s="44">
        <v>40</v>
      </c>
      <c r="B214" s="16" t="s">
        <v>494</v>
      </c>
      <c r="C214" s="16" t="s">
        <v>495</v>
      </c>
      <c r="D214" s="18">
        <v>40.6</v>
      </c>
      <c r="E214" s="44" t="s">
        <v>23</v>
      </c>
      <c r="F214" s="799">
        <v>0</v>
      </c>
      <c r="G214" s="325">
        <v>1</v>
      </c>
      <c r="H214" s="273">
        <v>0</v>
      </c>
      <c r="I214" s="273">
        <v>0</v>
      </c>
      <c r="J214" s="273">
        <v>0</v>
      </c>
      <c r="K214" s="44" t="s">
        <v>496</v>
      </c>
      <c r="L214" s="273">
        <v>1345708.11</v>
      </c>
      <c r="M214" s="20" t="s">
        <v>23</v>
      </c>
      <c r="N214" s="21" t="s">
        <v>6876</v>
      </c>
      <c r="O214" s="18" t="s">
        <v>23</v>
      </c>
    </row>
    <row r="215" spans="1:15" s="42" customFormat="1" ht="97.5" customHeight="1">
      <c r="A215" s="44">
        <v>41</v>
      </c>
      <c r="B215" s="16" t="s">
        <v>497</v>
      </c>
      <c r="C215" s="16" t="s">
        <v>498</v>
      </c>
      <c r="D215" s="18">
        <v>25.4</v>
      </c>
      <c r="E215" s="44"/>
      <c r="F215" s="799">
        <v>0</v>
      </c>
      <c r="G215" s="325">
        <v>1</v>
      </c>
      <c r="H215" s="273">
        <v>0</v>
      </c>
      <c r="I215" s="273">
        <v>0</v>
      </c>
      <c r="J215" s="273">
        <v>0</v>
      </c>
      <c r="K215" s="44" t="s">
        <v>499</v>
      </c>
      <c r="L215" s="273">
        <v>840152.75</v>
      </c>
      <c r="M215" s="20">
        <v>42901</v>
      </c>
      <c r="N215" s="44" t="s">
        <v>500</v>
      </c>
      <c r="O215" s="18" t="s">
        <v>23</v>
      </c>
    </row>
    <row r="216" spans="1:15" s="42" customFormat="1" ht="97.5" customHeight="1">
      <c r="A216" s="44">
        <v>42</v>
      </c>
      <c r="B216" s="16" t="s">
        <v>501</v>
      </c>
      <c r="C216" s="16" t="s">
        <v>502</v>
      </c>
      <c r="D216" s="18">
        <v>16</v>
      </c>
      <c r="E216" s="44" t="s">
        <v>23</v>
      </c>
      <c r="F216" s="799">
        <v>0</v>
      </c>
      <c r="G216" s="325">
        <v>1</v>
      </c>
      <c r="H216" s="273">
        <v>0</v>
      </c>
      <c r="I216" s="273">
        <v>0</v>
      </c>
      <c r="J216" s="273">
        <v>0</v>
      </c>
      <c r="K216" s="44" t="s">
        <v>23</v>
      </c>
      <c r="L216" s="273">
        <v>0</v>
      </c>
      <c r="M216" s="20" t="s">
        <v>23</v>
      </c>
      <c r="N216" s="21" t="s">
        <v>6876</v>
      </c>
      <c r="O216" s="18" t="s">
        <v>23</v>
      </c>
    </row>
    <row r="217" spans="1:15" s="42" customFormat="1" ht="97.5" customHeight="1">
      <c r="A217" s="44">
        <v>43</v>
      </c>
      <c r="B217" s="16" t="s">
        <v>503</v>
      </c>
      <c r="C217" s="16" t="s">
        <v>504</v>
      </c>
      <c r="D217" s="18">
        <v>16.899999999999999</v>
      </c>
      <c r="E217" s="44" t="s">
        <v>23</v>
      </c>
      <c r="F217" s="799">
        <v>0</v>
      </c>
      <c r="G217" s="325">
        <v>1</v>
      </c>
      <c r="H217" s="273">
        <v>0</v>
      </c>
      <c r="I217" s="273">
        <v>0</v>
      </c>
      <c r="J217" s="273">
        <v>0</v>
      </c>
      <c r="K217" s="44" t="s">
        <v>23</v>
      </c>
      <c r="L217" s="273">
        <v>0</v>
      </c>
      <c r="M217" s="20" t="s">
        <v>23</v>
      </c>
      <c r="N217" s="21" t="s">
        <v>6876</v>
      </c>
      <c r="O217" s="18" t="s">
        <v>23</v>
      </c>
    </row>
    <row r="218" spans="1:15" s="42" customFormat="1" ht="97.5" customHeight="1">
      <c r="A218" s="44">
        <v>44</v>
      </c>
      <c r="B218" s="16" t="s">
        <v>6811</v>
      </c>
      <c r="C218" s="16" t="s">
        <v>505</v>
      </c>
      <c r="D218" s="18">
        <v>16.399999999999999</v>
      </c>
      <c r="E218" s="44" t="s">
        <v>23</v>
      </c>
      <c r="F218" s="799">
        <v>0</v>
      </c>
      <c r="G218" s="325">
        <v>1</v>
      </c>
      <c r="H218" s="273">
        <v>0</v>
      </c>
      <c r="I218" s="273">
        <v>0</v>
      </c>
      <c r="J218" s="273">
        <v>0</v>
      </c>
      <c r="K218" s="44" t="s">
        <v>23</v>
      </c>
      <c r="L218" s="273">
        <v>0</v>
      </c>
      <c r="M218" s="20">
        <v>43446</v>
      </c>
      <c r="N218" s="44" t="s">
        <v>33</v>
      </c>
      <c r="O218" s="18" t="s">
        <v>23</v>
      </c>
    </row>
    <row r="219" spans="1:15" s="42" customFormat="1" ht="97.5" customHeight="1">
      <c r="A219" s="44">
        <v>45</v>
      </c>
      <c r="B219" s="16" t="s">
        <v>5756</v>
      </c>
      <c r="C219" s="16" t="s">
        <v>506</v>
      </c>
      <c r="D219" s="18">
        <v>8.1999999999999993</v>
      </c>
      <c r="E219" s="44" t="s">
        <v>23</v>
      </c>
      <c r="F219" s="799">
        <v>0</v>
      </c>
      <c r="G219" s="325">
        <v>1</v>
      </c>
      <c r="H219" s="273">
        <v>0</v>
      </c>
      <c r="I219" s="273">
        <v>0</v>
      </c>
      <c r="J219" s="273">
        <v>0</v>
      </c>
      <c r="K219" s="44" t="s">
        <v>23</v>
      </c>
      <c r="L219" s="273">
        <v>0</v>
      </c>
      <c r="M219" s="20" t="s">
        <v>23</v>
      </c>
      <c r="N219" s="21" t="s">
        <v>6876</v>
      </c>
      <c r="O219" s="18" t="s">
        <v>23</v>
      </c>
    </row>
    <row r="220" spans="1:15" s="42" customFormat="1" ht="97.5" customHeight="1">
      <c r="A220" s="44">
        <v>46</v>
      </c>
      <c r="B220" s="16" t="s">
        <v>507</v>
      </c>
      <c r="C220" s="16" t="s">
        <v>508</v>
      </c>
      <c r="D220" s="18">
        <v>63.9</v>
      </c>
      <c r="E220" s="44" t="s">
        <v>23</v>
      </c>
      <c r="F220" s="799">
        <v>0</v>
      </c>
      <c r="G220" s="325">
        <v>1</v>
      </c>
      <c r="H220" s="273">
        <v>0</v>
      </c>
      <c r="I220" s="273">
        <v>0</v>
      </c>
      <c r="J220" s="273">
        <v>0</v>
      </c>
      <c r="K220" s="44" t="s">
        <v>509</v>
      </c>
      <c r="L220" s="273">
        <v>1405642.81</v>
      </c>
      <c r="M220" s="20">
        <v>41908</v>
      </c>
      <c r="N220" s="44" t="s">
        <v>510</v>
      </c>
      <c r="O220" s="18" t="s">
        <v>23</v>
      </c>
    </row>
    <row r="221" spans="1:15" s="42" customFormat="1" ht="97.5" customHeight="1">
      <c r="A221" s="44">
        <v>47</v>
      </c>
      <c r="B221" s="16" t="s">
        <v>511</v>
      </c>
      <c r="C221" s="16" t="s">
        <v>512</v>
      </c>
      <c r="D221" s="18">
        <v>56.2</v>
      </c>
      <c r="E221" s="44" t="s">
        <v>23</v>
      </c>
      <c r="F221" s="799">
        <v>0</v>
      </c>
      <c r="G221" s="325">
        <v>1</v>
      </c>
      <c r="H221" s="273">
        <v>0</v>
      </c>
      <c r="I221" s="273">
        <v>0</v>
      </c>
      <c r="J221" s="273">
        <v>0</v>
      </c>
      <c r="K221" s="44" t="s">
        <v>513</v>
      </c>
      <c r="L221" s="273">
        <v>1991776.89</v>
      </c>
      <c r="M221" s="20" t="s">
        <v>23</v>
      </c>
      <c r="N221" s="21" t="s">
        <v>6876</v>
      </c>
      <c r="O221" s="18" t="s">
        <v>23</v>
      </c>
    </row>
    <row r="222" spans="1:15" s="42" customFormat="1" ht="97.5" customHeight="1">
      <c r="A222" s="44">
        <v>48</v>
      </c>
      <c r="B222" s="16" t="s">
        <v>514</v>
      </c>
      <c r="C222" s="16" t="s">
        <v>515</v>
      </c>
      <c r="D222" s="18">
        <v>45.2</v>
      </c>
      <c r="E222" s="44" t="s">
        <v>23</v>
      </c>
      <c r="F222" s="799">
        <v>0</v>
      </c>
      <c r="G222" s="325">
        <v>1</v>
      </c>
      <c r="H222" s="273">
        <v>0</v>
      </c>
      <c r="I222" s="273">
        <v>0</v>
      </c>
      <c r="J222" s="273">
        <v>0</v>
      </c>
      <c r="K222" s="44" t="s">
        <v>516</v>
      </c>
      <c r="L222" s="273">
        <v>1591978.8</v>
      </c>
      <c r="M222" s="20" t="s">
        <v>23</v>
      </c>
      <c r="N222" s="21" t="s">
        <v>6876</v>
      </c>
      <c r="O222" s="18" t="s">
        <v>23</v>
      </c>
    </row>
    <row r="223" spans="1:15" s="42" customFormat="1" ht="97.5" customHeight="1">
      <c r="A223" s="44">
        <v>49</v>
      </c>
      <c r="B223" s="16" t="s">
        <v>517</v>
      </c>
      <c r="C223" s="16" t="s">
        <v>518</v>
      </c>
      <c r="D223" s="18">
        <v>60.7</v>
      </c>
      <c r="E223" s="44" t="s">
        <v>23</v>
      </c>
      <c r="F223" s="799">
        <v>0</v>
      </c>
      <c r="G223" s="325">
        <v>1</v>
      </c>
      <c r="H223" s="273">
        <v>0</v>
      </c>
      <c r="I223" s="273">
        <v>0</v>
      </c>
      <c r="J223" s="273">
        <v>0</v>
      </c>
      <c r="K223" s="44" t="s">
        <v>519</v>
      </c>
      <c r="L223" s="273">
        <v>2134041.4300000002</v>
      </c>
      <c r="M223" s="20">
        <v>41365</v>
      </c>
      <c r="N223" s="44" t="s">
        <v>520</v>
      </c>
      <c r="O223" s="18" t="s">
        <v>23</v>
      </c>
    </row>
    <row r="224" spans="1:15" s="42" customFormat="1" ht="97.5" customHeight="1">
      <c r="A224" s="44">
        <v>50</v>
      </c>
      <c r="B224" s="16" t="s">
        <v>6918</v>
      </c>
      <c r="C224" s="16" t="s">
        <v>521</v>
      </c>
      <c r="D224" s="273">
        <v>20.45</v>
      </c>
      <c r="E224" s="44" t="s">
        <v>23</v>
      </c>
      <c r="F224" s="799">
        <v>0</v>
      </c>
      <c r="G224" s="325">
        <v>1</v>
      </c>
      <c r="H224" s="273">
        <v>0</v>
      </c>
      <c r="I224" s="273">
        <v>0</v>
      </c>
      <c r="J224" s="273">
        <v>0</v>
      </c>
      <c r="K224" s="44" t="s">
        <v>522</v>
      </c>
      <c r="L224" s="273">
        <v>658893.31000000006</v>
      </c>
      <c r="M224" s="20" t="s">
        <v>23</v>
      </c>
      <c r="N224" s="21" t="s">
        <v>6876</v>
      </c>
      <c r="O224" s="18" t="s">
        <v>23</v>
      </c>
    </row>
    <row r="225" spans="1:15" s="42" customFormat="1" ht="97.5" customHeight="1">
      <c r="A225" s="44">
        <v>51</v>
      </c>
      <c r="B225" s="16" t="s">
        <v>523</v>
      </c>
      <c r="C225" s="16" t="s">
        <v>521</v>
      </c>
      <c r="D225" s="18">
        <v>26</v>
      </c>
      <c r="E225" s="44" t="s">
        <v>23</v>
      </c>
      <c r="F225" s="799">
        <v>0</v>
      </c>
      <c r="G225" s="325">
        <v>1</v>
      </c>
      <c r="H225" s="273">
        <v>0</v>
      </c>
      <c r="I225" s="273">
        <v>0</v>
      </c>
      <c r="J225" s="273">
        <v>0</v>
      </c>
      <c r="K225" s="44" t="s">
        <v>23</v>
      </c>
      <c r="L225" s="273">
        <v>0</v>
      </c>
      <c r="M225" s="20" t="s">
        <v>23</v>
      </c>
      <c r="N225" s="21" t="s">
        <v>6876</v>
      </c>
      <c r="O225" s="18" t="s">
        <v>23</v>
      </c>
    </row>
    <row r="226" spans="1:15" s="42" customFormat="1" ht="97.5" customHeight="1">
      <c r="A226" s="44">
        <v>52</v>
      </c>
      <c r="B226" s="16" t="s">
        <v>524</v>
      </c>
      <c r="C226" s="16" t="s">
        <v>525</v>
      </c>
      <c r="D226" s="18">
        <v>38.5</v>
      </c>
      <c r="E226" s="44" t="s">
        <v>23</v>
      </c>
      <c r="F226" s="799">
        <v>0</v>
      </c>
      <c r="G226" s="325">
        <v>1</v>
      </c>
      <c r="H226" s="273">
        <v>0</v>
      </c>
      <c r="I226" s="273">
        <v>0</v>
      </c>
      <c r="J226" s="273">
        <v>0</v>
      </c>
      <c r="K226" s="44" t="s">
        <v>526</v>
      </c>
      <c r="L226" s="273">
        <v>1280335.98</v>
      </c>
      <c r="M226" s="20" t="s">
        <v>23</v>
      </c>
      <c r="N226" s="21" t="s">
        <v>6876</v>
      </c>
      <c r="O226" s="18" t="s">
        <v>23</v>
      </c>
    </row>
    <row r="227" spans="1:15" s="42" customFormat="1" ht="97.5" customHeight="1">
      <c r="A227" s="44">
        <v>53</v>
      </c>
      <c r="B227" s="16" t="s">
        <v>527</v>
      </c>
      <c r="C227" s="16" t="s">
        <v>528</v>
      </c>
      <c r="D227" s="18">
        <v>38.5</v>
      </c>
      <c r="E227" s="44" t="s">
        <v>23</v>
      </c>
      <c r="F227" s="799">
        <v>0</v>
      </c>
      <c r="G227" s="325">
        <v>1</v>
      </c>
      <c r="H227" s="273">
        <v>0</v>
      </c>
      <c r="I227" s="273">
        <v>0</v>
      </c>
      <c r="J227" s="273">
        <v>0</v>
      </c>
      <c r="K227" s="44" t="s">
        <v>529</v>
      </c>
      <c r="L227" s="273">
        <v>1280335.98</v>
      </c>
      <c r="M227" s="20" t="s">
        <v>23</v>
      </c>
      <c r="N227" s="21" t="s">
        <v>6876</v>
      </c>
      <c r="O227" s="18" t="s">
        <v>23</v>
      </c>
    </row>
    <row r="228" spans="1:15" s="42" customFormat="1" ht="97.5" customHeight="1">
      <c r="A228" s="44">
        <v>54</v>
      </c>
      <c r="B228" s="16" t="s">
        <v>530</v>
      </c>
      <c r="C228" s="16" t="s">
        <v>531</v>
      </c>
      <c r="D228" s="18">
        <v>38.6</v>
      </c>
      <c r="E228" s="44" t="s">
        <v>23</v>
      </c>
      <c r="F228" s="799">
        <v>0</v>
      </c>
      <c r="G228" s="325">
        <v>1</v>
      </c>
      <c r="H228" s="273">
        <v>0</v>
      </c>
      <c r="I228" s="273">
        <v>0</v>
      </c>
      <c r="J228" s="273">
        <v>0</v>
      </c>
      <c r="K228" s="44" t="s">
        <v>532</v>
      </c>
      <c r="L228" s="273">
        <v>1386896.46</v>
      </c>
      <c r="M228" s="20" t="s">
        <v>23</v>
      </c>
      <c r="N228" s="21" t="s">
        <v>6876</v>
      </c>
      <c r="O228" s="18" t="s">
        <v>23</v>
      </c>
    </row>
    <row r="229" spans="1:15" s="42" customFormat="1" ht="97.5" customHeight="1">
      <c r="A229" s="44">
        <v>55</v>
      </c>
      <c r="B229" s="16" t="s">
        <v>533</v>
      </c>
      <c r="C229" s="16" t="s">
        <v>534</v>
      </c>
      <c r="D229" s="18">
        <v>71.599999999999994</v>
      </c>
      <c r="E229" s="44" t="s">
        <v>23</v>
      </c>
      <c r="F229" s="799">
        <v>0</v>
      </c>
      <c r="G229" s="325">
        <v>1</v>
      </c>
      <c r="H229" s="273">
        <v>0</v>
      </c>
      <c r="I229" s="273">
        <v>0</v>
      </c>
      <c r="J229" s="273">
        <v>0</v>
      </c>
      <c r="K229" s="44" t="s">
        <v>535</v>
      </c>
      <c r="L229" s="273">
        <v>2361316.4500000002</v>
      </c>
      <c r="M229" s="20" t="s">
        <v>23</v>
      </c>
      <c r="N229" s="21" t="s">
        <v>6876</v>
      </c>
      <c r="O229" s="18" t="s">
        <v>23</v>
      </c>
    </row>
    <row r="230" spans="1:15" s="42" customFormat="1" ht="97.5" customHeight="1">
      <c r="A230" s="44">
        <v>56</v>
      </c>
      <c r="B230" s="16" t="s">
        <v>536</v>
      </c>
      <c r="C230" s="16" t="s">
        <v>537</v>
      </c>
      <c r="D230" s="18">
        <v>39.4</v>
      </c>
      <c r="E230" s="44" t="s">
        <v>23</v>
      </c>
      <c r="F230" s="799">
        <v>0</v>
      </c>
      <c r="G230" s="325">
        <v>1</v>
      </c>
      <c r="H230" s="273">
        <v>0</v>
      </c>
      <c r="I230" s="273">
        <v>0</v>
      </c>
      <c r="J230" s="273">
        <v>0</v>
      </c>
      <c r="K230" s="44" t="s">
        <v>538</v>
      </c>
      <c r="L230" s="273">
        <v>1320098.18</v>
      </c>
      <c r="M230" s="20" t="s">
        <v>23</v>
      </c>
      <c r="N230" s="21" t="s">
        <v>6876</v>
      </c>
      <c r="O230" s="18" t="s">
        <v>23</v>
      </c>
    </row>
    <row r="231" spans="1:15" s="42" customFormat="1" ht="97.5" customHeight="1">
      <c r="A231" s="44">
        <v>57</v>
      </c>
      <c r="B231" s="16" t="s">
        <v>539</v>
      </c>
      <c r="C231" s="16" t="s">
        <v>540</v>
      </c>
      <c r="D231" s="18">
        <v>65.7</v>
      </c>
      <c r="E231" s="44" t="s">
        <v>23</v>
      </c>
      <c r="F231" s="799">
        <v>0</v>
      </c>
      <c r="G231" s="325">
        <v>1</v>
      </c>
      <c r="H231" s="273">
        <v>0</v>
      </c>
      <c r="I231" s="273">
        <v>0</v>
      </c>
      <c r="J231" s="273">
        <v>0</v>
      </c>
      <c r="K231" s="44" t="s">
        <v>541</v>
      </c>
      <c r="L231" s="273">
        <v>2202120.77</v>
      </c>
      <c r="M231" s="20" t="s">
        <v>23</v>
      </c>
      <c r="N231" s="21" t="s">
        <v>6876</v>
      </c>
      <c r="O231" s="18" t="s">
        <v>23</v>
      </c>
    </row>
    <row r="232" spans="1:15" s="42" customFormat="1" ht="97.5" customHeight="1">
      <c r="A232" s="44">
        <v>58</v>
      </c>
      <c r="B232" s="16" t="s">
        <v>542</v>
      </c>
      <c r="C232" s="16" t="s">
        <v>543</v>
      </c>
      <c r="D232" s="18">
        <v>47.3</v>
      </c>
      <c r="E232" s="44" t="s">
        <v>23</v>
      </c>
      <c r="F232" s="799">
        <v>0</v>
      </c>
      <c r="G232" s="325">
        <v>1</v>
      </c>
      <c r="H232" s="273">
        <v>0</v>
      </c>
      <c r="I232" s="273">
        <v>0</v>
      </c>
      <c r="J232" s="273">
        <v>0</v>
      </c>
      <c r="K232" s="44" t="s">
        <v>23</v>
      </c>
      <c r="L232" s="273">
        <v>0</v>
      </c>
      <c r="M232" s="20" t="s">
        <v>23</v>
      </c>
      <c r="N232" s="21" t="s">
        <v>6876</v>
      </c>
      <c r="O232" s="18" t="s">
        <v>23</v>
      </c>
    </row>
    <row r="233" spans="1:15" s="42" customFormat="1" ht="97.5" customHeight="1">
      <c r="A233" s="44">
        <v>59</v>
      </c>
      <c r="B233" s="16" t="s">
        <v>544</v>
      </c>
      <c r="C233" s="16" t="s">
        <v>545</v>
      </c>
      <c r="D233" s="803">
        <v>71.2</v>
      </c>
      <c r="E233" s="44" t="s">
        <v>23</v>
      </c>
      <c r="F233" s="799">
        <v>0</v>
      </c>
      <c r="G233" s="325">
        <v>1</v>
      </c>
      <c r="H233" s="273">
        <v>0</v>
      </c>
      <c r="I233" s="273">
        <v>0</v>
      </c>
      <c r="J233" s="273">
        <v>0</v>
      </c>
      <c r="K233" s="44" t="s">
        <v>546</v>
      </c>
      <c r="L233" s="273">
        <v>624651.30000000005</v>
      </c>
      <c r="M233" s="20">
        <v>41360</v>
      </c>
      <c r="N233" s="44" t="s">
        <v>547</v>
      </c>
      <c r="O233" s="18" t="s">
        <v>23</v>
      </c>
    </row>
    <row r="234" spans="1:15" s="42" customFormat="1" ht="97.5" customHeight="1">
      <c r="A234" s="44">
        <v>60</v>
      </c>
      <c r="B234" s="16" t="s">
        <v>548</v>
      </c>
      <c r="C234" s="16" t="s">
        <v>549</v>
      </c>
      <c r="D234" s="18">
        <v>54.4</v>
      </c>
      <c r="E234" s="44" t="s">
        <v>23</v>
      </c>
      <c r="F234" s="799">
        <v>0</v>
      </c>
      <c r="G234" s="325">
        <v>1</v>
      </c>
      <c r="H234" s="273">
        <v>0</v>
      </c>
      <c r="I234" s="273">
        <v>0</v>
      </c>
      <c r="J234" s="273">
        <v>0</v>
      </c>
      <c r="K234" s="44" t="s">
        <v>23</v>
      </c>
      <c r="L234" s="273">
        <v>0</v>
      </c>
      <c r="M234" s="20" t="s">
        <v>23</v>
      </c>
      <c r="N234" s="21" t="s">
        <v>6876</v>
      </c>
      <c r="O234" s="18" t="s">
        <v>23</v>
      </c>
    </row>
    <row r="235" spans="1:15" s="42" customFormat="1" ht="97.5" customHeight="1">
      <c r="A235" s="44">
        <v>61</v>
      </c>
      <c r="B235" s="16" t="s">
        <v>550</v>
      </c>
      <c r="C235" s="16" t="s">
        <v>551</v>
      </c>
      <c r="D235" s="18">
        <v>8.9</v>
      </c>
      <c r="E235" s="44" t="s">
        <v>23</v>
      </c>
      <c r="F235" s="799">
        <v>0</v>
      </c>
      <c r="G235" s="325">
        <v>1</v>
      </c>
      <c r="H235" s="273">
        <v>0</v>
      </c>
      <c r="I235" s="273">
        <v>0</v>
      </c>
      <c r="J235" s="273">
        <v>0</v>
      </c>
      <c r="K235" s="44" t="s">
        <v>552</v>
      </c>
      <c r="L235" s="273">
        <v>0</v>
      </c>
      <c r="M235" s="20" t="s">
        <v>23</v>
      </c>
      <c r="N235" s="21" t="s">
        <v>6876</v>
      </c>
      <c r="O235" s="18" t="s">
        <v>23</v>
      </c>
    </row>
    <row r="236" spans="1:15" s="42" customFormat="1" ht="97.5" customHeight="1">
      <c r="A236" s="44">
        <v>62</v>
      </c>
      <c r="B236" s="16" t="s">
        <v>553</v>
      </c>
      <c r="C236" s="16" t="s">
        <v>554</v>
      </c>
      <c r="D236" s="18">
        <v>68.099999999999994</v>
      </c>
      <c r="E236" s="44" t="s">
        <v>23</v>
      </c>
      <c r="F236" s="799">
        <v>0</v>
      </c>
      <c r="G236" s="325">
        <v>1</v>
      </c>
      <c r="H236" s="273">
        <v>0</v>
      </c>
      <c r="I236" s="273">
        <v>0</v>
      </c>
      <c r="J236" s="273">
        <v>0</v>
      </c>
      <c r="K236" s="44" t="s">
        <v>23</v>
      </c>
      <c r="L236" s="273">
        <v>0</v>
      </c>
      <c r="M236" s="20" t="s">
        <v>23</v>
      </c>
      <c r="N236" s="21" t="s">
        <v>6876</v>
      </c>
      <c r="O236" s="18" t="s">
        <v>23</v>
      </c>
    </row>
    <row r="237" spans="1:15" s="42" customFormat="1" ht="97.5" customHeight="1">
      <c r="A237" s="44">
        <v>63</v>
      </c>
      <c r="B237" s="16" t="s">
        <v>555</v>
      </c>
      <c r="C237" s="16" t="s">
        <v>556</v>
      </c>
      <c r="D237" s="18">
        <v>31.35</v>
      </c>
      <c r="E237" s="44" t="s">
        <v>23</v>
      </c>
      <c r="F237" s="799">
        <v>0</v>
      </c>
      <c r="G237" s="325">
        <v>1</v>
      </c>
      <c r="H237" s="273">
        <v>0</v>
      </c>
      <c r="I237" s="273">
        <v>0</v>
      </c>
      <c r="J237" s="273">
        <v>0</v>
      </c>
      <c r="K237" s="44" t="s">
        <v>557</v>
      </c>
      <c r="L237" s="273">
        <v>92358.55</v>
      </c>
      <c r="M237" s="20">
        <v>42065</v>
      </c>
      <c r="N237" s="44" t="s">
        <v>558</v>
      </c>
      <c r="O237" s="18" t="s">
        <v>23</v>
      </c>
    </row>
    <row r="238" spans="1:15" s="42" customFormat="1" ht="97.5" customHeight="1">
      <c r="A238" s="44">
        <v>64</v>
      </c>
      <c r="B238" s="16" t="s">
        <v>559</v>
      </c>
      <c r="C238" s="16" t="s">
        <v>560</v>
      </c>
      <c r="D238" s="18">
        <v>22.5</v>
      </c>
      <c r="E238" s="44" t="s">
        <v>23</v>
      </c>
      <c r="F238" s="799">
        <v>0</v>
      </c>
      <c r="G238" s="325">
        <v>1</v>
      </c>
      <c r="H238" s="273">
        <v>0</v>
      </c>
      <c r="I238" s="273">
        <v>0</v>
      </c>
      <c r="J238" s="273">
        <v>0</v>
      </c>
      <c r="K238" s="44" t="s">
        <v>23</v>
      </c>
      <c r="L238" s="273">
        <v>0</v>
      </c>
      <c r="M238" s="20" t="s">
        <v>23</v>
      </c>
      <c r="N238" s="21" t="s">
        <v>6876</v>
      </c>
      <c r="O238" s="18" t="s">
        <v>23</v>
      </c>
    </row>
    <row r="239" spans="1:15" s="42" customFormat="1" ht="97.5" customHeight="1">
      <c r="A239" s="44">
        <v>65</v>
      </c>
      <c r="B239" s="16" t="s">
        <v>561</v>
      </c>
      <c r="C239" s="16" t="s">
        <v>562</v>
      </c>
      <c r="D239" s="18">
        <v>22.8</v>
      </c>
      <c r="E239" s="44" t="s">
        <v>23</v>
      </c>
      <c r="F239" s="799">
        <v>0</v>
      </c>
      <c r="G239" s="325">
        <v>1</v>
      </c>
      <c r="H239" s="273">
        <v>0</v>
      </c>
      <c r="I239" s="273">
        <v>0</v>
      </c>
      <c r="J239" s="273">
        <v>0</v>
      </c>
      <c r="K239" s="44" t="s">
        <v>23</v>
      </c>
      <c r="L239" s="273">
        <v>0</v>
      </c>
      <c r="M239" s="20" t="s">
        <v>23</v>
      </c>
      <c r="N239" s="21" t="s">
        <v>6876</v>
      </c>
      <c r="O239" s="18" t="s">
        <v>23</v>
      </c>
    </row>
    <row r="240" spans="1:15" s="42" customFormat="1" ht="97.5" customHeight="1">
      <c r="A240" s="44">
        <v>66</v>
      </c>
      <c r="B240" s="16" t="s">
        <v>563</v>
      </c>
      <c r="C240" s="16" t="s">
        <v>564</v>
      </c>
      <c r="D240" s="18">
        <v>47</v>
      </c>
      <c r="E240" s="44" t="s">
        <v>23</v>
      </c>
      <c r="F240" s="799">
        <v>0</v>
      </c>
      <c r="G240" s="325">
        <v>1</v>
      </c>
      <c r="H240" s="273">
        <v>0</v>
      </c>
      <c r="I240" s="273">
        <v>0</v>
      </c>
      <c r="J240" s="273">
        <v>0</v>
      </c>
      <c r="K240" s="44" t="s">
        <v>23</v>
      </c>
      <c r="L240" s="273">
        <v>0</v>
      </c>
      <c r="M240" s="20" t="s">
        <v>23</v>
      </c>
      <c r="N240" s="21" t="s">
        <v>6876</v>
      </c>
      <c r="O240" s="18" t="s">
        <v>23</v>
      </c>
    </row>
    <row r="241" spans="1:15" s="42" customFormat="1" ht="97.5" customHeight="1">
      <c r="A241" s="44">
        <v>67</v>
      </c>
      <c r="B241" s="16" t="s">
        <v>565</v>
      </c>
      <c r="C241" s="16" t="s">
        <v>566</v>
      </c>
      <c r="D241" s="18">
        <v>30.5</v>
      </c>
      <c r="E241" s="44" t="s">
        <v>23</v>
      </c>
      <c r="F241" s="799">
        <v>0</v>
      </c>
      <c r="G241" s="325">
        <v>1</v>
      </c>
      <c r="H241" s="273">
        <v>0</v>
      </c>
      <c r="I241" s="273">
        <v>0</v>
      </c>
      <c r="J241" s="273">
        <v>0</v>
      </c>
      <c r="K241" s="44" t="s">
        <v>23</v>
      </c>
      <c r="L241" s="273">
        <v>0</v>
      </c>
      <c r="M241" s="20" t="s">
        <v>23</v>
      </c>
      <c r="N241" s="21" t="s">
        <v>6876</v>
      </c>
      <c r="O241" s="18" t="s">
        <v>23</v>
      </c>
    </row>
    <row r="242" spans="1:15" s="42" customFormat="1" ht="97.5" customHeight="1">
      <c r="A242" s="44">
        <v>68</v>
      </c>
      <c r="B242" s="16" t="s">
        <v>567</v>
      </c>
      <c r="C242" s="16" t="s">
        <v>568</v>
      </c>
      <c r="D242" s="18">
        <v>35.1</v>
      </c>
      <c r="E242" s="44" t="s">
        <v>23</v>
      </c>
      <c r="F242" s="799">
        <v>0</v>
      </c>
      <c r="G242" s="325">
        <v>1</v>
      </c>
      <c r="H242" s="273">
        <v>0</v>
      </c>
      <c r="I242" s="273">
        <v>0</v>
      </c>
      <c r="J242" s="273">
        <v>0</v>
      </c>
      <c r="K242" s="44" t="s">
        <v>23</v>
      </c>
      <c r="L242" s="273">
        <v>0</v>
      </c>
      <c r="M242" s="20" t="s">
        <v>23</v>
      </c>
      <c r="N242" s="21" t="s">
        <v>6876</v>
      </c>
      <c r="O242" s="18" t="s">
        <v>23</v>
      </c>
    </row>
    <row r="243" spans="1:15" s="42" customFormat="1" ht="97.5" customHeight="1">
      <c r="A243" s="44">
        <v>69</v>
      </c>
      <c r="B243" s="16" t="s">
        <v>569</v>
      </c>
      <c r="C243" s="16" t="s">
        <v>570</v>
      </c>
      <c r="D243" s="18">
        <v>19.7</v>
      </c>
      <c r="E243" s="44" t="s">
        <v>23</v>
      </c>
      <c r="F243" s="799">
        <v>0</v>
      </c>
      <c r="G243" s="325">
        <v>1</v>
      </c>
      <c r="H243" s="273">
        <v>0</v>
      </c>
      <c r="I243" s="273">
        <v>0</v>
      </c>
      <c r="J243" s="273">
        <v>0</v>
      </c>
      <c r="K243" s="44" t="s">
        <v>23</v>
      </c>
      <c r="L243" s="273">
        <v>0</v>
      </c>
      <c r="M243" s="20" t="s">
        <v>23</v>
      </c>
      <c r="N243" s="21" t="s">
        <v>6876</v>
      </c>
      <c r="O243" s="18" t="s">
        <v>23</v>
      </c>
    </row>
    <row r="244" spans="1:15" s="42" customFormat="1" ht="97.5" customHeight="1">
      <c r="A244" s="44">
        <v>70</v>
      </c>
      <c r="B244" s="16" t="s">
        <v>571</v>
      </c>
      <c r="C244" s="16" t="s">
        <v>572</v>
      </c>
      <c r="D244" s="18">
        <v>60.6</v>
      </c>
      <c r="E244" s="44" t="s">
        <v>23</v>
      </c>
      <c r="F244" s="799">
        <v>0</v>
      </c>
      <c r="G244" s="325">
        <v>1</v>
      </c>
      <c r="H244" s="273">
        <v>0</v>
      </c>
      <c r="I244" s="273">
        <v>0</v>
      </c>
      <c r="J244" s="273">
        <v>0</v>
      </c>
      <c r="K244" s="44" t="s">
        <v>23</v>
      </c>
      <c r="L244" s="273">
        <v>0</v>
      </c>
      <c r="M244" s="20" t="s">
        <v>23</v>
      </c>
      <c r="N244" s="21" t="s">
        <v>6876</v>
      </c>
      <c r="O244" s="18" t="s">
        <v>23</v>
      </c>
    </row>
    <row r="245" spans="1:15" s="42" customFormat="1" ht="97.5" customHeight="1">
      <c r="A245" s="44">
        <v>71</v>
      </c>
      <c r="B245" s="44" t="s">
        <v>573</v>
      </c>
      <c r="C245" s="44" t="s">
        <v>574</v>
      </c>
      <c r="D245" s="18">
        <v>177</v>
      </c>
      <c r="E245" s="44">
        <v>1020008</v>
      </c>
      <c r="F245" s="799">
        <v>0</v>
      </c>
      <c r="G245" s="325">
        <v>1</v>
      </c>
      <c r="H245" s="273">
        <v>1347700</v>
      </c>
      <c r="I245" s="273">
        <v>1151300</v>
      </c>
      <c r="J245" s="273">
        <v>196400</v>
      </c>
      <c r="K245" s="44" t="s">
        <v>23</v>
      </c>
      <c r="L245" s="273">
        <v>0</v>
      </c>
      <c r="M245" s="804" t="s">
        <v>23</v>
      </c>
      <c r="N245" s="21" t="s">
        <v>6876</v>
      </c>
      <c r="O245" s="371" t="s">
        <v>23</v>
      </c>
    </row>
    <row r="246" spans="1:15" s="42" customFormat="1" ht="97.5" customHeight="1">
      <c r="A246" s="44">
        <v>72</v>
      </c>
      <c r="B246" s="44" t="s">
        <v>378</v>
      </c>
      <c r="C246" s="44" t="s">
        <v>575</v>
      </c>
      <c r="D246" s="18">
        <v>93.6</v>
      </c>
      <c r="E246" s="44">
        <v>1020006</v>
      </c>
      <c r="F246" s="799">
        <v>0</v>
      </c>
      <c r="G246" s="325">
        <v>1</v>
      </c>
      <c r="H246" s="273">
        <v>172300</v>
      </c>
      <c r="I246" s="273">
        <v>13000</v>
      </c>
      <c r="J246" s="273">
        <v>159300</v>
      </c>
      <c r="K246" s="44" t="s">
        <v>23</v>
      </c>
      <c r="L246" s="273">
        <v>0</v>
      </c>
      <c r="M246" s="804" t="s">
        <v>23</v>
      </c>
      <c r="N246" s="21" t="s">
        <v>6876</v>
      </c>
      <c r="O246" s="371" t="s">
        <v>23</v>
      </c>
    </row>
    <row r="247" spans="1:15" s="42" customFormat="1" ht="97.5" customHeight="1">
      <c r="A247" s="44">
        <v>73</v>
      </c>
      <c r="B247" s="44" t="s">
        <v>576</v>
      </c>
      <c r="C247" s="44" t="s">
        <v>577</v>
      </c>
      <c r="D247" s="18">
        <v>27.7</v>
      </c>
      <c r="E247" s="44" t="s">
        <v>23</v>
      </c>
      <c r="F247" s="799">
        <v>0</v>
      </c>
      <c r="G247" s="325">
        <v>1</v>
      </c>
      <c r="H247" s="273">
        <v>0</v>
      </c>
      <c r="I247" s="273">
        <v>0</v>
      </c>
      <c r="J247" s="273">
        <v>0</v>
      </c>
      <c r="K247" s="44" t="s">
        <v>578</v>
      </c>
      <c r="L247" s="273">
        <v>609807.74</v>
      </c>
      <c r="M247" s="20" t="s">
        <v>23</v>
      </c>
      <c r="N247" s="21" t="s">
        <v>6876</v>
      </c>
      <c r="O247" s="18" t="s">
        <v>23</v>
      </c>
    </row>
    <row r="248" spans="1:15" s="42" customFormat="1" ht="97.5" customHeight="1">
      <c r="A248" s="44">
        <v>74</v>
      </c>
      <c r="B248" s="44" t="s">
        <v>579</v>
      </c>
      <c r="C248" s="44" t="s">
        <v>580</v>
      </c>
      <c r="D248" s="18">
        <v>0</v>
      </c>
      <c r="E248" s="44" t="s">
        <v>23</v>
      </c>
      <c r="F248" s="799">
        <v>0</v>
      </c>
      <c r="G248" s="325">
        <v>5</v>
      </c>
      <c r="H248" s="273">
        <v>4201200</v>
      </c>
      <c r="I248" s="273">
        <v>4061100</v>
      </c>
      <c r="J248" s="273">
        <v>140100</v>
      </c>
      <c r="K248" s="44" t="s">
        <v>23</v>
      </c>
      <c r="L248" s="273">
        <v>0</v>
      </c>
      <c r="M248" s="804" t="s">
        <v>23</v>
      </c>
      <c r="N248" s="21" t="s">
        <v>6876</v>
      </c>
      <c r="O248" s="371" t="s">
        <v>23</v>
      </c>
    </row>
    <row r="249" spans="1:15" s="42" customFormat="1" ht="97.5" customHeight="1">
      <c r="A249" s="44">
        <v>75</v>
      </c>
      <c r="B249" s="44" t="s">
        <v>6818</v>
      </c>
      <c r="C249" s="44" t="s">
        <v>581</v>
      </c>
      <c r="D249" s="18">
        <v>45</v>
      </c>
      <c r="E249" s="44">
        <v>1010001</v>
      </c>
      <c r="F249" s="799">
        <v>0</v>
      </c>
      <c r="G249" s="325">
        <v>1</v>
      </c>
      <c r="H249" s="273">
        <v>0</v>
      </c>
      <c r="I249" s="273">
        <v>0</v>
      </c>
      <c r="J249" s="273">
        <v>0</v>
      </c>
      <c r="K249" s="44" t="s">
        <v>23</v>
      </c>
      <c r="L249" s="273">
        <v>0</v>
      </c>
      <c r="M249" s="20" t="s">
        <v>23</v>
      </c>
      <c r="N249" s="21" t="s">
        <v>6876</v>
      </c>
      <c r="O249" s="18" t="s">
        <v>23</v>
      </c>
    </row>
    <row r="250" spans="1:15" s="42" customFormat="1" ht="97.5" customHeight="1">
      <c r="A250" s="44">
        <v>76</v>
      </c>
      <c r="B250" s="16" t="s">
        <v>582</v>
      </c>
      <c r="C250" s="16" t="s">
        <v>583</v>
      </c>
      <c r="D250" s="18">
        <v>28.7</v>
      </c>
      <c r="E250" s="44" t="s">
        <v>23</v>
      </c>
      <c r="F250" s="799">
        <v>0</v>
      </c>
      <c r="G250" s="325">
        <v>1</v>
      </c>
      <c r="H250" s="273">
        <v>0</v>
      </c>
      <c r="I250" s="273">
        <v>0</v>
      </c>
      <c r="J250" s="273">
        <v>0</v>
      </c>
      <c r="K250" s="44" t="s">
        <v>584</v>
      </c>
      <c r="L250" s="273">
        <v>0</v>
      </c>
      <c r="M250" s="20" t="s">
        <v>23</v>
      </c>
      <c r="N250" s="21" t="s">
        <v>6876</v>
      </c>
      <c r="O250" s="18" t="s">
        <v>23</v>
      </c>
    </row>
    <row r="251" spans="1:15" s="42" customFormat="1" ht="97.5" customHeight="1">
      <c r="A251" s="44">
        <v>77</v>
      </c>
      <c r="B251" s="16" t="s">
        <v>585</v>
      </c>
      <c r="C251" s="16" t="s">
        <v>586</v>
      </c>
      <c r="D251" s="18">
        <v>27</v>
      </c>
      <c r="E251" s="44" t="s">
        <v>23</v>
      </c>
      <c r="F251" s="799">
        <v>0</v>
      </c>
      <c r="G251" s="325">
        <v>1</v>
      </c>
      <c r="H251" s="273">
        <v>0</v>
      </c>
      <c r="I251" s="273">
        <v>0</v>
      </c>
      <c r="J251" s="273">
        <v>0</v>
      </c>
      <c r="K251" s="44" t="s">
        <v>23</v>
      </c>
      <c r="L251" s="273">
        <v>0</v>
      </c>
      <c r="M251" s="20" t="s">
        <v>23</v>
      </c>
      <c r="N251" s="21" t="s">
        <v>6876</v>
      </c>
      <c r="O251" s="18" t="s">
        <v>23</v>
      </c>
    </row>
    <row r="252" spans="1:15" s="42" customFormat="1" ht="97.5" customHeight="1">
      <c r="A252" s="44">
        <v>78</v>
      </c>
      <c r="B252" s="16" t="s">
        <v>587</v>
      </c>
      <c r="C252" s="16" t="s">
        <v>588</v>
      </c>
      <c r="D252" s="18">
        <v>60</v>
      </c>
      <c r="E252" s="44" t="s">
        <v>23</v>
      </c>
      <c r="F252" s="799">
        <v>0</v>
      </c>
      <c r="G252" s="325">
        <v>1</v>
      </c>
      <c r="H252" s="273">
        <v>0</v>
      </c>
      <c r="I252" s="273">
        <v>0</v>
      </c>
      <c r="J252" s="273">
        <v>0</v>
      </c>
      <c r="K252" s="44" t="s">
        <v>23</v>
      </c>
      <c r="L252" s="273">
        <v>0</v>
      </c>
      <c r="M252" s="20" t="s">
        <v>23</v>
      </c>
      <c r="N252" s="21" t="s">
        <v>6876</v>
      </c>
      <c r="O252" s="18" t="s">
        <v>23</v>
      </c>
    </row>
    <row r="253" spans="1:15" s="42" customFormat="1" ht="97.5" customHeight="1">
      <c r="A253" s="44">
        <v>79</v>
      </c>
      <c r="B253" s="16" t="s">
        <v>589</v>
      </c>
      <c r="C253" s="16" t="s">
        <v>590</v>
      </c>
      <c r="D253" s="18">
        <v>40</v>
      </c>
      <c r="E253" s="44" t="s">
        <v>23</v>
      </c>
      <c r="F253" s="799">
        <v>0</v>
      </c>
      <c r="G253" s="325">
        <v>1</v>
      </c>
      <c r="H253" s="273">
        <v>0</v>
      </c>
      <c r="I253" s="273">
        <v>0</v>
      </c>
      <c r="J253" s="273">
        <v>0</v>
      </c>
      <c r="K253" s="44" t="s">
        <v>23</v>
      </c>
      <c r="L253" s="273">
        <v>0</v>
      </c>
      <c r="M253" s="20" t="s">
        <v>23</v>
      </c>
      <c r="N253" s="21" t="s">
        <v>6876</v>
      </c>
      <c r="O253" s="18" t="s">
        <v>23</v>
      </c>
    </row>
    <row r="254" spans="1:15" s="42" customFormat="1" ht="97.5" customHeight="1">
      <c r="A254" s="44">
        <v>80</v>
      </c>
      <c r="B254" s="16" t="s">
        <v>6812</v>
      </c>
      <c r="C254" s="16" t="s">
        <v>591</v>
      </c>
      <c r="D254" s="18">
        <v>27</v>
      </c>
      <c r="E254" s="44" t="s">
        <v>23</v>
      </c>
      <c r="F254" s="799">
        <v>0</v>
      </c>
      <c r="G254" s="325">
        <v>1</v>
      </c>
      <c r="H254" s="273">
        <v>0</v>
      </c>
      <c r="I254" s="273">
        <v>0</v>
      </c>
      <c r="J254" s="273">
        <v>0</v>
      </c>
      <c r="K254" s="44" t="s">
        <v>23</v>
      </c>
      <c r="L254" s="273">
        <v>0</v>
      </c>
      <c r="M254" s="20" t="s">
        <v>23</v>
      </c>
      <c r="N254" s="21" t="s">
        <v>6876</v>
      </c>
      <c r="O254" s="18" t="s">
        <v>23</v>
      </c>
    </row>
    <row r="255" spans="1:15" s="42" customFormat="1" ht="97.5" customHeight="1">
      <c r="A255" s="44">
        <v>81</v>
      </c>
      <c r="B255" s="16" t="s">
        <v>592</v>
      </c>
      <c r="C255" s="16" t="s">
        <v>593</v>
      </c>
      <c r="D255" s="18">
        <v>27</v>
      </c>
      <c r="E255" s="44" t="s">
        <v>23</v>
      </c>
      <c r="F255" s="799">
        <v>0</v>
      </c>
      <c r="G255" s="325">
        <v>1</v>
      </c>
      <c r="H255" s="273">
        <v>0</v>
      </c>
      <c r="I255" s="273">
        <v>0</v>
      </c>
      <c r="J255" s="273">
        <v>0</v>
      </c>
      <c r="K255" s="44" t="s">
        <v>23</v>
      </c>
      <c r="L255" s="273">
        <v>0</v>
      </c>
      <c r="M255" s="20" t="s">
        <v>23</v>
      </c>
      <c r="N255" s="21" t="s">
        <v>6876</v>
      </c>
      <c r="O255" s="18" t="s">
        <v>23</v>
      </c>
    </row>
    <row r="256" spans="1:15" s="42" customFormat="1" ht="97.5" customHeight="1">
      <c r="A256" s="44">
        <v>82</v>
      </c>
      <c r="B256" s="16" t="s">
        <v>6813</v>
      </c>
      <c r="C256" s="16" t="s">
        <v>594</v>
      </c>
      <c r="D256" s="18">
        <v>27</v>
      </c>
      <c r="E256" s="44" t="s">
        <v>23</v>
      </c>
      <c r="F256" s="799">
        <v>0</v>
      </c>
      <c r="G256" s="325">
        <v>1</v>
      </c>
      <c r="H256" s="273">
        <v>0</v>
      </c>
      <c r="I256" s="273">
        <v>0</v>
      </c>
      <c r="J256" s="273">
        <v>0</v>
      </c>
      <c r="K256" s="44" t="s">
        <v>23</v>
      </c>
      <c r="L256" s="273">
        <v>0</v>
      </c>
      <c r="M256" s="20" t="s">
        <v>23</v>
      </c>
      <c r="N256" s="21" t="s">
        <v>6876</v>
      </c>
      <c r="O256" s="18" t="s">
        <v>23</v>
      </c>
    </row>
    <row r="257" spans="1:15" s="42" customFormat="1" ht="97.5" customHeight="1">
      <c r="A257" s="44">
        <v>83</v>
      </c>
      <c r="B257" s="16" t="s">
        <v>6814</v>
      </c>
      <c r="C257" s="16" t="s">
        <v>595</v>
      </c>
      <c r="D257" s="18">
        <v>40</v>
      </c>
      <c r="E257" s="44" t="s">
        <v>23</v>
      </c>
      <c r="F257" s="799">
        <v>0</v>
      </c>
      <c r="G257" s="325">
        <v>1</v>
      </c>
      <c r="H257" s="273">
        <v>0</v>
      </c>
      <c r="I257" s="273">
        <v>0</v>
      </c>
      <c r="J257" s="273">
        <v>0</v>
      </c>
      <c r="K257" s="44" t="s">
        <v>23</v>
      </c>
      <c r="L257" s="273">
        <v>0</v>
      </c>
      <c r="M257" s="20" t="s">
        <v>23</v>
      </c>
      <c r="N257" s="21" t="s">
        <v>6876</v>
      </c>
      <c r="O257" s="18" t="s">
        <v>23</v>
      </c>
    </row>
    <row r="258" spans="1:15" s="42" customFormat="1" ht="120" customHeight="1">
      <c r="A258" s="44">
        <v>84</v>
      </c>
      <c r="B258" s="16" t="s">
        <v>596</v>
      </c>
      <c r="C258" s="16" t="s">
        <v>597</v>
      </c>
      <c r="D258" s="18">
        <v>48</v>
      </c>
      <c r="E258" s="44" t="s">
        <v>23</v>
      </c>
      <c r="F258" s="799">
        <v>0</v>
      </c>
      <c r="G258" s="325">
        <v>1</v>
      </c>
      <c r="H258" s="273">
        <v>0</v>
      </c>
      <c r="I258" s="273">
        <v>0</v>
      </c>
      <c r="J258" s="273">
        <v>0</v>
      </c>
      <c r="K258" s="44" t="s">
        <v>23</v>
      </c>
      <c r="L258" s="273">
        <v>0</v>
      </c>
      <c r="M258" s="20" t="s">
        <v>23</v>
      </c>
      <c r="N258" s="21" t="s">
        <v>6876</v>
      </c>
      <c r="O258" s="18" t="s">
        <v>23</v>
      </c>
    </row>
    <row r="259" spans="1:15" s="42" customFormat="1" ht="97.5" customHeight="1">
      <c r="A259" s="44">
        <v>85</v>
      </c>
      <c r="B259" s="16" t="s">
        <v>598</v>
      </c>
      <c r="C259" s="16" t="s">
        <v>599</v>
      </c>
      <c r="D259" s="18">
        <v>75.8</v>
      </c>
      <c r="E259" s="44" t="s">
        <v>23</v>
      </c>
      <c r="F259" s="799">
        <v>0</v>
      </c>
      <c r="G259" s="325">
        <v>1</v>
      </c>
      <c r="H259" s="273">
        <v>0</v>
      </c>
      <c r="I259" s="273">
        <v>0</v>
      </c>
      <c r="J259" s="273">
        <v>0</v>
      </c>
      <c r="K259" s="44" t="s">
        <v>23</v>
      </c>
      <c r="L259" s="273">
        <v>0</v>
      </c>
      <c r="M259" s="20" t="s">
        <v>23</v>
      </c>
      <c r="N259" s="21" t="s">
        <v>6876</v>
      </c>
      <c r="O259" s="18" t="s">
        <v>23</v>
      </c>
    </row>
    <row r="260" spans="1:15" s="42" customFormat="1" ht="165" customHeight="1">
      <c r="A260" s="44">
        <v>86</v>
      </c>
      <c r="B260" s="16" t="s">
        <v>600</v>
      </c>
      <c r="C260" s="16" t="s">
        <v>601</v>
      </c>
      <c r="D260" s="18">
        <v>46.2</v>
      </c>
      <c r="E260" s="44" t="s">
        <v>23</v>
      </c>
      <c r="F260" s="799">
        <v>0</v>
      </c>
      <c r="G260" s="325">
        <v>1</v>
      </c>
      <c r="H260" s="273">
        <v>0</v>
      </c>
      <c r="I260" s="273">
        <v>0</v>
      </c>
      <c r="J260" s="273">
        <v>0</v>
      </c>
      <c r="K260" s="44" t="s">
        <v>23</v>
      </c>
      <c r="L260" s="273">
        <v>0</v>
      </c>
      <c r="M260" s="20" t="s">
        <v>23</v>
      </c>
      <c r="N260" s="21" t="s">
        <v>6876</v>
      </c>
      <c r="O260" s="18" t="s">
        <v>23</v>
      </c>
    </row>
    <row r="261" spans="1:15" s="42" customFormat="1" ht="148.5" customHeight="1">
      <c r="A261" s="44">
        <v>87</v>
      </c>
      <c r="B261" s="16" t="s">
        <v>602</v>
      </c>
      <c r="C261" s="16" t="s">
        <v>9243</v>
      </c>
      <c r="D261" s="18">
        <v>43.3</v>
      </c>
      <c r="E261" s="44" t="s">
        <v>23</v>
      </c>
      <c r="F261" s="799">
        <v>0</v>
      </c>
      <c r="G261" s="325">
        <v>1</v>
      </c>
      <c r="H261" s="273">
        <v>0</v>
      </c>
      <c r="I261" s="273">
        <v>0</v>
      </c>
      <c r="J261" s="273">
        <v>0</v>
      </c>
      <c r="K261" s="44" t="s">
        <v>23</v>
      </c>
      <c r="L261" s="273">
        <v>0</v>
      </c>
      <c r="M261" s="20" t="s">
        <v>23</v>
      </c>
      <c r="N261" s="21" t="s">
        <v>6876</v>
      </c>
      <c r="O261" s="18" t="s">
        <v>23</v>
      </c>
    </row>
    <row r="262" spans="1:15" s="42" customFormat="1" ht="169.5" customHeight="1">
      <c r="A262" s="44">
        <v>88</v>
      </c>
      <c r="B262" s="16" t="s">
        <v>603</v>
      </c>
      <c r="C262" s="16" t="s">
        <v>9244</v>
      </c>
      <c r="D262" s="18">
        <v>38.700000000000003</v>
      </c>
      <c r="E262" s="44" t="s">
        <v>23</v>
      </c>
      <c r="F262" s="799">
        <v>0</v>
      </c>
      <c r="G262" s="325">
        <v>1</v>
      </c>
      <c r="H262" s="273">
        <v>0</v>
      </c>
      <c r="I262" s="273">
        <v>0</v>
      </c>
      <c r="J262" s="273">
        <v>0</v>
      </c>
      <c r="K262" s="44" t="s">
        <v>23</v>
      </c>
      <c r="L262" s="273">
        <v>0</v>
      </c>
      <c r="M262" s="20" t="s">
        <v>23</v>
      </c>
      <c r="N262" s="21" t="s">
        <v>6876</v>
      </c>
      <c r="O262" s="18" t="s">
        <v>23</v>
      </c>
    </row>
    <row r="263" spans="1:15" s="42" customFormat="1" ht="126" customHeight="1">
      <c r="A263" s="44">
        <v>89</v>
      </c>
      <c r="B263" s="16" t="s">
        <v>604</v>
      </c>
      <c r="C263" s="16" t="s">
        <v>605</v>
      </c>
      <c r="D263" s="18">
        <v>50.2</v>
      </c>
      <c r="E263" s="44" t="s">
        <v>23</v>
      </c>
      <c r="F263" s="799">
        <v>0</v>
      </c>
      <c r="G263" s="325">
        <v>1</v>
      </c>
      <c r="H263" s="273">
        <v>0</v>
      </c>
      <c r="I263" s="273">
        <v>0</v>
      </c>
      <c r="J263" s="273">
        <v>0</v>
      </c>
      <c r="K263" s="44" t="s">
        <v>23</v>
      </c>
      <c r="L263" s="273">
        <v>0</v>
      </c>
      <c r="M263" s="20" t="s">
        <v>23</v>
      </c>
      <c r="N263" s="21" t="s">
        <v>6876</v>
      </c>
      <c r="O263" s="18" t="s">
        <v>23</v>
      </c>
    </row>
    <row r="264" spans="1:15" s="42" customFormat="1" ht="97.5" customHeight="1">
      <c r="A264" s="44">
        <v>90</v>
      </c>
      <c r="B264" s="16" t="s">
        <v>606</v>
      </c>
      <c r="C264" s="16" t="s">
        <v>607</v>
      </c>
      <c r="D264" s="18">
        <v>49</v>
      </c>
      <c r="E264" s="44" t="s">
        <v>23</v>
      </c>
      <c r="F264" s="799">
        <v>0</v>
      </c>
      <c r="G264" s="325">
        <v>1</v>
      </c>
      <c r="H264" s="273">
        <v>0</v>
      </c>
      <c r="I264" s="273">
        <v>0</v>
      </c>
      <c r="J264" s="273">
        <v>0</v>
      </c>
      <c r="K264" s="44" t="s">
        <v>23</v>
      </c>
      <c r="L264" s="273">
        <v>0</v>
      </c>
      <c r="M264" s="20" t="s">
        <v>23</v>
      </c>
      <c r="N264" s="21" t="s">
        <v>6876</v>
      </c>
      <c r="O264" s="18" t="s">
        <v>23</v>
      </c>
    </row>
    <row r="265" spans="1:15" s="42" customFormat="1" ht="97.5" customHeight="1">
      <c r="A265" s="44">
        <v>91</v>
      </c>
      <c r="B265" s="16" t="s">
        <v>573</v>
      </c>
      <c r="C265" s="16" t="s">
        <v>608</v>
      </c>
      <c r="D265" s="18">
        <v>35</v>
      </c>
      <c r="E265" s="44" t="s">
        <v>23</v>
      </c>
      <c r="F265" s="799">
        <v>0</v>
      </c>
      <c r="G265" s="325">
        <v>1</v>
      </c>
      <c r="H265" s="273">
        <v>0</v>
      </c>
      <c r="I265" s="273">
        <v>0</v>
      </c>
      <c r="J265" s="273">
        <v>0</v>
      </c>
      <c r="K265" s="44" t="s">
        <v>23</v>
      </c>
      <c r="L265" s="273">
        <v>0</v>
      </c>
      <c r="M265" s="20" t="s">
        <v>23</v>
      </c>
      <c r="N265" s="21" t="s">
        <v>6876</v>
      </c>
      <c r="O265" s="18" t="s">
        <v>23</v>
      </c>
    </row>
    <row r="266" spans="1:15" s="42" customFormat="1" ht="97.5" customHeight="1">
      <c r="A266" s="44">
        <v>92</v>
      </c>
      <c r="B266" s="16" t="s">
        <v>609</v>
      </c>
      <c r="C266" s="16" t="s">
        <v>610</v>
      </c>
      <c r="D266" s="18">
        <v>80</v>
      </c>
      <c r="E266" s="44" t="s">
        <v>23</v>
      </c>
      <c r="F266" s="799">
        <v>0</v>
      </c>
      <c r="G266" s="325">
        <v>1</v>
      </c>
      <c r="H266" s="273">
        <v>0</v>
      </c>
      <c r="I266" s="273">
        <v>0</v>
      </c>
      <c r="J266" s="273">
        <v>0</v>
      </c>
      <c r="K266" s="44" t="s">
        <v>23</v>
      </c>
      <c r="L266" s="273">
        <v>0</v>
      </c>
      <c r="M266" s="20" t="s">
        <v>23</v>
      </c>
      <c r="N266" s="21" t="s">
        <v>6876</v>
      </c>
      <c r="O266" s="18" t="s">
        <v>23</v>
      </c>
    </row>
    <row r="267" spans="1:15" s="42" customFormat="1" ht="97.5" customHeight="1">
      <c r="A267" s="44">
        <v>93</v>
      </c>
      <c r="B267" s="16" t="s">
        <v>611</v>
      </c>
      <c r="C267" s="16" t="s">
        <v>612</v>
      </c>
      <c r="D267" s="18">
        <v>60</v>
      </c>
      <c r="E267" s="44" t="s">
        <v>23</v>
      </c>
      <c r="F267" s="799">
        <v>0</v>
      </c>
      <c r="G267" s="325">
        <v>1</v>
      </c>
      <c r="H267" s="273">
        <v>0</v>
      </c>
      <c r="I267" s="273">
        <v>0</v>
      </c>
      <c r="J267" s="273">
        <v>0</v>
      </c>
      <c r="K267" s="44" t="s">
        <v>23</v>
      </c>
      <c r="L267" s="273">
        <v>0</v>
      </c>
      <c r="M267" s="20" t="s">
        <v>23</v>
      </c>
      <c r="N267" s="21" t="s">
        <v>6876</v>
      </c>
      <c r="O267" s="18" t="s">
        <v>23</v>
      </c>
    </row>
    <row r="268" spans="1:15" s="42" customFormat="1" ht="97.5" customHeight="1">
      <c r="A268" s="44">
        <v>94</v>
      </c>
      <c r="B268" s="16" t="s">
        <v>613</v>
      </c>
      <c r="C268" s="16" t="s">
        <v>614</v>
      </c>
      <c r="D268" s="18">
        <v>40</v>
      </c>
      <c r="E268" s="44" t="s">
        <v>23</v>
      </c>
      <c r="F268" s="799">
        <v>0</v>
      </c>
      <c r="G268" s="325">
        <v>1</v>
      </c>
      <c r="H268" s="273">
        <v>0</v>
      </c>
      <c r="I268" s="273">
        <v>0</v>
      </c>
      <c r="J268" s="273">
        <v>0</v>
      </c>
      <c r="K268" s="44" t="s">
        <v>23</v>
      </c>
      <c r="L268" s="273">
        <v>0</v>
      </c>
      <c r="M268" s="20" t="s">
        <v>23</v>
      </c>
      <c r="N268" s="21" t="s">
        <v>6876</v>
      </c>
      <c r="O268" s="18" t="s">
        <v>23</v>
      </c>
    </row>
    <row r="269" spans="1:15" s="42" customFormat="1" ht="97.5" customHeight="1">
      <c r="A269" s="44">
        <v>95</v>
      </c>
      <c r="B269" s="16" t="s">
        <v>615</v>
      </c>
      <c r="C269" s="16" t="s">
        <v>616</v>
      </c>
      <c r="D269" s="18">
        <v>70</v>
      </c>
      <c r="E269" s="44" t="s">
        <v>23</v>
      </c>
      <c r="F269" s="799">
        <v>0</v>
      </c>
      <c r="G269" s="325">
        <v>1</v>
      </c>
      <c r="H269" s="273">
        <v>0</v>
      </c>
      <c r="I269" s="273">
        <v>0</v>
      </c>
      <c r="J269" s="273">
        <v>0</v>
      </c>
      <c r="K269" s="44" t="s">
        <v>23</v>
      </c>
      <c r="L269" s="273">
        <v>0</v>
      </c>
      <c r="M269" s="20" t="s">
        <v>23</v>
      </c>
      <c r="N269" s="21" t="s">
        <v>6876</v>
      </c>
      <c r="O269" s="18" t="s">
        <v>23</v>
      </c>
    </row>
    <row r="270" spans="1:15" s="42" customFormat="1" ht="97.5" customHeight="1">
      <c r="A270" s="44">
        <v>96</v>
      </c>
      <c r="B270" s="16" t="s">
        <v>617</v>
      </c>
      <c r="C270" s="16" t="s">
        <v>618</v>
      </c>
      <c r="D270" s="18">
        <v>80</v>
      </c>
      <c r="E270" s="44" t="s">
        <v>23</v>
      </c>
      <c r="F270" s="799">
        <v>0</v>
      </c>
      <c r="G270" s="325">
        <v>1</v>
      </c>
      <c r="H270" s="273">
        <v>0</v>
      </c>
      <c r="I270" s="273">
        <v>0</v>
      </c>
      <c r="J270" s="273">
        <v>0</v>
      </c>
      <c r="K270" s="44" t="s">
        <v>23</v>
      </c>
      <c r="L270" s="273">
        <v>0</v>
      </c>
      <c r="M270" s="20" t="s">
        <v>23</v>
      </c>
      <c r="N270" s="21" t="s">
        <v>6876</v>
      </c>
      <c r="O270" s="18" t="s">
        <v>23</v>
      </c>
    </row>
    <row r="271" spans="1:15" s="42" customFormat="1" ht="97.5" customHeight="1">
      <c r="A271" s="44">
        <v>97</v>
      </c>
      <c r="B271" s="16" t="s">
        <v>6819</v>
      </c>
      <c r="C271" s="16" t="s">
        <v>619</v>
      </c>
      <c r="D271" s="18">
        <v>50</v>
      </c>
      <c r="E271" s="44" t="s">
        <v>23</v>
      </c>
      <c r="F271" s="799">
        <v>0</v>
      </c>
      <c r="G271" s="325">
        <v>1</v>
      </c>
      <c r="H271" s="273">
        <v>0</v>
      </c>
      <c r="I271" s="273">
        <v>0</v>
      </c>
      <c r="J271" s="273">
        <v>0</v>
      </c>
      <c r="K271" s="44" t="s">
        <v>23</v>
      </c>
      <c r="L271" s="273">
        <v>0</v>
      </c>
      <c r="M271" s="20" t="s">
        <v>23</v>
      </c>
      <c r="N271" s="21" t="s">
        <v>6876</v>
      </c>
      <c r="O271" s="18" t="s">
        <v>23</v>
      </c>
    </row>
    <row r="272" spans="1:15" s="42" customFormat="1" ht="97.5" customHeight="1">
      <c r="A272" s="44">
        <v>98</v>
      </c>
      <c r="B272" s="16" t="s">
        <v>573</v>
      </c>
      <c r="C272" s="16" t="s">
        <v>620</v>
      </c>
      <c r="D272" s="18">
        <v>42.3</v>
      </c>
      <c r="E272" s="44" t="s">
        <v>23</v>
      </c>
      <c r="F272" s="799">
        <v>0</v>
      </c>
      <c r="G272" s="325">
        <v>1</v>
      </c>
      <c r="H272" s="273">
        <v>0</v>
      </c>
      <c r="I272" s="273">
        <v>0</v>
      </c>
      <c r="J272" s="273">
        <v>0</v>
      </c>
      <c r="K272" s="44" t="s">
        <v>621</v>
      </c>
      <c r="L272" s="273">
        <v>103031.38</v>
      </c>
      <c r="M272" s="20">
        <v>41065</v>
      </c>
      <c r="N272" s="44" t="s">
        <v>622</v>
      </c>
      <c r="O272" s="18" t="s">
        <v>23</v>
      </c>
    </row>
    <row r="273" spans="1:15" s="42" customFormat="1" ht="97.5" customHeight="1">
      <c r="A273" s="44">
        <v>99</v>
      </c>
      <c r="B273" s="16" t="s">
        <v>623</v>
      </c>
      <c r="C273" s="16" t="s">
        <v>624</v>
      </c>
      <c r="D273" s="18">
        <v>32</v>
      </c>
      <c r="E273" s="44" t="s">
        <v>23</v>
      </c>
      <c r="F273" s="799">
        <v>0</v>
      </c>
      <c r="G273" s="325">
        <v>1</v>
      </c>
      <c r="H273" s="273">
        <v>0</v>
      </c>
      <c r="I273" s="273">
        <v>0</v>
      </c>
      <c r="J273" s="273">
        <v>0</v>
      </c>
      <c r="K273" s="44" t="s">
        <v>23</v>
      </c>
      <c r="L273" s="273">
        <v>0</v>
      </c>
      <c r="M273" s="20" t="s">
        <v>23</v>
      </c>
      <c r="N273" s="21" t="s">
        <v>6876</v>
      </c>
      <c r="O273" s="18" t="s">
        <v>23</v>
      </c>
    </row>
    <row r="274" spans="1:15" s="42" customFormat="1" ht="97.5" customHeight="1">
      <c r="A274" s="44">
        <v>100</v>
      </c>
      <c r="B274" s="16" t="s">
        <v>625</v>
      </c>
      <c r="C274" s="16" t="s">
        <v>626</v>
      </c>
      <c r="D274" s="18">
        <v>27</v>
      </c>
      <c r="E274" s="44" t="s">
        <v>23</v>
      </c>
      <c r="F274" s="799">
        <v>0</v>
      </c>
      <c r="G274" s="325">
        <v>1</v>
      </c>
      <c r="H274" s="273">
        <v>0</v>
      </c>
      <c r="I274" s="273">
        <v>0</v>
      </c>
      <c r="J274" s="273">
        <v>0</v>
      </c>
      <c r="K274" s="44" t="s">
        <v>23</v>
      </c>
      <c r="L274" s="273">
        <v>0</v>
      </c>
      <c r="M274" s="20" t="s">
        <v>23</v>
      </c>
      <c r="N274" s="21" t="s">
        <v>6876</v>
      </c>
      <c r="O274" s="18" t="s">
        <v>23</v>
      </c>
    </row>
    <row r="275" spans="1:15" s="42" customFormat="1" ht="97.5" customHeight="1">
      <c r="A275" s="44">
        <v>101</v>
      </c>
      <c r="B275" s="16" t="s">
        <v>627</v>
      </c>
      <c r="C275" s="16" t="s">
        <v>628</v>
      </c>
      <c r="D275" s="18">
        <v>32</v>
      </c>
      <c r="E275" s="44" t="s">
        <v>23</v>
      </c>
      <c r="F275" s="799">
        <v>0</v>
      </c>
      <c r="G275" s="325">
        <v>1</v>
      </c>
      <c r="H275" s="273">
        <v>0</v>
      </c>
      <c r="I275" s="273">
        <v>0</v>
      </c>
      <c r="J275" s="273">
        <v>0</v>
      </c>
      <c r="K275" s="44" t="s">
        <v>23</v>
      </c>
      <c r="L275" s="273">
        <v>0</v>
      </c>
      <c r="M275" s="20" t="s">
        <v>23</v>
      </c>
      <c r="N275" s="21" t="s">
        <v>6876</v>
      </c>
      <c r="O275" s="18" t="s">
        <v>23</v>
      </c>
    </row>
    <row r="276" spans="1:15" s="42" customFormat="1" ht="97.5" customHeight="1">
      <c r="A276" s="44">
        <v>102</v>
      </c>
      <c r="B276" s="16" t="s">
        <v>629</v>
      </c>
      <c r="C276" s="16" t="s">
        <v>630</v>
      </c>
      <c r="D276" s="18">
        <v>27</v>
      </c>
      <c r="E276" s="44" t="s">
        <v>23</v>
      </c>
      <c r="F276" s="799">
        <v>0</v>
      </c>
      <c r="G276" s="325">
        <v>1</v>
      </c>
      <c r="H276" s="273">
        <v>0</v>
      </c>
      <c r="I276" s="273">
        <v>0</v>
      </c>
      <c r="J276" s="273">
        <v>0</v>
      </c>
      <c r="K276" s="44" t="s">
        <v>23</v>
      </c>
      <c r="L276" s="273">
        <v>0</v>
      </c>
      <c r="M276" s="20" t="s">
        <v>23</v>
      </c>
      <c r="N276" s="21" t="s">
        <v>6876</v>
      </c>
      <c r="O276" s="18" t="s">
        <v>23</v>
      </c>
    </row>
    <row r="277" spans="1:15" s="42" customFormat="1" ht="97.5" customHeight="1">
      <c r="A277" s="44">
        <v>103</v>
      </c>
      <c r="B277" s="16" t="s">
        <v>631</v>
      </c>
      <c r="C277" s="16" t="s">
        <v>632</v>
      </c>
      <c r="D277" s="18">
        <v>27</v>
      </c>
      <c r="E277" s="44" t="s">
        <v>23</v>
      </c>
      <c r="F277" s="799">
        <v>0</v>
      </c>
      <c r="G277" s="325">
        <v>1</v>
      </c>
      <c r="H277" s="273">
        <v>0</v>
      </c>
      <c r="I277" s="273">
        <v>0</v>
      </c>
      <c r="J277" s="273">
        <v>0</v>
      </c>
      <c r="K277" s="44" t="s">
        <v>23</v>
      </c>
      <c r="L277" s="273">
        <v>0</v>
      </c>
      <c r="M277" s="20" t="s">
        <v>23</v>
      </c>
      <c r="N277" s="21" t="s">
        <v>6876</v>
      </c>
      <c r="O277" s="18" t="s">
        <v>23</v>
      </c>
    </row>
    <row r="278" spans="1:15" s="42" customFormat="1" ht="97.5" customHeight="1">
      <c r="A278" s="44">
        <v>104</v>
      </c>
      <c r="B278" s="16" t="s">
        <v>633</v>
      </c>
      <c r="C278" s="16" t="s">
        <v>634</v>
      </c>
      <c r="D278" s="18">
        <v>27</v>
      </c>
      <c r="E278" s="44" t="s">
        <v>23</v>
      </c>
      <c r="F278" s="799">
        <v>0</v>
      </c>
      <c r="G278" s="325">
        <v>1</v>
      </c>
      <c r="H278" s="273">
        <v>0</v>
      </c>
      <c r="I278" s="273">
        <v>0</v>
      </c>
      <c r="J278" s="273">
        <v>0</v>
      </c>
      <c r="K278" s="44" t="s">
        <v>23</v>
      </c>
      <c r="L278" s="273">
        <v>0</v>
      </c>
      <c r="M278" s="20" t="s">
        <v>23</v>
      </c>
      <c r="N278" s="21" t="s">
        <v>6876</v>
      </c>
      <c r="O278" s="18" t="s">
        <v>23</v>
      </c>
    </row>
    <row r="279" spans="1:15" s="42" customFormat="1" ht="97.5" customHeight="1">
      <c r="A279" s="44">
        <v>105</v>
      </c>
      <c r="B279" s="16" t="s">
        <v>635</v>
      </c>
      <c r="C279" s="16" t="s">
        <v>636</v>
      </c>
      <c r="D279" s="18">
        <v>27</v>
      </c>
      <c r="E279" s="44" t="s">
        <v>23</v>
      </c>
      <c r="F279" s="799">
        <v>0</v>
      </c>
      <c r="G279" s="325">
        <v>1</v>
      </c>
      <c r="H279" s="273">
        <v>0</v>
      </c>
      <c r="I279" s="273">
        <v>0</v>
      </c>
      <c r="J279" s="273">
        <v>0</v>
      </c>
      <c r="K279" s="44" t="s">
        <v>23</v>
      </c>
      <c r="L279" s="273">
        <v>0</v>
      </c>
      <c r="M279" s="20" t="s">
        <v>23</v>
      </c>
      <c r="N279" s="21" t="s">
        <v>6876</v>
      </c>
      <c r="O279" s="18" t="s">
        <v>23</v>
      </c>
    </row>
    <row r="280" spans="1:15" s="42" customFormat="1" ht="131.25" customHeight="1">
      <c r="A280" s="44">
        <v>106</v>
      </c>
      <c r="B280" s="16" t="s">
        <v>637</v>
      </c>
      <c r="C280" s="16" t="s">
        <v>638</v>
      </c>
      <c r="D280" s="18">
        <v>39.200000000000003</v>
      </c>
      <c r="E280" s="44" t="s">
        <v>23</v>
      </c>
      <c r="F280" s="799">
        <v>0</v>
      </c>
      <c r="G280" s="325">
        <v>1</v>
      </c>
      <c r="H280" s="273">
        <v>0</v>
      </c>
      <c r="I280" s="273">
        <v>0</v>
      </c>
      <c r="J280" s="273">
        <v>0</v>
      </c>
      <c r="K280" s="44" t="s">
        <v>23</v>
      </c>
      <c r="L280" s="273">
        <v>0</v>
      </c>
      <c r="M280" s="20" t="s">
        <v>23</v>
      </c>
      <c r="N280" s="21" t="s">
        <v>6876</v>
      </c>
      <c r="O280" s="18" t="s">
        <v>23</v>
      </c>
    </row>
    <row r="281" spans="1:15" s="42" customFormat="1" ht="127.5" customHeight="1">
      <c r="A281" s="44">
        <v>107</v>
      </c>
      <c r="B281" s="16" t="s">
        <v>639</v>
      </c>
      <c r="C281" s="16" t="s">
        <v>640</v>
      </c>
      <c r="D281" s="18">
        <v>45.9</v>
      </c>
      <c r="E281" s="44" t="s">
        <v>23</v>
      </c>
      <c r="F281" s="799">
        <v>0</v>
      </c>
      <c r="G281" s="325">
        <v>1</v>
      </c>
      <c r="H281" s="273">
        <v>0</v>
      </c>
      <c r="I281" s="273">
        <v>0</v>
      </c>
      <c r="J281" s="273">
        <v>0</v>
      </c>
      <c r="K281" s="44" t="s">
        <v>23</v>
      </c>
      <c r="L281" s="273">
        <v>0</v>
      </c>
      <c r="M281" s="20" t="s">
        <v>23</v>
      </c>
      <c r="N281" s="21" t="s">
        <v>6876</v>
      </c>
      <c r="O281" s="18" t="s">
        <v>23</v>
      </c>
    </row>
    <row r="282" spans="1:15" s="42" customFormat="1" ht="108.75" customHeight="1">
      <c r="A282" s="44">
        <v>108</v>
      </c>
      <c r="B282" s="44" t="s">
        <v>641</v>
      </c>
      <c r="C282" s="44" t="s">
        <v>642</v>
      </c>
      <c r="D282" s="18">
        <v>70</v>
      </c>
      <c r="E282" s="44" t="s">
        <v>23</v>
      </c>
      <c r="F282" s="799">
        <v>0</v>
      </c>
      <c r="G282" s="325">
        <v>1</v>
      </c>
      <c r="H282" s="273">
        <v>29339</v>
      </c>
      <c r="I282" s="273">
        <v>29046</v>
      </c>
      <c r="J282" s="273">
        <v>293</v>
      </c>
      <c r="K282" s="44" t="s">
        <v>23</v>
      </c>
      <c r="L282" s="273">
        <v>0</v>
      </c>
      <c r="M282" s="20" t="s">
        <v>23</v>
      </c>
      <c r="N282" s="21" t="s">
        <v>6876</v>
      </c>
      <c r="O282" s="18" t="s">
        <v>23</v>
      </c>
    </row>
    <row r="283" spans="1:15" s="42" customFormat="1" ht="150" customHeight="1">
      <c r="A283" s="44">
        <v>109</v>
      </c>
      <c r="B283" s="44" t="s">
        <v>573</v>
      </c>
      <c r="C283" s="44" t="s">
        <v>643</v>
      </c>
      <c r="D283" s="18">
        <v>37.200000000000003</v>
      </c>
      <c r="E283" s="44" t="s">
        <v>23</v>
      </c>
      <c r="F283" s="799">
        <v>0</v>
      </c>
      <c r="G283" s="325">
        <v>1</v>
      </c>
      <c r="H283" s="273">
        <v>0</v>
      </c>
      <c r="I283" s="273">
        <v>0</v>
      </c>
      <c r="J283" s="273">
        <v>0</v>
      </c>
      <c r="K283" s="44" t="s">
        <v>644</v>
      </c>
      <c r="L283" s="273">
        <v>550847.56000000006</v>
      </c>
      <c r="M283" s="20">
        <v>42425</v>
      </c>
      <c r="N283" s="44">
        <v>108107</v>
      </c>
      <c r="O283" s="18"/>
    </row>
    <row r="284" spans="1:15" s="42" customFormat="1" ht="114.75" customHeight="1">
      <c r="A284" s="44">
        <v>110</v>
      </c>
      <c r="B284" s="44" t="s">
        <v>573</v>
      </c>
      <c r="C284" s="44" t="s">
        <v>645</v>
      </c>
      <c r="D284" s="18">
        <v>45</v>
      </c>
      <c r="E284" s="44"/>
      <c r="F284" s="799"/>
      <c r="G284" s="325">
        <v>1</v>
      </c>
      <c r="H284" s="273">
        <v>72558.720000000001</v>
      </c>
      <c r="I284" s="273">
        <v>8361.56</v>
      </c>
      <c r="J284" s="273">
        <v>64197.16</v>
      </c>
      <c r="K284" s="44"/>
      <c r="L284" s="273"/>
      <c r="M284" s="20" t="s">
        <v>646</v>
      </c>
      <c r="N284" s="44" t="s">
        <v>647</v>
      </c>
      <c r="O284" s="18"/>
    </row>
    <row r="285" spans="1:15" s="42" customFormat="1" ht="116.25" customHeight="1">
      <c r="A285" s="44">
        <v>111</v>
      </c>
      <c r="B285" s="44" t="s">
        <v>573</v>
      </c>
      <c r="C285" s="44" t="s">
        <v>648</v>
      </c>
      <c r="D285" s="18">
        <v>29.4</v>
      </c>
      <c r="E285" s="44"/>
      <c r="F285" s="799"/>
      <c r="G285" s="325">
        <v>1</v>
      </c>
      <c r="H285" s="273">
        <v>97474</v>
      </c>
      <c r="I285" s="273">
        <v>84469</v>
      </c>
      <c r="J285" s="273">
        <v>13005</v>
      </c>
      <c r="K285" s="44" t="s">
        <v>649</v>
      </c>
      <c r="L285" s="273"/>
      <c r="M285" s="20" t="s">
        <v>646</v>
      </c>
      <c r="N285" s="44" t="s">
        <v>647</v>
      </c>
      <c r="O285" s="18"/>
    </row>
    <row r="286" spans="1:15" s="42" customFormat="1" ht="112.5" customHeight="1">
      <c r="A286" s="44">
        <v>112</v>
      </c>
      <c r="B286" s="44" t="s">
        <v>573</v>
      </c>
      <c r="C286" s="44" t="s">
        <v>650</v>
      </c>
      <c r="D286" s="18">
        <v>28.7</v>
      </c>
      <c r="E286" s="44"/>
      <c r="F286" s="799"/>
      <c r="G286" s="325">
        <v>1</v>
      </c>
      <c r="H286" s="273">
        <v>30669</v>
      </c>
      <c r="I286" s="273">
        <v>0</v>
      </c>
      <c r="J286" s="273">
        <v>30669</v>
      </c>
      <c r="K286" s="44" t="s">
        <v>651</v>
      </c>
      <c r="L286" s="273"/>
      <c r="M286" s="20" t="s">
        <v>646</v>
      </c>
      <c r="N286" s="44" t="s">
        <v>647</v>
      </c>
      <c r="O286" s="18"/>
    </row>
    <row r="287" spans="1:15" s="42" customFormat="1" ht="141" customHeight="1">
      <c r="A287" s="44">
        <v>113</v>
      </c>
      <c r="B287" s="44" t="s">
        <v>573</v>
      </c>
      <c r="C287" s="44" t="s">
        <v>652</v>
      </c>
      <c r="D287" s="18">
        <v>26.3</v>
      </c>
      <c r="E287" s="44"/>
      <c r="F287" s="799"/>
      <c r="G287" s="325">
        <v>1</v>
      </c>
      <c r="H287" s="273">
        <v>18916.919999999998</v>
      </c>
      <c r="I287" s="273">
        <v>0</v>
      </c>
      <c r="J287" s="273">
        <v>18916.919999999998</v>
      </c>
      <c r="K287" s="44" t="s">
        <v>653</v>
      </c>
      <c r="L287" s="273"/>
      <c r="M287" s="20" t="s">
        <v>646</v>
      </c>
      <c r="N287" s="44" t="s">
        <v>647</v>
      </c>
      <c r="O287" s="18"/>
    </row>
    <row r="288" spans="1:15" s="42" customFormat="1" ht="193.5" customHeight="1">
      <c r="A288" s="44">
        <v>114</v>
      </c>
      <c r="B288" s="44" t="s">
        <v>573</v>
      </c>
      <c r="C288" s="44" t="s">
        <v>654</v>
      </c>
      <c r="D288" s="18">
        <v>38</v>
      </c>
      <c r="E288" s="44"/>
      <c r="F288" s="799"/>
      <c r="G288" s="325">
        <v>1</v>
      </c>
      <c r="H288" s="273">
        <v>0.01</v>
      </c>
      <c r="I288" s="273">
        <v>0</v>
      </c>
      <c r="J288" s="273">
        <v>0.01</v>
      </c>
      <c r="K288" s="44" t="s">
        <v>655</v>
      </c>
      <c r="L288" s="273"/>
      <c r="M288" s="20" t="s">
        <v>646</v>
      </c>
      <c r="N288" s="44" t="s">
        <v>647</v>
      </c>
      <c r="O288" s="18"/>
    </row>
    <row r="289" spans="1:15" s="42" customFormat="1" ht="131.25" customHeight="1">
      <c r="A289" s="44">
        <v>115</v>
      </c>
      <c r="B289" s="44" t="s">
        <v>573</v>
      </c>
      <c r="C289" s="44" t="s">
        <v>656</v>
      </c>
      <c r="D289" s="18">
        <v>38.200000000000003</v>
      </c>
      <c r="E289" s="44"/>
      <c r="F289" s="799"/>
      <c r="G289" s="325">
        <v>1</v>
      </c>
      <c r="H289" s="273">
        <v>71000</v>
      </c>
      <c r="I289" s="273">
        <v>71000</v>
      </c>
      <c r="J289" s="273">
        <v>0</v>
      </c>
      <c r="K289" s="44" t="s">
        <v>657</v>
      </c>
      <c r="L289" s="273"/>
      <c r="M289" s="20" t="s">
        <v>646</v>
      </c>
      <c r="N289" s="44" t="s">
        <v>647</v>
      </c>
      <c r="O289" s="18"/>
    </row>
    <row r="290" spans="1:15" s="42" customFormat="1" ht="97.5" customHeight="1">
      <c r="A290" s="44">
        <v>116</v>
      </c>
      <c r="B290" s="44" t="s">
        <v>573</v>
      </c>
      <c r="C290" s="44" t="s">
        <v>658</v>
      </c>
      <c r="D290" s="18">
        <v>65.900000000000006</v>
      </c>
      <c r="E290" s="44"/>
      <c r="F290" s="799"/>
      <c r="G290" s="325">
        <v>1</v>
      </c>
      <c r="H290" s="273">
        <v>266394</v>
      </c>
      <c r="I290" s="273">
        <v>247154</v>
      </c>
      <c r="J290" s="273">
        <v>19240</v>
      </c>
      <c r="K290" s="44" t="s">
        <v>659</v>
      </c>
      <c r="L290" s="273"/>
      <c r="M290" s="20" t="s">
        <v>646</v>
      </c>
      <c r="N290" s="44" t="s">
        <v>647</v>
      </c>
      <c r="O290" s="18"/>
    </row>
    <row r="291" spans="1:15" s="42" customFormat="1" ht="127.5" customHeight="1">
      <c r="A291" s="44">
        <v>117</v>
      </c>
      <c r="B291" s="44" t="s">
        <v>660</v>
      </c>
      <c r="C291" s="44" t="s">
        <v>661</v>
      </c>
      <c r="D291" s="18">
        <v>65</v>
      </c>
      <c r="E291" s="44"/>
      <c r="F291" s="799"/>
      <c r="G291" s="325">
        <v>1</v>
      </c>
      <c r="H291" s="273">
        <v>181318.77</v>
      </c>
      <c r="I291" s="273">
        <v>0</v>
      </c>
      <c r="J291" s="273">
        <v>181318.77</v>
      </c>
      <c r="K291" s="44"/>
      <c r="L291" s="273"/>
      <c r="M291" s="20" t="s">
        <v>646</v>
      </c>
      <c r="N291" s="44" t="s">
        <v>647</v>
      </c>
      <c r="O291" s="18"/>
    </row>
    <row r="292" spans="1:15" s="42" customFormat="1" ht="97.5" customHeight="1">
      <c r="A292" s="44">
        <v>118</v>
      </c>
      <c r="B292" s="44" t="s">
        <v>662</v>
      </c>
      <c r="C292" s="44" t="s">
        <v>663</v>
      </c>
      <c r="D292" s="18">
        <v>65</v>
      </c>
      <c r="E292" s="44"/>
      <c r="F292" s="799"/>
      <c r="G292" s="325">
        <v>1</v>
      </c>
      <c r="H292" s="273">
        <v>303452.55</v>
      </c>
      <c r="I292" s="273">
        <v>0</v>
      </c>
      <c r="J292" s="273">
        <v>303452.55</v>
      </c>
      <c r="K292" s="44"/>
      <c r="L292" s="273"/>
      <c r="M292" s="20" t="s">
        <v>646</v>
      </c>
      <c r="N292" s="44" t="s">
        <v>647</v>
      </c>
      <c r="O292" s="18"/>
    </row>
    <row r="293" spans="1:15" s="42" customFormat="1" ht="97.5" customHeight="1">
      <c r="A293" s="44">
        <v>119</v>
      </c>
      <c r="B293" s="44" t="s">
        <v>664</v>
      </c>
      <c r="C293" s="44" t="s">
        <v>665</v>
      </c>
      <c r="D293" s="18">
        <v>65</v>
      </c>
      <c r="E293" s="44"/>
      <c r="F293" s="799"/>
      <c r="G293" s="325">
        <v>1</v>
      </c>
      <c r="H293" s="273">
        <v>153676.26</v>
      </c>
      <c r="I293" s="273">
        <v>0</v>
      </c>
      <c r="J293" s="273">
        <v>153676.26</v>
      </c>
      <c r="K293" s="44"/>
      <c r="L293" s="273"/>
      <c r="M293" s="20" t="s">
        <v>646</v>
      </c>
      <c r="N293" s="44" t="s">
        <v>647</v>
      </c>
      <c r="O293" s="18"/>
    </row>
    <row r="294" spans="1:15" s="42" customFormat="1" ht="97.5" customHeight="1">
      <c r="A294" s="44">
        <v>120</v>
      </c>
      <c r="B294" s="44" t="s">
        <v>666</v>
      </c>
      <c r="C294" s="44" t="s">
        <v>667</v>
      </c>
      <c r="D294" s="18">
        <v>23</v>
      </c>
      <c r="E294" s="44"/>
      <c r="F294" s="799"/>
      <c r="G294" s="325">
        <v>1</v>
      </c>
      <c r="H294" s="273">
        <v>40343</v>
      </c>
      <c r="I294" s="273">
        <v>0</v>
      </c>
      <c r="J294" s="273">
        <v>40343</v>
      </c>
      <c r="K294" s="44"/>
      <c r="L294" s="273"/>
      <c r="M294" s="20" t="s">
        <v>646</v>
      </c>
      <c r="N294" s="44" t="s">
        <v>647</v>
      </c>
      <c r="O294" s="18"/>
    </row>
    <row r="295" spans="1:15" s="42" customFormat="1" ht="97.5" customHeight="1">
      <c r="A295" s="44">
        <v>121</v>
      </c>
      <c r="B295" s="44" t="s">
        <v>6282</v>
      </c>
      <c r="C295" s="44" t="s">
        <v>668</v>
      </c>
      <c r="D295" s="18">
        <v>38.1</v>
      </c>
      <c r="E295" s="44"/>
      <c r="F295" s="799"/>
      <c r="G295" s="325">
        <v>1</v>
      </c>
      <c r="H295" s="273">
        <v>56000</v>
      </c>
      <c r="I295" s="273">
        <v>56000</v>
      </c>
      <c r="J295" s="805">
        <v>0</v>
      </c>
      <c r="K295" s="44" t="s">
        <v>669</v>
      </c>
      <c r="L295" s="273"/>
      <c r="M295" s="20" t="s">
        <v>646</v>
      </c>
      <c r="N295" s="44" t="s">
        <v>6810</v>
      </c>
      <c r="O295" s="18"/>
    </row>
    <row r="296" spans="1:15" s="42" customFormat="1" ht="97.5" customHeight="1">
      <c r="A296" s="44">
        <v>122</v>
      </c>
      <c r="B296" s="44" t="s">
        <v>378</v>
      </c>
      <c r="C296" s="44" t="s">
        <v>670</v>
      </c>
      <c r="D296" s="18" t="s">
        <v>671</v>
      </c>
      <c r="E296" s="44"/>
      <c r="F296" s="799"/>
      <c r="G296" s="325">
        <v>1</v>
      </c>
      <c r="H296" s="6">
        <v>1079521.68</v>
      </c>
      <c r="I296" s="368">
        <v>1079521.68</v>
      </c>
      <c r="J296" s="273">
        <v>0</v>
      </c>
      <c r="K296" s="44" t="s">
        <v>672</v>
      </c>
      <c r="L296" s="273"/>
      <c r="M296" s="20" t="s">
        <v>673</v>
      </c>
      <c r="N296" s="44" t="s">
        <v>674</v>
      </c>
      <c r="O296" s="18"/>
    </row>
    <row r="297" spans="1:15" s="42" customFormat="1" ht="97.5" customHeight="1">
      <c r="A297" s="44">
        <v>123</v>
      </c>
      <c r="B297" s="44" t="s">
        <v>6615</v>
      </c>
      <c r="C297" s="16" t="s">
        <v>367</v>
      </c>
      <c r="D297" s="18">
        <v>12.9</v>
      </c>
      <c r="E297" s="44" t="s">
        <v>23</v>
      </c>
      <c r="F297" s="799">
        <v>0</v>
      </c>
      <c r="G297" s="325">
        <v>1</v>
      </c>
      <c r="H297" s="273">
        <v>0</v>
      </c>
      <c r="I297" s="273">
        <v>0</v>
      </c>
      <c r="J297" s="273">
        <v>0</v>
      </c>
      <c r="K297" s="44" t="s">
        <v>368</v>
      </c>
      <c r="L297" s="273">
        <v>451661.12</v>
      </c>
      <c r="M297" s="20">
        <v>44176</v>
      </c>
      <c r="N297" s="44" t="s">
        <v>6614</v>
      </c>
      <c r="O297" s="18"/>
    </row>
    <row r="298" spans="1:15" s="42" customFormat="1" ht="97.5" customHeight="1">
      <c r="A298" s="44">
        <v>124</v>
      </c>
      <c r="B298" s="44" t="s">
        <v>6615</v>
      </c>
      <c r="C298" s="44" t="s">
        <v>379</v>
      </c>
      <c r="D298" s="18">
        <v>26.4</v>
      </c>
      <c r="E298" s="44" t="s">
        <v>23</v>
      </c>
      <c r="F298" s="799">
        <v>0</v>
      </c>
      <c r="G298" s="325">
        <v>1</v>
      </c>
      <c r="H298" s="273">
        <v>0</v>
      </c>
      <c r="I298" s="273">
        <v>0</v>
      </c>
      <c r="J298" s="273">
        <v>0</v>
      </c>
      <c r="K298" s="44" t="s">
        <v>380</v>
      </c>
      <c r="L298" s="273">
        <v>630188.86</v>
      </c>
      <c r="M298" s="20">
        <v>44176</v>
      </c>
      <c r="N298" s="44" t="s">
        <v>6614</v>
      </c>
      <c r="O298" s="18"/>
    </row>
    <row r="299" spans="1:15" s="42" customFormat="1" ht="97.5" customHeight="1">
      <c r="A299" s="106" t="s">
        <v>8616</v>
      </c>
      <c r="B299" s="1052" t="s">
        <v>675</v>
      </c>
      <c r="C299" s="1054"/>
      <c r="D299" s="22">
        <f>SUM(D175:D298)</f>
        <v>5090.6599999999971</v>
      </c>
      <c r="E299" s="22"/>
      <c r="F299" s="22">
        <f>SUM(F297:F298)</f>
        <v>0</v>
      </c>
      <c r="G299" s="109">
        <f>SUM(G175:G298)</f>
        <v>128</v>
      </c>
      <c r="H299" s="22">
        <f>SUM(H175:H298)</f>
        <v>8121863.9099999983</v>
      </c>
      <c r="I299" s="22">
        <f>SUM(I175:I298)</f>
        <v>6800952.2399999993</v>
      </c>
      <c r="J299" s="22">
        <f>SUM(J175:J298)</f>
        <v>1320911.6700000002</v>
      </c>
      <c r="K299" s="22"/>
      <c r="L299" s="22">
        <f>SUM(L175:L298)</f>
        <v>60157012.980000004</v>
      </c>
      <c r="M299" s="24" t="s">
        <v>23</v>
      </c>
      <c r="N299" s="106" t="s">
        <v>23</v>
      </c>
      <c r="O299" s="106" t="s">
        <v>23</v>
      </c>
    </row>
    <row r="300" spans="1:15" s="42" customFormat="1" ht="78" customHeight="1">
      <c r="A300" s="106" t="s">
        <v>196</v>
      </c>
      <c r="B300" s="1052" t="s">
        <v>676</v>
      </c>
      <c r="C300" s="1054"/>
      <c r="D300" s="22">
        <f>D145+D164+D169+D173+D299</f>
        <v>8123.7599999999975</v>
      </c>
      <c r="E300" s="22"/>
      <c r="F300" s="22">
        <f>F299+F169+F164+F145</f>
        <v>0</v>
      </c>
      <c r="G300" s="109">
        <f>G145+G164+G169+G173+G299</f>
        <v>207</v>
      </c>
      <c r="H300" s="22">
        <f>H145+H164+H169+H173+H299</f>
        <v>97706559.340000004</v>
      </c>
      <c r="I300" s="22">
        <f>I145+I164+I169+I173+I299</f>
        <v>93923817.399999991</v>
      </c>
      <c r="J300" s="22">
        <f>J145+J164+J169+J173+J299</f>
        <v>3782741.9400000004</v>
      </c>
      <c r="K300" s="22"/>
      <c r="L300" s="22">
        <f>L145+L164+L169+L173+L299</f>
        <v>104445197.39000002</v>
      </c>
      <c r="M300" s="728" t="s">
        <v>23</v>
      </c>
      <c r="N300" s="106" t="s">
        <v>23</v>
      </c>
      <c r="O300" s="106" t="s">
        <v>23</v>
      </c>
    </row>
    <row r="301" spans="1:15" s="42" customFormat="1" ht="22.5">
      <c r="A301" s="106" t="s">
        <v>677</v>
      </c>
      <c r="B301" s="1101" t="s">
        <v>678</v>
      </c>
      <c r="C301" s="1102"/>
      <c r="D301" s="1102"/>
      <c r="E301" s="1102"/>
      <c r="F301" s="1102"/>
      <c r="G301" s="1102"/>
      <c r="H301" s="1102"/>
      <c r="I301" s="1102"/>
      <c r="J301" s="1102"/>
      <c r="K301" s="1102"/>
      <c r="L301" s="1102"/>
      <c r="M301" s="1102"/>
      <c r="N301" s="1102"/>
      <c r="O301" s="1103"/>
    </row>
    <row r="302" spans="1:15" s="42" customFormat="1" ht="22.5">
      <c r="A302" s="106" t="s">
        <v>679</v>
      </c>
      <c r="B302" s="1076" t="s">
        <v>680</v>
      </c>
      <c r="C302" s="1077"/>
      <c r="D302" s="1077"/>
      <c r="E302" s="1077"/>
      <c r="F302" s="1077"/>
      <c r="G302" s="1077"/>
      <c r="H302" s="1077"/>
      <c r="I302" s="1077"/>
      <c r="J302" s="1077"/>
      <c r="K302" s="1077"/>
      <c r="L302" s="1077"/>
      <c r="M302" s="1077"/>
      <c r="N302" s="1077"/>
      <c r="O302" s="1078"/>
    </row>
    <row r="303" spans="1:15" s="42" customFormat="1" ht="126" customHeight="1">
      <c r="A303" s="44">
        <v>1</v>
      </c>
      <c r="B303" s="12" t="s">
        <v>681</v>
      </c>
      <c r="C303" s="44" t="s">
        <v>682</v>
      </c>
      <c r="D303" s="44"/>
      <c r="E303" s="44"/>
      <c r="F303" s="799">
        <v>0.3</v>
      </c>
      <c r="G303" s="18">
        <v>1</v>
      </c>
      <c r="H303" s="806">
        <v>5200</v>
      </c>
      <c r="I303" s="806">
        <v>0</v>
      </c>
      <c r="J303" s="404">
        <v>5200</v>
      </c>
      <c r="K303" s="44"/>
      <c r="L303" s="273"/>
      <c r="M303" s="20">
        <v>43452</v>
      </c>
      <c r="N303" s="44" t="s">
        <v>683</v>
      </c>
      <c r="O303" s="44"/>
    </row>
    <row r="304" spans="1:15" s="42" customFormat="1" ht="143.25" customHeight="1">
      <c r="A304" s="44">
        <v>2</v>
      </c>
      <c r="B304" s="12" t="s">
        <v>684</v>
      </c>
      <c r="C304" s="44" t="s">
        <v>685</v>
      </c>
      <c r="D304" s="44"/>
      <c r="E304" s="44"/>
      <c r="F304" s="799">
        <v>0.17</v>
      </c>
      <c r="G304" s="18">
        <v>1</v>
      </c>
      <c r="H304" s="806">
        <v>5000</v>
      </c>
      <c r="I304" s="806">
        <v>0</v>
      </c>
      <c r="J304" s="404">
        <v>5000</v>
      </c>
      <c r="K304" s="44"/>
      <c r="L304" s="273"/>
      <c r="M304" s="20">
        <v>43452</v>
      </c>
      <c r="N304" s="44" t="s">
        <v>683</v>
      </c>
      <c r="O304" s="44"/>
    </row>
    <row r="305" spans="1:15" s="42" customFormat="1" ht="127.5" customHeight="1">
      <c r="A305" s="44">
        <v>3</v>
      </c>
      <c r="B305" s="12" t="s">
        <v>686</v>
      </c>
      <c r="C305" s="44" t="s">
        <v>687</v>
      </c>
      <c r="D305" s="44"/>
      <c r="E305" s="44"/>
      <c r="F305" s="799">
        <v>0.08</v>
      </c>
      <c r="G305" s="18">
        <v>1</v>
      </c>
      <c r="H305" s="806">
        <v>3000</v>
      </c>
      <c r="I305" s="806">
        <v>0</v>
      </c>
      <c r="J305" s="404">
        <v>3000</v>
      </c>
      <c r="K305" s="44"/>
      <c r="L305" s="273"/>
      <c r="M305" s="20">
        <v>43452</v>
      </c>
      <c r="N305" s="44" t="s">
        <v>683</v>
      </c>
      <c r="O305" s="44"/>
    </row>
    <row r="306" spans="1:15" s="42" customFormat="1" ht="129.75" customHeight="1">
      <c r="A306" s="44">
        <v>4</v>
      </c>
      <c r="B306" s="12" t="s">
        <v>688</v>
      </c>
      <c r="C306" s="44" t="s">
        <v>689</v>
      </c>
      <c r="D306" s="44"/>
      <c r="E306" s="44"/>
      <c r="F306" s="799">
        <v>0.49</v>
      </c>
      <c r="G306" s="18">
        <v>1</v>
      </c>
      <c r="H306" s="806">
        <v>5000</v>
      </c>
      <c r="I306" s="806">
        <v>0</v>
      </c>
      <c r="J306" s="404">
        <v>5000</v>
      </c>
      <c r="K306" s="44"/>
      <c r="L306" s="273"/>
      <c r="M306" s="20">
        <v>43452</v>
      </c>
      <c r="N306" s="44" t="s">
        <v>683</v>
      </c>
      <c r="O306" s="44"/>
    </row>
    <row r="307" spans="1:15" s="42" customFormat="1" ht="43.5" customHeight="1">
      <c r="A307" s="106" t="s">
        <v>679</v>
      </c>
      <c r="B307" s="105" t="s">
        <v>690</v>
      </c>
      <c r="C307" s="105"/>
      <c r="D307" s="22">
        <f>SUM(D303:D306)</f>
        <v>0</v>
      </c>
      <c r="E307" s="22"/>
      <c r="F307" s="22">
        <f>SUM(F303:F306)</f>
        <v>1.04</v>
      </c>
      <c r="G307" s="50">
        <f>SUM(G303:G306)</f>
        <v>4</v>
      </c>
      <c r="H307" s="22">
        <f>SUM(H303:H306)</f>
        <v>18200</v>
      </c>
      <c r="I307" s="22">
        <f>SUM(I303:I306)</f>
        <v>0</v>
      </c>
      <c r="J307" s="22">
        <f>SUM(J303:J306)</f>
        <v>18200</v>
      </c>
      <c r="K307" s="22"/>
      <c r="L307" s="22">
        <f>SUM(L303:L306)</f>
        <v>0</v>
      </c>
      <c r="M307" s="106" t="s">
        <v>23</v>
      </c>
      <c r="N307" s="106" t="s">
        <v>23</v>
      </c>
      <c r="O307" s="106" t="s">
        <v>23</v>
      </c>
    </row>
    <row r="308" spans="1:15" s="42" customFormat="1" ht="22.5">
      <c r="A308" s="106" t="s">
        <v>691</v>
      </c>
      <c r="B308" s="1076" t="s">
        <v>692</v>
      </c>
      <c r="C308" s="1077"/>
      <c r="D308" s="1077"/>
      <c r="E308" s="1077"/>
      <c r="F308" s="1077"/>
      <c r="G308" s="1077"/>
      <c r="H308" s="1077"/>
      <c r="I308" s="1077"/>
      <c r="J308" s="1077"/>
      <c r="K308" s="1077"/>
      <c r="L308" s="1077"/>
      <c r="M308" s="1077"/>
      <c r="N308" s="1077"/>
      <c r="O308" s="1078"/>
    </row>
    <row r="309" spans="1:15" s="42" customFormat="1" ht="172.5" customHeight="1">
      <c r="A309" s="44">
        <v>1</v>
      </c>
      <c r="B309" s="16" t="s">
        <v>693</v>
      </c>
      <c r="C309" s="44" t="s">
        <v>694</v>
      </c>
      <c r="D309" s="18" t="s">
        <v>23</v>
      </c>
      <c r="E309" s="44" t="s">
        <v>23</v>
      </c>
      <c r="F309" s="799">
        <v>0</v>
      </c>
      <c r="G309" s="325">
        <v>1</v>
      </c>
      <c r="H309" s="273">
        <v>0</v>
      </c>
      <c r="I309" s="273">
        <v>0</v>
      </c>
      <c r="J309" s="273">
        <v>0</v>
      </c>
      <c r="K309" s="44" t="s">
        <v>23</v>
      </c>
      <c r="L309" s="273">
        <v>0</v>
      </c>
      <c r="M309" s="20" t="s">
        <v>23</v>
      </c>
      <c r="N309" s="21" t="s">
        <v>6876</v>
      </c>
      <c r="O309" s="44" t="s">
        <v>23</v>
      </c>
    </row>
    <row r="310" spans="1:15" s="42" customFormat="1" ht="147.75" customHeight="1">
      <c r="A310" s="44">
        <v>2</v>
      </c>
      <c r="B310" s="16" t="s">
        <v>693</v>
      </c>
      <c r="C310" s="44" t="s">
        <v>695</v>
      </c>
      <c r="D310" s="18" t="s">
        <v>23</v>
      </c>
      <c r="E310" s="44" t="s">
        <v>23</v>
      </c>
      <c r="F310" s="799">
        <v>0</v>
      </c>
      <c r="G310" s="325">
        <v>1</v>
      </c>
      <c r="H310" s="273">
        <v>0</v>
      </c>
      <c r="I310" s="273">
        <v>0</v>
      </c>
      <c r="J310" s="273">
        <v>0</v>
      </c>
      <c r="K310" s="44" t="s">
        <v>23</v>
      </c>
      <c r="L310" s="273">
        <v>0</v>
      </c>
      <c r="M310" s="20" t="s">
        <v>23</v>
      </c>
      <c r="N310" s="21" t="s">
        <v>6876</v>
      </c>
      <c r="O310" s="44" t="s">
        <v>23</v>
      </c>
    </row>
    <row r="311" spans="1:15" s="42" customFormat="1" ht="121.5">
      <c r="A311" s="44">
        <v>3</v>
      </c>
      <c r="B311" s="16" t="s">
        <v>693</v>
      </c>
      <c r="C311" s="44" t="s">
        <v>696</v>
      </c>
      <c r="D311" s="18" t="s">
        <v>23</v>
      </c>
      <c r="E311" s="44" t="s">
        <v>23</v>
      </c>
      <c r="F311" s="799">
        <v>0</v>
      </c>
      <c r="G311" s="325">
        <v>1</v>
      </c>
      <c r="H311" s="273">
        <v>0</v>
      </c>
      <c r="I311" s="273">
        <v>0</v>
      </c>
      <c r="J311" s="273">
        <v>0</v>
      </c>
      <c r="K311" s="44" t="s">
        <v>23</v>
      </c>
      <c r="L311" s="273">
        <v>0</v>
      </c>
      <c r="M311" s="20" t="s">
        <v>23</v>
      </c>
      <c r="N311" s="21" t="s">
        <v>6876</v>
      </c>
      <c r="O311" s="44" t="s">
        <v>23</v>
      </c>
    </row>
    <row r="312" spans="1:15" s="42" customFormat="1" ht="121.5">
      <c r="A312" s="44">
        <v>4</v>
      </c>
      <c r="B312" s="16" t="s">
        <v>693</v>
      </c>
      <c r="C312" s="44" t="s">
        <v>697</v>
      </c>
      <c r="D312" s="18" t="s">
        <v>23</v>
      </c>
      <c r="E312" s="44" t="s">
        <v>23</v>
      </c>
      <c r="F312" s="799">
        <v>0</v>
      </c>
      <c r="G312" s="325">
        <v>1</v>
      </c>
      <c r="H312" s="273">
        <v>0</v>
      </c>
      <c r="I312" s="273">
        <v>0</v>
      </c>
      <c r="J312" s="273">
        <v>0</v>
      </c>
      <c r="K312" s="44" t="s">
        <v>23</v>
      </c>
      <c r="L312" s="273">
        <v>0</v>
      </c>
      <c r="M312" s="20" t="s">
        <v>23</v>
      </c>
      <c r="N312" s="21" t="s">
        <v>6876</v>
      </c>
      <c r="O312" s="44" t="s">
        <v>23</v>
      </c>
    </row>
    <row r="313" spans="1:15" s="42" customFormat="1" ht="121.5">
      <c r="A313" s="44">
        <v>5</v>
      </c>
      <c r="B313" s="16" t="s">
        <v>693</v>
      </c>
      <c r="C313" s="44" t="s">
        <v>698</v>
      </c>
      <c r="D313" s="18" t="s">
        <v>23</v>
      </c>
      <c r="E313" s="44" t="s">
        <v>23</v>
      </c>
      <c r="F313" s="799">
        <v>0</v>
      </c>
      <c r="G313" s="325">
        <v>1</v>
      </c>
      <c r="H313" s="273">
        <v>0</v>
      </c>
      <c r="I313" s="273">
        <v>0</v>
      </c>
      <c r="J313" s="273">
        <v>0</v>
      </c>
      <c r="K313" s="44" t="s">
        <v>23</v>
      </c>
      <c r="L313" s="273">
        <v>0</v>
      </c>
      <c r="M313" s="20" t="s">
        <v>23</v>
      </c>
      <c r="N313" s="21" t="s">
        <v>6876</v>
      </c>
      <c r="O313" s="44" t="s">
        <v>23</v>
      </c>
    </row>
    <row r="314" spans="1:15" s="42" customFormat="1" ht="121.5">
      <c r="A314" s="44">
        <v>6</v>
      </c>
      <c r="B314" s="16" t="s">
        <v>693</v>
      </c>
      <c r="C314" s="44" t="s">
        <v>699</v>
      </c>
      <c r="D314" s="18" t="s">
        <v>23</v>
      </c>
      <c r="E314" s="44" t="s">
        <v>23</v>
      </c>
      <c r="F314" s="799">
        <v>0</v>
      </c>
      <c r="G314" s="325">
        <v>1</v>
      </c>
      <c r="H314" s="273">
        <v>0</v>
      </c>
      <c r="I314" s="273">
        <v>0</v>
      </c>
      <c r="J314" s="273">
        <v>0</v>
      </c>
      <c r="K314" s="44" t="s">
        <v>23</v>
      </c>
      <c r="L314" s="273">
        <v>0</v>
      </c>
      <c r="M314" s="20" t="s">
        <v>23</v>
      </c>
      <c r="N314" s="21" t="s">
        <v>6876</v>
      </c>
      <c r="O314" s="44" t="s">
        <v>23</v>
      </c>
    </row>
    <row r="315" spans="1:15" s="42" customFormat="1" ht="138.75" customHeight="1">
      <c r="A315" s="44">
        <v>7</v>
      </c>
      <c r="B315" s="16" t="s">
        <v>693</v>
      </c>
      <c r="C315" s="44" t="s">
        <v>700</v>
      </c>
      <c r="D315" s="18" t="s">
        <v>23</v>
      </c>
      <c r="E315" s="44" t="s">
        <v>23</v>
      </c>
      <c r="F315" s="799">
        <v>0</v>
      </c>
      <c r="G315" s="325">
        <v>1</v>
      </c>
      <c r="H315" s="273">
        <v>0</v>
      </c>
      <c r="I315" s="273">
        <v>0</v>
      </c>
      <c r="J315" s="273">
        <v>0</v>
      </c>
      <c r="K315" s="44" t="s">
        <v>23</v>
      </c>
      <c r="L315" s="273">
        <v>0</v>
      </c>
      <c r="M315" s="20" t="s">
        <v>23</v>
      </c>
      <c r="N315" s="21" t="s">
        <v>6876</v>
      </c>
      <c r="O315" s="44" t="s">
        <v>23</v>
      </c>
    </row>
    <row r="316" spans="1:15" s="42" customFormat="1" ht="121.5">
      <c r="A316" s="44">
        <v>8</v>
      </c>
      <c r="B316" s="16" t="s">
        <v>693</v>
      </c>
      <c r="C316" s="44" t="s">
        <v>701</v>
      </c>
      <c r="D316" s="18" t="s">
        <v>23</v>
      </c>
      <c r="E316" s="44" t="s">
        <v>23</v>
      </c>
      <c r="F316" s="799">
        <v>0</v>
      </c>
      <c r="G316" s="325">
        <v>1</v>
      </c>
      <c r="H316" s="273">
        <v>0</v>
      </c>
      <c r="I316" s="273">
        <v>0</v>
      </c>
      <c r="J316" s="273">
        <v>0</v>
      </c>
      <c r="K316" s="44" t="s">
        <v>23</v>
      </c>
      <c r="L316" s="273">
        <v>0</v>
      </c>
      <c r="M316" s="20" t="s">
        <v>23</v>
      </c>
      <c r="N316" s="21" t="s">
        <v>6876</v>
      </c>
      <c r="O316" s="44" t="s">
        <v>23</v>
      </c>
    </row>
    <row r="317" spans="1:15" s="42" customFormat="1" ht="121.5">
      <c r="A317" s="44">
        <v>9</v>
      </c>
      <c r="B317" s="16" t="s">
        <v>693</v>
      </c>
      <c r="C317" s="44" t="s">
        <v>702</v>
      </c>
      <c r="D317" s="18" t="s">
        <v>23</v>
      </c>
      <c r="E317" s="44" t="s">
        <v>23</v>
      </c>
      <c r="F317" s="799">
        <v>0</v>
      </c>
      <c r="G317" s="325">
        <v>1</v>
      </c>
      <c r="H317" s="273">
        <v>0</v>
      </c>
      <c r="I317" s="273">
        <v>0</v>
      </c>
      <c r="J317" s="273">
        <v>0</v>
      </c>
      <c r="K317" s="44" t="s">
        <v>23</v>
      </c>
      <c r="L317" s="273">
        <v>0</v>
      </c>
      <c r="M317" s="20" t="s">
        <v>23</v>
      </c>
      <c r="N317" s="21" t="s">
        <v>6876</v>
      </c>
      <c r="O317" s="44" t="s">
        <v>23</v>
      </c>
    </row>
    <row r="318" spans="1:15" s="42" customFormat="1" ht="121.5">
      <c r="A318" s="44">
        <v>10</v>
      </c>
      <c r="B318" s="16" t="s">
        <v>693</v>
      </c>
      <c r="C318" s="44" t="s">
        <v>703</v>
      </c>
      <c r="D318" s="18" t="s">
        <v>23</v>
      </c>
      <c r="E318" s="44" t="s">
        <v>23</v>
      </c>
      <c r="F318" s="799">
        <v>0</v>
      </c>
      <c r="G318" s="325">
        <v>1</v>
      </c>
      <c r="H318" s="273">
        <v>0</v>
      </c>
      <c r="I318" s="273">
        <v>0</v>
      </c>
      <c r="J318" s="273">
        <v>0</v>
      </c>
      <c r="K318" s="44" t="s">
        <v>23</v>
      </c>
      <c r="L318" s="273">
        <v>0</v>
      </c>
      <c r="M318" s="20" t="s">
        <v>23</v>
      </c>
      <c r="N318" s="21" t="s">
        <v>6876</v>
      </c>
      <c r="O318" s="44" t="s">
        <v>23</v>
      </c>
    </row>
    <row r="319" spans="1:15" s="42" customFormat="1" ht="121.5">
      <c r="A319" s="44">
        <v>11</v>
      </c>
      <c r="B319" s="16" t="s">
        <v>693</v>
      </c>
      <c r="C319" s="44" t="s">
        <v>704</v>
      </c>
      <c r="D319" s="18" t="s">
        <v>23</v>
      </c>
      <c r="E319" s="44" t="s">
        <v>23</v>
      </c>
      <c r="F319" s="799">
        <v>0</v>
      </c>
      <c r="G319" s="325">
        <v>1</v>
      </c>
      <c r="H319" s="273">
        <v>0</v>
      </c>
      <c r="I319" s="273">
        <v>0</v>
      </c>
      <c r="J319" s="273">
        <v>0</v>
      </c>
      <c r="K319" s="44" t="s">
        <v>23</v>
      </c>
      <c r="L319" s="273">
        <v>0</v>
      </c>
      <c r="M319" s="20" t="s">
        <v>23</v>
      </c>
      <c r="N319" s="21" t="s">
        <v>6876</v>
      </c>
      <c r="O319" s="44" t="s">
        <v>23</v>
      </c>
    </row>
    <row r="320" spans="1:15" s="42" customFormat="1" ht="121.5">
      <c r="A320" s="44">
        <v>12</v>
      </c>
      <c r="B320" s="16" t="s">
        <v>693</v>
      </c>
      <c r="C320" s="44" t="s">
        <v>705</v>
      </c>
      <c r="D320" s="18" t="s">
        <v>23</v>
      </c>
      <c r="E320" s="44" t="s">
        <v>23</v>
      </c>
      <c r="F320" s="799">
        <v>0</v>
      </c>
      <c r="G320" s="325">
        <v>1</v>
      </c>
      <c r="H320" s="273">
        <v>0</v>
      </c>
      <c r="I320" s="273">
        <v>0</v>
      </c>
      <c r="J320" s="273">
        <v>0</v>
      </c>
      <c r="K320" s="44" t="s">
        <v>23</v>
      </c>
      <c r="L320" s="273">
        <v>0</v>
      </c>
      <c r="M320" s="20" t="s">
        <v>23</v>
      </c>
      <c r="N320" s="21" t="s">
        <v>6876</v>
      </c>
      <c r="O320" s="44" t="s">
        <v>23</v>
      </c>
    </row>
    <row r="321" spans="1:15" s="42" customFormat="1" ht="121.5">
      <c r="A321" s="44">
        <v>13</v>
      </c>
      <c r="B321" s="16" t="s">
        <v>693</v>
      </c>
      <c r="C321" s="44" t="s">
        <v>706</v>
      </c>
      <c r="D321" s="18" t="s">
        <v>23</v>
      </c>
      <c r="E321" s="44" t="s">
        <v>23</v>
      </c>
      <c r="F321" s="799">
        <v>0</v>
      </c>
      <c r="G321" s="325">
        <v>1</v>
      </c>
      <c r="H321" s="273">
        <v>0</v>
      </c>
      <c r="I321" s="273">
        <v>0</v>
      </c>
      <c r="J321" s="273">
        <v>0</v>
      </c>
      <c r="K321" s="44" t="s">
        <v>23</v>
      </c>
      <c r="L321" s="273">
        <v>0</v>
      </c>
      <c r="M321" s="20" t="s">
        <v>23</v>
      </c>
      <c r="N321" s="21" t="s">
        <v>6876</v>
      </c>
      <c r="O321" s="44" t="s">
        <v>23</v>
      </c>
    </row>
    <row r="322" spans="1:15" s="42" customFormat="1" ht="121.5">
      <c r="A322" s="44">
        <v>14</v>
      </c>
      <c r="B322" s="16" t="s">
        <v>693</v>
      </c>
      <c r="C322" s="44" t="s">
        <v>707</v>
      </c>
      <c r="D322" s="18" t="s">
        <v>23</v>
      </c>
      <c r="E322" s="44" t="s">
        <v>23</v>
      </c>
      <c r="F322" s="799">
        <v>0</v>
      </c>
      <c r="G322" s="325">
        <v>1</v>
      </c>
      <c r="H322" s="273">
        <v>0</v>
      </c>
      <c r="I322" s="273">
        <v>0</v>
      </c>
      <c r="J322" s="273">
        <v>0</v>
      </c>
      <c r="K322" s="44" t="s">
        <v>23</v>
      </c>
      <c r="L322" s="273">
        <v>0</v>
      </c>
      <c r="M322" s="20" t="s">
        <v>23</v>
      </c>
      <c r="N322" s="21" t="s">
        <v>6876</v>
      </c>
      <c r="O322" s="44" t="s">
        <v>23</v>
      </c>
    </row>
    <row r="323" spans="1:15" s="42" customFormat="1" ht="121.5">
      <c r="A323" s="44">
        <v>15</v>
      </c>
      <c r="B323" s="16" t="s">
        <v>693</v>
      </c>
      <c r="C323" s="44" t="s">
        <v>708</v>
      </c>
      <c r="D323" s="18" t="s">
        <v>23</v>
      </c>
      <c r="E323" s="44" t="s">
        <v>23</v>
      </c>
      <c r="F323" s="799">
        <v>0</v>
      </c>
      <c r="G323" s="325">
        <v>1</v>
      </c>
      <c r="H323" s="273">
        <v>0</v>
      </c>
      <c r="I323" s="273">
        <v>0</v>
      </c>
      <c r="J323" s="273">
        <v>0</v>
      </c>
      <c r="K323" s="44" t="s">
        <v>23</v>
      </c>
      <c r="L323" s="273">
        <v>0</v>
      </c>
      <c r="M323" s="20" t="s">
        <v>23</v>
      </c>
      <c r="N323" s="21" t="s">
        <v>6876</v>
      </c>
      <c r="O323" s="44" t="s">
        <v>23</v>
      </c>
    </row>
    <row r="324" spans="1:15" s="42" customFormat="1" ht="121.5">
      <c r="A324" s="44">
        <v>16</v>
      </c>
      <c r="B324" s="16" t="s">
        <v>6815</v>
      </c>
      <c r="C324" s="44" t="s">
        <v>709</v>
      </c>
      <c r="D324" s="371" t="s">
        <v>23</v>
      </c>
      <c r="E324" s="807" t="s">
        <v>23</v>
      </c>
      <c r="F324" s="799">
        <v>0</v>
      </c>
      <c r="G324" s="325">
        <v>1</v>
      </c>
      <c r="H324" s="273">
        <v>0</v>
      </c>
      <c r="I324" s="273">
        <v>0</v>
      </c>
      <c r="J324" s="273">
        <v>0</v>
      </c>
      <c r="K324" s="44" t="s">
        <v>23</v>
      </c>
      <c r="L324" s="273">
        <v>0</v>
      </c>
      <c r="M324" s="20" t="s">
        <v>23</v>
      </c>
      <c r="N324" s="21" t="s">
        <v>6876</v>
      </c>
      <c r="O324" s="44" t="s">
        <v>23</v>
      </c>
    </row>
    <row r="325" spans="1:15" s="42" customFormat="1" ht="121.5">
      <c r="A325" s="44">
        <v>17</v>
      </c>
      <c r="B325" s="16" t="s">
        <v>6815</v>
      </c>
      <c r="C325" s="44" t="s">
        <v>710</v>
      </c>
      <c r="D325" s="18" t="s">
        <v>23</v>
      </c>
      <c r="E325" s="44" t="s">
        <v>23</v>
      </c>
      <c r="F325" s="799">
        <v>0</v>
      </c>
      <c r="G325" s="325">
        <v>1</v>
      </c>
      <c r="H325" s="273">
        <v>0</v>
      </c>
      <c r="I325" s="273">
        <v>0</v>
      </c>
      <c r="J325" s="273">
        <v>0</v>
      </c>
      <c r="K325" s="44" t="s">
        <v>23</v>
      </c>
      <c r="L325" s="273">
        <v>0</v>
      </c>
      <c r="M325" s="20" t="s">
        <v>23</v>
      </c>
      <c r="N325" s="21" t="s">
        <v>6876</v>
      </c>
      <c r="O325" s="44" t="s">
        <v>23</v>
      </c>
    </row>
    <row r="326" spans="1:15" s="42" customFormat="1" ht="60.75">
      <c r="A326" s="44">
        <v>18</v>
      </c>
      <c r="B326" s="16" t="s">
        <v>693</v>
      </c>
      <c r="C326" s="44" t="s">
        <v>711</v>
      </c>
      <c r="D326" s="18" t="s">
        <v>23</v>
      </c>
      <c r="E326" s="44" t="s">
        <v>23</v>
      </c>
      <c r="F326" s="799">
        <v>0</v>
      </c>
      <c r="G326" s="325">
        <v>1</v>
      </c>
      <c r="H326" s="273">
        <v>0</v>
      </c>
      <c r="I326" s="273">
        <v>0</v>
      </c>
      <c r="J326" s="273">
        <v>0</v>
      </c>
      <c r="K326" s="808" t="s">
        <v>712</v>
      </c>
      <c r="L326" s="273">
        <v>0</v>
      </c>
      <c r="M326" s="20">
        <v>41877</v>
      </c>
      <c r="N326" s="44" t="s">
        <v>713</v>
      </c>
      <c r="O326" s="44" t="s">
        <v>23</v>
      </c>
    </row>
    <row r="327" spans="1:15" s="42" customFormat="1" ht="121.5">
      <c r="A327" s="44">
        <v>19</v>
      </c>
      <c r="B327" s="16" t="s">
        <v>693</v>
      </c>
      <c r="C327" s="44" t="s">
        <v>714</v>
      </c>
      <c r="D327" s="18" t="s">
        <v>23</v>
      </c>
      <c r="E327" s="44" t="s">
        <v>23</v>
      </c>
      <c r="F327" s="799">
        <v>0</v>
      </c>
      <c r="G327" s="325">
        <v>1</v>
      </c>
      <c r="H327" s="273">
        <v>0</v>
      </c>
      <c r="I327" s="273">
        <v>0</v>
      </c>
      <c r="J327" s="273">
        <v>0</v>
      </c>
      <c r="K327" s="44" t="s">
        <v>23</v>
      </c>
      <c r="L327" s="273">
        <v>0</v>
      </c>
      <c r="M327" s="20" t="s">
        <v>23</v>
      </c>
      <c r="N327" s="21" t="s">
        <v>6876</v>
      </c>
      <c r="O327" s="44" t="s">
        <v>23</v>
      </c>
    </row>
    <row r="328" spans="1:15" s="42" customFormat="1" ht="138.75" customHeight="1">
      <c r="A328" s="44">
        <v>20</v>
      </c>
      <c r="B328" s="16" t="s">
        <v>693</v>
      </c>
      <c r="C328" s="44" t="s">
        <v>715</v>
      </c>
      <c r="D328" s="18" t="s">
        <v>23</v>
      </c>
      <c r="E328" s="44" t="s">
        <v>23</v>
      </c>
      <c r="F328" s="799">
        <v>0</v>
      </c>
      <c r="G328" s="325">
        <v>1</v>
      </c>
      <c r="H328" s="273">
        <v>0</v>
      </c>
      <c r="I328" s="273">
        <v>0</v>
      </c>
      <c r="J328" s="273">
        <v>0</v>
      </c>
      <c r="K328" s="44" t="s">
        <v>23</v>
      </c>
      <c r="L328" s="273">
        <v>0</v>
      </c>
      <c r="M328" s="20" t="s">
        <v>23</v>
      </c>
      <c r="N328" s="21" t="s">
        <v>6876</v>
      </c>
      <c r="O328" s="44" t="s">
        <v>23</v>
      </c>
    </row>
    <row r="329" spans="1:15" s="42" customFormat="1" ht="121.5">
      <c r="A329" s="44">
        <v>21</v>
      </c>
      <c r="B329" s="16" t="s">
        <v>693</v>
      </c>
      <c r="C329" s="44" t="s">
        <v>716</v>
      </c>
      <c r="D329" s="18" t="s">
        <v>23</v>
      </c>
      <c r="E329" s="44" t="s">
        <v>23</v>
      </c>
      <c r="F329" s="799">
        <v>0</v>
      </c>
      <c r="G329" s="325">
        <v>1</v>
      </c>
      <c r="H329" s="273">
        <v>0</v>
      </c>
      <c r="I329" s="273">
        <v>0</v>
      </c>
      <c r="J329" s="273">
        <v>0</v>
      </c>
      <c r="K329" s="44" t="s">
        <v>23</v>
      </c>
      <c r="L329" s="273">
        <v>0</v>
      </c>
      <c r="M329" s="20" t="s">
        <v>23</v>
      </c>
      <c r="N329" s="21" t="s">
        <v>6876</v>
      </c>
      <c r="O329" s="44" t="s">
        <v>23</v>
      </c>
    </row>
    <row r="330" spans="1:15" s="42" customFormat="1" ht="140.25" customHeight="1">
      <c r="A330" s="44">
        <v>22</v>
      </c>
      <c r="B330" s="16" t="s">
        <v>693</v>
      </c>
      <c r="C330" s="44" t="s">
        <v>717</v>
      </c>
      <c r="D330" s="18" t="s">
        <v>23</v>
      </c>
      <c r="E330" s="44" t="s">
        <v>23</v>
      </c>
      <c r="F330" s="799">
        <v>0</v>
      </c>
      <c r="G330" s="325">
        <v>1</v>
      </c>
      <c r="H330" s="273">
        <v>0</v>
      </c>
      <c r="I330" s="273">
        <v>0</v>
      </c>
      <c r="J330" s="273">
        <v>0</v>
      </c>
      <c r="K330" s="44" t="s">
        <v>23</v>
      </c>
      <c r="L330" s="273">
        <v>0</v>
      </c>
      <c r="M330" s="20" t="s">
        <v>23</v>
      </c>
      <c r="N330" s="21" t="s">
        <v>6876</v>
      </c>
      <c r="O330" s="44" t="s">
        <v>23</v>
      </c>
    </row>
    <row r="331" spans="1:15" s="42" customFormat="1" ht="153.75" customHeight="1">
      <c r="A331" s="44">
        <v>23</v>
      </c>
      <c r="B331" s="16" t="s">
        <v>693</v>
      </c>
      <c r="C331" s="44" t="s">
        <v>718</v>
      </c>
      <c r="D331" s="18" t="s">
        <v>23</v>
      </c>
      <c r="E331" s="44" t="s">
        <v>23</v>
      </c>
      <c r="F331" s="799">
        <v>0</v>
      </c>
      <c r="G331" s="325">
        <v>1</v>
      </c>
      <c r="H331" s="273">
        <v>0</v>
      </c>
      <c r="I331" s="273">
        <v>0</v>
      </c>
      <c r="J331" s="273">
        <v>0</v>
      </c>
      <c r="K331" s="44" t="s">
        <v>23</v>
      </c>
      <c r="L331" s="273">
        <v>0</v>
      </c>
      <c r="M331" s="20" t="s">
        <v>23</v>
      </c>
      <c r="N331" s="21" t="s">
        <v>6876</v>
      </c>
      <c r="O331" s="44" t="s">
        <v>23</v>
      </c>
    </row>
    <row r="332" spans="1:15" s="42" customFormat="1" ht="37.5" customHeight="1">
      <c r="A332" s="106" t="s">
        <v>691</v>
      </c>
      <c r="B332" s="105" t="s">
        <v>719</v>
      </c>
      <c r="C332" s="105"/>
      <c r="D332" s="22">
        <f>SUM(D309:D331)</f>
        <v>0</v>
      </c>
      <c r="E332" s="22"/>
      <c r="F332" s="22">
        <f>SUM(F309:F331)</f>
        <v>0</v>
      </c>
      <c r="G332" s="50">
        <f>SUM(G309:G331)</f>
        <v>23</v>
      </c>
      <c r="H332" s="22">
        <f>SUM(H309:H331)</f>
        <v>0</v>
      </c>
      <c r="I332" s="22">
        <f>SUM(I309:I331)</f>
        <v>0</v>
      </c>
      <c r="J332" s="22">
        <f>SUM(J309:J331)</f>
        <v>0</v>
      </c>
      <c r="K332" s="22"/>
      <c r="L332" s="22">
        <f>SUM(L309:L331)</f>
        <v>0</v>
      </c>
      <c r="M332" s="50" t="s">
        <v>23</v>
      </c>
      <c r="N332" s="50" t="s">
        <v>23</v>
      </c>
      <c r="O332" s="51" t="s">
        <v>23</v>
      </c>
    </row>
    <row r="333" spans="1:15" s="42" customFormat="1" ht="39.75" customHeight="1">
      <c r="A333" s="106" t="s">
        <v>720</v>
      </c>
      <c r="B333" s="1052" t="s">
        <v>721</v>
      </c>
      <c r="C333" s="1053"/>
      <c r="D333" s="1053"/>
      <c r="E333" s="1053"/>
      <c r="F333" s="1053"/>
      <c r="G333" s="1053"/>
      <c r="H333" s="1053"/>
      <c r="I333" s="1053"/>
      <c r="J333" s="1053"/>
      <c r="K333" s="1053"/>
      <c r="L333" s="1053"/>
      <c r="M333" s="1053"/>
      <c r="N333" s="1053"/>
      <c r="O333" s="1054"/>
    </row>
    <row r="334" spans="1:15" s="42" customFormat="1" ht="79.5" customHeight="1">
      <c r="A334" s="44">
        <v>1</v>
      </c>
      <c r="B334" s="16" t="s">
        <v>722</v>
      </c>
      <c r="C334" s="16" t="s">
        <v>723</v>
      </c>
      <c r="D334" s="18" t="s">
        <v>23</v>
      </c>
      <c r="E334" s="44" t="s">
        <v>23</v>
      </c>
      <c r="F334" s="799">
        <v>0</v>
      </c>
      <c r="G334" s="325">
        <v>1</v>
      </c>
      <c r="H334" s="273">
        <v>662000</v>
      </c>
      <c r="I334" s="273">
        <v>0</v>
      </c>
      <c r="J334" s="404">
        <v>662000</v>
      </c>
      <c r="K334" s="44" t="s">
        <v>23</v>
      </c>
      <c r="L334" s="273">
        <v>0</v>
      </c>
      <c r="M334" s="20" t="s">
        <v>23</v>
      </c>
      <c r="N334" s="44" t="s">
        <v>23</v>
      </c>
      <c r="O334" s="404" t="s">
        <v>23</v>
      </c>
    </row>
    <row r="335" spans="1:15" s="42" customFormat="1" ht="66.75" customHeight="1">
      <c r="A335" s="44">
        <v>2</v>
      </c>
      <c r="B335" s="16" t="s">
        <v>724</v>
      </c>
      <c r="C335" s="16" t="s">
        <v>725</v>
      </c>
      <c r="D335" s="18" t="s">
        <v>23</v>
      </c>
      <c r="E335" s="44" t="s">
        <v>23</v>
      </c>
      <c r="F335" s="799">
        <v>0.186</v>
      </c>
      <c r="G335" s="325">
        <v>1</v>
      </c>
      <c r="H335" s="273">
        <v>0</v>
      </c>
      <c r="I335" s="273">
        <v>0</v>
      </c>
      <c r="J335" s="404">
        <v>0</v>
      </c>
      <c r="K335" s="44" t="s">
        <v>726</v>
      </c>
      <c r="L335" s="273">
        <v>0</v>
      </c>
      <c r="M335" s="20">
        <v>40906</v>
      </c>
      <c r="N335" s="44" t="s">
        <v>727</v>
      </c>
      <c r="O335" s="404" t="s">
        <v>23</v>
      </c>
    </row>
    <row r="336" spans="1:15" s="42" customFormat="1" ht="171" customHeight="1">
      <c r="A336" s="44">
        <v>3</v>
      </c>
      <c r="B336" s="16" t="s">
        <v>728</v>
      </c>
      <c r="C336" s="809" t="s">
        <v>729</v>
      </c>
      <c r="D336" s="798">
        <v>11595</v>
      </c>
      <c r="E336" s="44" t="s">
        <v>23</v>
      </c>
      <c r="F336" s="799">
        <v>0</v>
      </c>
      <c r="G336" s="325">
        <v>1</v>
      </c>
      <c r="H336" s="788">
        <v>1890.94</v>
      </c>
      <c r="I336" s="273">
        <v>0</v>
      </c>
      <c r="J336" s="404">
        <v>1890.94</v>
      </c>
      <c r="K336" s="44"/>
      <c r="L336" s="273">
        <v>0</v>
      </c>
      <c r="M336" s="20" t="s">
        <v>730</v>
      </c>
      <c r="N336" s="16" t="s">
        <v>731</v>
      </c>
      <c r="O336" s="16" t="s">
        <v>23</v>
      </c>
    </row>
    <row r="337" spans="1:15" s="42" customFormat="1" ht="133.5" customHeight="1">
      <c r="A337" s="44">
        <v>4</v>
      </c>
      <c r="B337" s="16" t="s">
        <v>6655</v>
      </c>
      <c r="C337" s="809" t="s">
        <v>6654</v>
      </c>
      <c r="D337" s="798">
        <v>0</v>
      </c>
      <c r="E337" s="44">
        <v>0</v>
      </c>
      <c r="F337" s="799">
        <v>0</v>
      </c>
      <c r="G337" s="325">
        <v>1</v>
      </c>
      <c r="H337" s="788">
        <v>1653120</v>
      </c>
      <c r="I337" s="273">
        <v>1653120</v>
      </c>
      <c r="J337" s="404">
        <v>0</v>
      </c>
      <c r="K337" s="44"/>
      <c r="L337" s="273">
        <v>0</v>
      </c>
      <c r="M337" s="20">
        <v>44190</v>
      </c>
      <c r="N337" s="12" t="s">
        <v>6653</v>
      </c>
      <c r="O337" s="16"/>
    </row>
    <row r="338" spans="1:15" s="42" customFormat="1" ht="36" customHeight="1">
      <c r="A338" s="106" t="s">
        <v>720</v>
      </c>
      <c r="B338" s="105" t="s">
        <v>732</v>
      </c>
      <c r="C338" s="105"/>
      <c r="D338" s="109">
        <f>SUM(D336:D337)</f>
        <v>11595</v>
      </c>
      <c r="E338" s="22"/>
      <c r="F338" s="22">
        <f>SUM(F334:F337)</f>
        <v>0.186</v>
      </c>
      <c r="G338" s="50">
        <f>SUM(G334:G337)</f>
        <v>4</v>
      </c>
      <c r="H338" s="22">
        <f>SUM(H334:H337)</f>
        <v>2317010.94</v>
      </c>
      <c r="I338" s="22">
        <f>SUM(I334:I337)</f>
        <v>1653120</v>
      </c>
      <c r="J338" s="22">
        <f>SUM(J334:J337)</f>
        <v>663890.93999999994</v>
      </c>
      <c r="K338" s="22"/>
      <c r="L338" s="22">
        <f>SUM(L334:L337)</f>
        <v>0</v>
      </c>
      <c r="M338" s="51" t="s">
        <v>23</v>
      </c>
      <c r="N338" s="50" t="s">
        <v>23</v>
      </c>
      <c r="O338" s="51" t="s">
        <v>23</v>
      </c>
    </row>
    <row r="339" spans="1:15" s="42" customFormat="1" ht="108.75" customHeight="1">
      <c r="A339" s="106" t="s">
        <v>677</v>
      </c>
      <c r="B339" s="106" t="s">
        <v>733</v>
      </c>
      <c r="C339" s="106"/>
      <c r="D339" s="55">
        <f>D338+D332+D307</f>
        <v>11595</v>
      </c>
      <c r="E339" s="22"/>
      <c r="F339" s="22">
        <f>F338+F332+F307</f>
        <v>1.226</v>
      </c>
      <c r="G339" s="50">
        <f>G307+G332+G338</f>
        <v>31</v>
      </c>
      <c r="H339" s="22">
        <f>H307+H332+H338</f>
        <v>2335210.94</v>
      </c>
      <c r="I339" s="22">
        <f>I307+I332+I338</f>
        <v>1653120</v>
      </c>
      <c r="J339" s="22">
        <f>J307+J332+J338</f>
        <v>682090.94</v>
      </c>
      <c r="K339" s="22"/>
      <c r="L339" s="22">
        <f>L338+L332+L307</f>
        <v>0</v>
      </c>
      <c r="M339" s="51" t="s">
        <v>23</v>
      </c>
      <c r="N339" s="50" t="s">
        <v>23</v>
      </c>
      <c r="O339" s="51" t="s">
        <v>23</v>
      </c>
    </row>
    <row r="340" spans="1:15" s="42" customFormat="1" ht="36" customHeight="1">
      <c r="A340" s="106" t="s">
        <v>734</v>
      </c>
      <c r="B340" s="1076" t="s">
        <v>735</v>
      </c>
      <c r="C340" s="1077"/>
      <c r="D340" s="1077"/>
      <c r="E340" s="1077"/>
      <c r="F340" s="1077"/>
      <c r="G340" s="1077"/>
      <c r="H340" s="1077"/>
      <c r="I340" s="1077"/>
      <c r="J340" s="1077"/>
      <c r="K340" s="1077"/>
      <c r="L340" s="1077"/>
      <c r="M340" s="1077"/>
      <c r="N340" s="1077"/>
      <c r="O340" s="1078"/>
    </row>
    <row r="341" spans="1:15" s="42" customFormat="1" ht="22.5">
      <c r="A341" s="106" t="s">
        <v>736</v>
      </c>
      <c r="B341" s="1076" t="s">
        <v>737</v>
      </c>
      <c r="C341" s="1077"/>
      <c r="D341" s="1077"/>
      <c r="E341" s="1077"/>
      <c r="F341" s="1077"/>
      <c r="G341" s="1077"/>
      <c r="H341" s="1077"/>
      <c r="I341" s="1077"/>
      <c r="J341" s="1077"/>
      <c r="K341" s="1077"/>
      <c r="L341" s="1077"/>
      <c r="M341" s="1077"/>
      <c r="N341" s="1077"/>
      <c r="O341" s="1078"/>
    </row>
    <row r="342" spans="1:15" s="42" customFormat="1" ht="81">
      <c r="A342" s="44">
        <v>1</v>
      </c>
      <c r="B342" s="16" t="s">
        <v>738</v>
      </c>
      <c r="C342" s="16" t="s">
        <v>739</v>
      </c>
      <c r="D342" s="18" t="s">
        <v>23</v>
      </c>
      <c r="E342" s="44" t="s">
        <v>23</v>
      </c>
      <c r="F342" s="799">
        <v>24.22</v>
      </c>
      <c r="G342" s="325">
        <v>1</v>
      </c>
      <c r="H342" s="273">
        <v>50193273.659999996</v>
      </c>
      <c r="I342" s="273">
        <v>50193273.659999996</v>
      </c>
      <c r="J342" s="404">
        <v>0</v>
      </c>
      <c r="K342" s="44" t="s">
        <v>23</v>
      </c>
      <c r="L342" s="273">
        <v>0</v>
      </c>
      <c r="M342" s="20" t="s">
        <v>23</v>
      </c>
      <c r="N342" s="44" t="s">
        <v>23</v>
      </c>
      <c r="O342" s="404" t="s">
        <v>23</v>
      </c>
    </row>
    <row r="343" spans="1:15" s="42" customFormat="1" ht="81">
      <c r="A343" s="44">
        <v>2</v>
      </c>
      <c r="B343" s="16" t="s">
        <v>740</v>
      </c>
      <c r="C343" s="16" t="s">
        <v>741</v>
      </c>
      <c r="D343" s="18" t="s">
        <v>23</v>
      </c>
      <c r="E343" s="44" t="s">
        <v>23</v>
      </c>
      <c r="F343" s="799">
        <v>3.89</v>
      </c>
      <c r="G343" s="325">
        <v>1</v>
      </c>
      <c r="H343" s="273">
        <v>12522664.390000001</v>
      </c>
      <c r="I343" s="273">
        <v>12522664.390000001</v>
      </c>
      <c r="J343" s="404">
        <v>0</v>
      </c>
      <c r="K343" s="44" t="s">
        <v>23</v>
      </c>
      <c r="L343" s="273">
        <v>0</v>
      </c>
      <c r="M343" s="20" t="s">
        <v>23</v>
      </c>
      <c r="N343" s="44" t="s">
        <v>23</v>
      </c>
      <c r="O343" s="404" t="s">
        <v>23</v>
      </c>
    </row>
    <row r="344" spans="1:15" s="42" customFormat="1" ht="81">
      <c r="A344" s="44">
        <v>3</v>
      </c>
      <c r="B344" s="16" t="s">
        <v>742</v>
      </c>
      <c r="C344" s="16" t="s">
        <v>743</v>
      </c>
      <c r="D344" s="18" t="s">
        <v>23</v>
      </c>
      <c r="E344" s="44" t="s">
        <v>23</v>
      </c>
      <c r="F344" s="799">
        <v>5</v>
      </c>
      <c r="G344" s="325">
        <v>1</v>
      </c>
      <c r="H344" s="273">
        <v>10026002.890000001</v>
      </c>
      <c r="I344" s="273">
        <v>10026002.890000001</v>
      </c>
      <c r="J344" s="404">
        <v>0</v>
      </c>
      <c r="K344" s="44" t="s">
        <v>23</v>
      </c>
      <c r="L344" s="273">
        <v>0</v>
      </c>
      <c r="M344" s="20" t="s">
        <v>23</v>
      </c>
      <c r="N344" s="44" t="s">
        <v>23</v>
      </c>
      <c r="O344" s="404" t="s">
        <v>23</v>
      </c>
    </row>
    <row r="345" spans="1:15" s="42" customFormat="1" ht="101.25">
      <c r="A345" s="44">
        <v>4</v>
      </c>
      <c r="B345" s="16" t="s">
        <v>744</v>
      </c>
      <c r="C345" s="16" t="s">
        <v>745</v>
      </c>
      <c r="D345" s="18" t="s">
        <v>23</v>
      </c>
      <c r="E345" s="44" t="s">
        <v>23</v>
      </c>
      <c r="F345" s="799">
        <v>3.4740000000000002</v>
      </c>
      <c r="G345" s="325">
        <v>1</v>
      </c>
      <c r="H345" s="273">
        <v>4708426.32</v>
      </c>
      <c r="I345" s="273">
        <v>4708426.32</v>
      </c>
      <c r="J345" s="404">
        <v>0</v>
      </c>
      <c r="K345" s="44" t="s">
        <v>23</v>
      </c>
      <c r="L345" s="273">
        <v>0</v>
      </c>
      <c r="M345" s="20" t="s">
        <v>23</v>
      </c>
      <c r="N345" s="44" t="s">
        <v>23</v>
      </c>
      <c r="O345" s="404" t="s">
        <v>23</v>
      </c>
    </row>
    <row r="346" spans="1:15" s="42" customFormat="1" ht="101.25">
      <c r="A346" s="44">
        <v>5</v>
      </c>
      <c r="B346" s="16" t="s">
        <v>746</v>
      </c>
      <c r="C346" s="16" t="s">
        <v>747</v>
      </c>
      <c r="D346" s="18" t="s">
        <v>23</v>
      </c>
      <c r="E346" s="44" t="s">
        <v>23</v>
      </c>
      <c r="F346" s="799">
        <v>3.4740000000000002</v>
      </c>
      <c r="G346" s="325">
        <v>1</v>
      </c>
      <c r="H346" s="273">
        <v>2211592.15</v>
      </c>
      <c r="I346" s="273">
        <v>2211592.15</v>
      </c>
      <c r="J346" s="404">
        <v>0</v>
      </c>
      <c r="K346" s="44" t="s">
        <v>23</v>
      </c>
      <c r="L346" s="273">
        <v>0</v>
      </c>
      <c r="M346" s="20" t="s">
        <v>23</v>
      </c>
      <c r="N346" s="44" t="s">
        <v>23</v>
      </c>
      <c r="O346" s="404" t="s">
        <v>23</v>
      </c>
    </row>
    <row r="347" spans="1:15" s="42" customFormat="1" ht="101.25">
      <c r="A347" s="44">
        <v>6</v>
      </c>
      <c r="B347" s="16" t="s">
        <v>748</v>
      </c>
      <c r="C347" s="16" t="s">
        <v>749</v>
      </c>
      <c r="D347" s="18" t="s">
        <v>23</v>
      </c>
      <c r="E347" s="44" t="s">
        <v>23</v>
      </c>
      <c r="F347" s="799">
        <v>2.9279999999999999</v>
      </c>
      <c r="G347" s="325">
        <v>1</v>
      </c>
      <c r="H347" s="273">
        <v>4053546.2</v>
      </c>
      <c r="I347" s="273">
        <v>4053546.2</v>
      </c>
      <c r="J347" s="404">
        <v>0</v>
      </c>
      <c r="K347" s="44" t="s">
        <v>23</v>
      </c>
      <c r="L347" s="273">
        <v>0</v>
      </c>
      <c r="M347" s="20" t="s">
        <v>23</v>
      </c>
      <c r="N347" s="44" t="s">
        <v>23</v>
      </c>
      <c r="O347" s="404" t="s">
        <v>23</v>
      </c>
    </row>
    <row r="348" spans="1:15" s="42" customFormat="1" ht="101.25">
      <c r="A348" s="44">
        <v>7</v>
      </c>
      <c r="B348" s="16" t="s">
        <v>746</v>
      </c>
      <c r="C348" s="16" t="s">
        <v>750</v>
      </c>
      <c r="D348" s="18" t="s">
        <v>23</v>
      </c>
      <c r="E348" s="44" t="s">
        <v>23</v>
      </c>
      <c r="F348" s="799">
        <v>13.614000000000001</v>
      </c>
      <c r="G348" s="325">
        <v>1</v>
      </c>
      <c r="H348" s="273">
        <v>24745008.609999999</v>
      </c>
      <c r="I348" s="273">
        <v>24745008.609999999</v>
      </c>
      <c r="J348" s="404">
        <v>0</v>
      </c>
      <c r="K348" s="44" t="s">
        <v>23</v>
      </c>
      <c r="L348" s="273">
        <v>0</v>
      </c>
      <c r="M348" s="20" t="s">
        <v>23</v>
      </c>
      <c r="N348" s="44" t="s">
        <v>23</v>
      </c>
      <c r="O348" s="404" t="s">
        <v>23</v>
      </c>
    </row>
    <row r="349" spans="1:15" s="42" customFormat="1" ht="121.5">
      <c r="A349" s="44">
        <v>8</v>
      </c>
      <c r="B349" s="16" t="s">
        <v>751</v>
      </c>
      <c r="C349" s="16" t="s">
        <v>750</v>
      </c>
      <c r="D349" s="18" t="s">
        <v>23</v>
      </c>
      <c r="E349" s="44" t="s">
        <v>23</v>
      </c>
      <c r="F349" s="799">
        <v>1.2</v>
      </c>
      <c r="G349" s="325">
        <v>1</v>
      </c>
      <c r="H349" s="273">
        <v>1329325.94</v>
      </c>
      <c r="I349" s="273">
        <v>1329325.94</v>
      </c>
      <c r="J349" s="404">
        <v>0</v>
      </c>
      <c r="K349" s="44" t="s">
        <v>23</v>
      </c>
      <c r="L349" s="273">
        <v>0</v>
      </c>
      <c r="M349" s="20" t="s">
        <v>23</v>
      </c>
      <c r="N349" s="44" t="s">
        <v>23</v>
      </c>
      <c r="O349" s="404" t="s">
        <v>23</v>
      </c>
    </row>
    <row r="350" spans="1:15" s="42" customFormat="1" ht="202.5">
      <c r="A350" s="44">
        <v>9</v>
      </c>
      <c r="B350" s="16" t="s">
        <v>752</v>
      </c>
      <c r="C350" s="16" t="s">
        <v>753</v>
      </c>
      <c r="D350" s="18" t="s">
        <v>23</v>
      </c>
      <c r="E350" s="44" t="s">
        <v>23</v>
      </c>
      <c r="F350" s="799">
        <v>0.85</v>
      </c>
      <c r="G350" s="325">
        <v>1</v>
      </c>
      <c r="H350" s="273">
        <v>3457201.79</v>
      </c>
      <c r="I350" s="273">
        <v>3385176.79</v>
      </c>
      <c r="J350" s="404">
        <v>72025</v>
      </c>
      <c r="K350" s="44" t="s">
        <v>23</v>
      </c>
      <c r="L350" s="273">
        <v>0</v>
      </c>
      <c r="M350" s="20">
        <v>42002</v>
      </c>
      <c r="N350" s="44" t="s">
        <v>754</v>
      </c>
      <c r="O350" s="404" t="s">
        <v>23</v>
      </c>
    </row>
    <row r="351" spans="1:15" s="42" customFormat="1" ht="182.25">
      <c r="A351" s="44">
        <v>10</v>
      </c>
      <c r="B351" s="16" t="s">
        <v>755</v>
      </c>
      <c r="C351" s="16" t="s">
        <v>756</v>
      </c>
      <c r="D351" s="18" t="s">
        <v>23</v>
      </c>
      <c r="E351" s="44" t="s">
        <v>23</v>
      </c>
      <c r="F351" s="799">
        <v>0.752</v>
      </c>
      <c r="G351" s="325">
        <v>1</v>
      </c>
      <c r="H351" s="273">
        <v>3064757.12</v>
      </c>
      <c r="I351" s="273">
        <v>3000907.12</v>
      </c>
      <c r="J351" s="404">
        <v>63850</v>
      </c>
      <c r="K351" s="44" t="s">
        <v>23</v>
      </c>
      <c r="L351" s="273">
        <v>0</v>
      </c>
      <c r="M351" s="20">
        <v>42002</v>
      </c>
      <c r="N351" s="44" t="s">
        <v>757</v>
      </c>
      <c r="O351" s="404" t="s">
        <v>23</v>
      </c>
    </row>
    <row r="352" spans="1:15" s="42" customFormat="1" ht="162">
      <c r="A352" s="44">
        <v>11</v>
      </c>
      <c r="B352" s="16" t="s">
        <v>758</v>
      </c>
      <c r="C352" s="16" t="s">
        <v>759</v>
      </c>
      <c r="D352" s="18" t="s">
        <v>23</v>
      </c>
      <c r="E352" s="44" t="s">
        <v>23</v>
      </c>
      <c r="F352" s="799">
        <v>0.108</v>
      </c>
      <c r="G352" s="325">
        <v>1</v>
      </c>
      <c r="H352" s="273">
        <v>407973.51</v>
      </c>
      <c r="I352" s="273">
        <v>397774.17</v>
      </c>
      <c r="J352" s="404">
        <v>10199.340000000026</v>
      </c>
      <c r="K352" s="44" t="s">
        <v>23</v>
      </c>
      <c r="L352" s="273">
        <v>0</v>
      </c>
      <c r="M352" s="20">
        <v>42002</v>
      </c>
      <c r="N352" s="44" t="s">
        <v>757</v>
      </c>
      <c r="O352" s="404" t="s">
        <v>23</v>
      </c>
    </row>
    <row r="353" spans="1:15" s="42" customFormat="1" ht="101.25">
      <c r="A353" s="44">
        <v>12</v>
      </c>
      <c r="B353" s="16" t="s">
        <v>760</v>
      </c>
      <c r="C353" s="16" t="s">
        <v>761</v>
      </c>
      <c r="D353" s="18" t="s">
        <v>23</v>
      </c>
      <c r="E353" s="44" t="s">
        <v>23</v>
      </c>
      <c r="F353" s="799">
        <v>0.8</v>
      </c>
      <c r="G353" s="325">
        <v>1</v>
      </c>
      <c r="H353" s="273">
        <v>3110114.57</v>
      </c>
      <c r="I353" s="273">
        <v>3032361.71</v>
      </c>
      <c r="J353" s="404">
        <v>77752.85999999987</v>
      </c>
      <c r="K353" s="44" t="s">
        <v>23</v>
      </c>
      <c r="L353" s="273">
        <v>0</v>
      </c>
      <c r="M353" s="20">
        <v>42002</v>
      </c>
      <c r="N353" s="44" t="s">
        <v>757</v>
      </c>
      <c r="O353" s="404" t="s">
        <v>23</v>
      </c>
    </row>
    <row r="354" spans="1:15" s="42" customFormat="1" ht="141.75">
      <c r="A354" s="44">
        <v>13</v>
      </c>
      <c r="B354" s="16" t="s">
        <v>762</v>
      </c>
      <c r="C354" s="16" t="s">
        <v>763</v>
      </c>
      <c r="D354" s="18" t="s">
        <v>23</v>
      </c>
      <c r="E354" s="44" t="s">
        <v>23</v>
      </c>
      <c r="F354" s="799">
        <v>0.9</v>
      </c>
      <c r="G354" s="325">
        <v>1</v>
      </c>
      <c r="H354" s="273">
        <v>3761129.53</v>
      </c>
      <c r="I354" s="273">
        <v>3682774.53</v>
      </c>
      <c r="J354" s="404">
        <v>78355</v>
      </c>
      <c r="K354" s="44" t="s">
        <v>23</v>
      </c>
      <c r="L354" s="273">
        <v>0</v>
      </c>
      <c r="M354" s="20">
        <v>42002</v>
      </c>
      <c r="N354" s="44" t="s">
        <v>757</v>
      </c>
      <c r="O354" s="404" t="s">
        <v>23</v>
      </c>
    </row>
    <row r="355" spans="1:15" s="42" customFormat="1" ht="121.5">
      <c r="A355" s="44">
        <v>14</v>
      </c>
      <c r="B355" s="16" t="s">
        <v>764</v>
      </c>
      <c r="C355" s="16" t="s">
        <v>765</v>
      </c>
      <c r="D355" s="18" t="s">
        <v>23</v>
      </c>
      <c r="E355" s="44" t="s">
        <v>23</v>
      </c>
      <c r="F355" s="799">
        <v>1.1000000000000001</v>
      </c>
      <c r="G355" s="325">
        <v>1</v>
      </c>
      <c r="H355" s="273">
        <v>4718130.1100000003</v>
      </c>
      <c r="I355" s="273">
        <v>4619835.1100000003</v>
      </c>
      <c r="J355" s="404">
        <v>98295</v>
      </c>
      <c r="K355" s="44" t="s">
        <v>23</v>
      </c>
      <c r="L355" s="273">
        <v>0</v>
      </c>
      <c r="M355" s="20">
        <v>42002</v>
      </c>
      <c r="N355" s="44" t="s">
        <v>757</v>
      </c>
      <c r="O355" s="404" t="s">
        <v>23</v>
      </c>
    </row>
    <row r="356" spans="1:15" s="42" customFormat="1" ht="182.25">
      <c r="A356" s="44">
        <v>15</v>
      </c>
      <c r="B356" s="16" t="s">
        <v>766</v>
      </c>
      <c r="C356" s="16" t="s">
        <v>767</v>
      </c>
      <c r="D356" s="18" t="s">
        <v>23</v>
      </c>
      <c r="E356" s="44" t="s">
        <v>23</v>
      </c>
      <c r="F356" s="799">
        <v>0.64700000000000002</v>
      </c>
      <c r="G356" s="325">
        <v>1</v>
      </c>
      <c r="H356" s="273">
        <v>2561402.6800000002</v>
      </c>
      <c r="I356" s="273">
        <v>2508037.6800000002</v>
      </c>
      <c r="J356" s="404">
        <v>53365</v>
      </c>
      <c r="K356" s="44" t="s">
        <v>23</v>
      </c>
      <c r="L356" s="273">
        <v>0</v>
      </c>
      <c r="M356" s="20">
        <v>42002</v>
      </c>
      <c r="N356" s="44" t="s">
        <v>757</v>
      </c>
      <c r="O356" s="404" t="s">
        <v>23</v>
      </c>
    </row>
    <row r="357" spans="1:15" s="42" customFormat="1" ht="60.75">
      <c r="A357" s="44">
        <v>16</v>
      </c>
      <c r="B357" s="16" t="s">
        <v>768</v>
      </c>
      <c r="C357" s="16" t="s">
        <v>769</v>
      </c>
      <c r="D357" s="18" t="s">
        <v>23</v>
      </c>
      <c r="E357" s="44" t="s">
        <v>23</v>
      </c>
      <c r="F357" s="799">
        <v>0.67</v>
      </c>
      <c r="G357" s="325">
        <v>1</v>
      </c>
      <c r="H357" s="273">
        <v>2944536.65</v>
      </c>
      <c r="I357" s="273">
        <v>2883191.65</v>
      </c>
      <c r="J357" s="404">
        <v>61345</v>
      </c>
      <c r="K357" s="44" t="s">
        <v>23</v>
      </c>
      <c r="L357" s="273">
        <v>0</v>
      </c>
      <c r="M357" s="20">
        <v>42002</v>
      </c>
      <c r="N357" s="44" t="s">
        <v>757</v>
      </c>
      <c r="O357" s="404" t="s">
        <v>23</v>
      </c>
    </row>
    <row r="358" spans="1:15" s="42" customFormat="1" ht="60.75">
      <c r="A358" s="44">
        <v>17</v>
      </c>
      <c r="B358" s="16" t="s">
        <v>770</v>
      </c>
      <c r="C358" s="16" t="s">
        <v>771</v>
      </c>
      <c r="D358" s="18" t="s">
        <v>23</v>
      </c>
      <c r="E358" s="44" t="s">
        <v>23</v>
      </c>
      <c r="F358" s="799">
        <v>0.33300000000000002</v>
      </c>
      <c r="G358" s="325">
        <v>1</v>
      </c>
      <c r="H358" s="273">
        <v>1193533</v>
      </c>
      <c r="I358" s="273">
        <v>1168668</v>
      </c>
      <c r="J358" s="404">
        <v>24865</v>
      </c>
      <c r="K358" s="44" t="s">
        <v>23</v>
      </c>
      <c r="L358" s="273">
        <v>0</v>
      </c>
      <c r="M358" s="20">
        <v>42002</v>
      </c>
      <c r="N358" s="44" t="s">
        <v>757</v>
      </c>
      <c r="O358" s="404" t="s">
        <v>23</v>
      </c>
    </row>
    <row r="359" spans="1:15" s="42" customFormat="1" ht="222.75">
      <c r="A359" s="44">
        <v>18</v>
      </c>
      <c r="B359" s="16" t="s">
        <v>772</v>
      </c>
      <c r="C359" s="16" t="s">
        <v>773</v>
      </c>
      <c r="D359" s="18" t="s">
        <v>23</v>
      </c>
      <c r="E359" s="44" t="s">
        <v>23</v>
      </c>
      <c r="F359" s="799">
        <v>1.413</v>
      </c>
      <c r="G359" s="325">
        <v>1</v>
      </c>
      <c r="H359" s="273">
        <v>5617514.7599999998</v>
      </c>
      <c r="I359" s="273">
        <v>5583806.7599999998</v>
      </c>
      <c r="J359" s="404">
        <v>33708</v>
      </c>
      <c r="K359" s="44" t="s">
        <v>23</v>
      </c>
      <c r="L359" s="273">
        <v>0</v>
      </c>
      <c r="M359" s="20">
        <v>42002</v>
      </c>
      <c r="N359" s="44" t="s">
        <v>757</v>
      </c>
      <c r="O359" s="404" t="s">
        <v>23</v>
      </c>
    </row>
    <row r="360" spans="1:15" s="42" customFormat="1" ht="141.75">
      <c r="A360" s="44">
        <v>19</v>
      </c>
      <c r="B360" s="16" t="s">
        <v>774</v>
      </c>
      <c r="C360" s="16" t="s">
        <v>775</v>
      </c>
      <c r="D360" s="18" t="s">
        <v>23</v>
      </c>
      <c r="E360" s="44" t="s">
        <v>23</v>
      </c>
      <c r="F360" s="799">
        <v>1.8180000000000001</v>
      </c>
      <c r="G360" s="325">
        <v>1</v>
      </c>
      <c r="H360" s="273">
        <v>7509686.5599999996</v>
      </c>
      <c r="I360" s="273">
        <v>7464626.5599999996</v>
      </c>
      <c r="J360" s="404">
        <v>45060</v>
      </c>
      <c r="K360" s="44" t="s">
        <v>23</v>
      </c>
      <c r="L360" s="273">
        <v>0</v>
      </c>
      <c r="M360" s="20">
        <v>42002</v>
      </c>
      <c r="N360" s="44" t="s">
        <v>757</v>
      </c>
      <c r="O360" s="404" t="s">
        <v>23</v>
      </c>
    </row>
    <row r="361" spans="1:15" s="42" customFormat="1" ht="81">
      <c r="A361" s="44">
        <v>20</v>
      </c>
      <c r="B361" s="44" t="s">
        <v>776</v>
      </c>
      <c r="C361" s="16" t="s">
        <v>777</v>
      </c>
      <c r="D361" s="18" t="s">
        <v>23</v>
      </c>
      <c r="E361" s="44" t="s">
        <v>23</v>
      </c>
      <c r="F361" s="799">
        <v>0.3</v>
      </c>
      <c r="G361" s="325">
        <v>1</v>
      </c>
      <c r="H361" s="273">
        <v>1360877.46</v>
      </c>
      <c r="I361" s="273">
        <v>1352711.46</v>
      </c>
      <c r="J361" s="404">
        <v>8166</v>
      </c>
      <c r="K361" s="44" t="s">
        <v>23</v>
      </c>
      <c r="L361" s="273">
        <v>0</v>
      </c>
      <c r="M361" s="20">
        <v>42002</v>
      </c>
      <c r="N361" s="44" t="s">
        <v>757</v>
      </c>
      <c r="O361" s="404" t="s">
        <v>23</v>
      </c>
    </row>
    <row r="362" spans="1:15" s="42" customFormat="1" ht="60.75">
      <c r="A362" s="44">
        <v>21</v>
      </c>
      <c r="B362" s="16" t="s">
        <v>752</v>
      </c>
      <c r="C362" s="16" t="s">
        <v>778</v>
      </c>
      <c r="D362" s="18" t="s">
        <v>23</v>
      </c>
      <c r="E362" s="44" t="s">
        <v>23</v>
      </c>
      <c r="F362" s="799">
        <v>1.4790000000000001</v>
      </c>
      <c r="G362" s="325">
        <v>1</v>
      </c>
      <c r="H362" s="273">
        <v>2734964.92</v>
      </c>
      <c r="I362" s="273">
        <v>2734964.92</v>
      </c>
      <c r="J362" s="404">
        <v>0</v>
      </c>
      <c r="K362" s="44" t="s">
        <v>23</v>
      </c>
      <c r="L362" s="273">
        <v>0</v>
      </c>
      <c r="M362" s="20">
        <v>42002</v>
      </c>
      <c r="N362" s="44" t="s">
        <v>757</v>
      </c>
      <c r="O362" s="404" t="s">
        <v>23</v>
      </c>
    </row>
    <row r="363" spans="1:15" s="42" customFormat="1" ht="81">
      <c r="A363" s="44">
        <v>22</v>
      </c>
      <c r="B363" s="16" t="s">
        <v>779</v>
      </c>
      <c r="C363" s="16" t="s">
        <v>780</v>
      </c>
      <c r="D363" s="18" t="s">
        <v>23</v>
      </c>
      <c r="E363" s="44" t="s">
        <v>23</v>
      </c>
      <c r="F363" s="799">
        <v>0.61299999999999999</v>
      </c>
      <c r="G363" s="325">
        <v>1</v>
      </c>
      <c r="H363" s="273">
        <v>2647952.46</v>
      </c>
      <c r="I363" s="273">
        <v>2537622.46</v>
      </c>
      <c r="J363" s="404">
        <v>110330</v>
      </c>
      <c r="K363" s="44" t="s">
        <v>23</v>
      </c>
      <c r="L363" s="273">
        <v>0</v>
      </c>
      <c r="M363" s="20">
        <v>42002</v>
      </c>
      <c r="N363" s="44" t="s">
        <v>757</v>
      </c>
      <c r="O363" s="404" t="s">
        <v>23</v>
      </c>
    </row>
    <row r="364" spans="1:15" s="42" customFormat="1" ht="121.5">
      <c r="A364" s="44">
        <v>23</v>
      </c>
      <c r="B364" s="16" t="s">
        <v>752</v>
      </c>
      <c r="C364" s="16" t="s">
        <v>781</v>
      </c>
      <c r="D364" s="18" t="s">
        <v>23</v>
      </c>
      <c r="E364" s="44" t="s">
        <v>23</v>
      </c>
      <c r="F364" s="799">
        <v>1</v>
      </c>
      <c r="G364" s="325">
        <v>1</v>
      </c>
      <c r="H364" s="273">
        <v>3559252.09</v>
      </c>
      <c r="I364" s="273">
        <v>3485100.99</v>
      </c>
      <c r="J364" s="404">
        <v>74151.099999999627</v>
      </c>
      <c r="K364" s="44" t="s">
        <v>23</v>
      </c>
      <c r="L364" s="273">
        <v>0</v>
      </c>
      <c r="M364" s="20">
        <v>42002</v>
      </c>
      <c r="N364" s="44" t="s">
        <v>757</v>
      </c>
      <c r="O364" s="404" t="s">
        <v>23</v>
      </c>
    </row>
    <row r="365" spans="1:15" s="42" customFormat="1" ht="90" customHeight="1">
      <c r="A365" s="44">
        <v>24</v>
      </c>
      <c r="B365" s="16" t="s">
        <v>782</v>
      </c>
      <c r="C365" s="16" t="s">
        <v>783</v>
      </c>
      <c r="D365" s="18" t="s">
        <v>23</v>
      </c>
      <c r="E365" s="44" t="s">
        <v>23</v>
      </c>
      <c r="F365" s="799">
        <v>0.92500000000000004</v>
      </c>
      <c r="G365" s="325">
        <v>1</v>
      </c>
      <c r="H365" s="273">
        <v>3902997</v>
      </c>
      <c r="I365" s="273">
        <v>3837947.7</v>
      </c>
      <c r="J365" s="404">
        <v>65049.299999999814</v>
      </c>
      <c r="K365" s="44" t="s">
        <v>23</v>
      </c>
      <c r="L365" s="273">
        <v>0</v>
      </c>
      <c r="M365" s="20">
        <v>42002</v>
      </c>
      <c r="N365" s="44" t="s">
        <v>757</v>
      </c>
      <c r="O365" s="404" t="s">
        <v>23</v>
      </c>
    </row>
    <row r="366" spans="1:15" s="42" customFormat="1" ht="81">
      <c r="A366" s="44">
        <v>25</v>
      </c>
      <c r="B366" s="16" t="s">
        <v>784</v>
      </c>
      <c r="C366" s="16" t="s">
        <v>785</v>
      </c>
      <c r="D366" s="18" t="s">
        <v>23</v>
      </c>
      <c r="E366" s="44" t="s">
        <v>23</v>
      </c>
      <c r="F366" s="799">
        <v>5.5E-2</v>
      </c>
      <c r="G366" s="325">
        <v>1</v>
      </c>
      <c r="H366" s="273">
        <v>161228.21</v>
      </c>
      <c r="I366" s="273">
        <v>158541.10999999999</v>
      </c>
      <c r="J366" s="404">
        <v>2687.1000000000058</v>
      </c>
      <c r="K366" s="44" t="s">
        <v>23</v>
      </c>
      <c r="L366" s="273">
        <v>0</v>
      </c>
      <c r="M366" s="20">
        <v>42002</v>
      </c>
      <c r="N366" s="44" t="s">
        <v>757</v>
      </c>
      <c r="O366" s="404" t="s">
        <v>23</v>
      </c>
    </row>
    <row r="367" spans="1:15" s="42" customFormat="1" ht="60.75">
      <c r="A367" s="44">
        <v>26</v>
      </c>
      <c r="B367" s="16" t="s">
        <v>786</v>
      </c>
      <c r="C367" s="16" t="s">
        <v>787</v>
      </c>
      <c r="D367" s="18" t="s">
        <v>23</v>
      </c>
      <c r="E367" s="44" t="s">
        <v>23</v>
      </c>
      <c r="F367" s="799">
        <v>0.11</v>
      </c>
      <c r="G367" s="325">
        <v>1</v>
      </c>
      <c r="H367" s="273">
        <v>486407.54</v>
      </c>
      <c r="I367" s="273">
        <v>478300.82</v>
      </c>
      <c r="J367" s="404">
        <v>8106.7199999999721</v>
      </c>
      <c r="K367" s="44" t="s">
        <v>23</v>
      </c>
      <c r="L367" s="273">
        <v>0</v>
      </c>
      <c r="M367" s="20">
        <v>42002</v>
      </c>
      <c r="N367" s="44" t="s">
        <v>757</v>
      </c>
      <c r="O367" s="404" t="s">
        <v>23</v>
      </c>
    </row>
    <row r="368" spans="1:15" s="42" customFormat="1" ht="344.25">
      <c r="A368" s="44">
        <v>27</v>
      </c>
      <c r="B368" s="44" t="s">
        <v>788</v>
      </c>
      <c r="C368" s="16" t="s">
        <v>789</v>
      </c>
      <c r="D368" s="18" t="s">
        <v>23</v>
      </c>
      <c r="E368" s="44" t="s">
        <v>23</v>
      </c>
      <c r="F368" s="799">
        <v>2.63</v>
      </c>
      <c r="G368" s="325">
        <v>1</v>
      </c>
      <c r="H368" s="273">
        <v>10676385.32</v>
      </c>
      <c r="I368" s="273">
        <v>10676385.32</v>
      </c>
      <c r="J368" s="404">
        <v>0</v>
      </c>
      <c r="K368" s="44" t="s">
        <v>23</v>
      </c>
      <c r="L368" s="273">
        <v>0</v>
      </c>
      <c r="M368" s="20">
        <v>42002</v>
      </c>
      <c r="N368" s="44" t="s">
        <v>757</v>
      </c>
      <c r="O368" s="404" t="s">
        <v>23</v>
      </c>
    </row>
    <row r="369" spans="1:15" s="42" customFormat="1" ht="83.25" customHeight="1">
      <c r="A369" s="44">
        <v>28</v>
      </c>
      <c r="B369" s="16" t="s">
        <v>790</v>
      </c>
      <c r="C369" s="16" t="s">
        <v>791</v>
      </c>
      <c r="D369" s="18" t="s">
        <v>23</v>
      </c>
      <c r="E369" s="44" t="s">
        <v>23</v>
      </c>
      <c r="F369" s="799">
        <v>0</v>
      </c>
      <c r="G369" s="325">
        <v>1</v>
      </c>
      <c r="H369" s="273">
        <v>141831400</v>
      </c>
      <c r="I369" s="273">
        <v>0</v>
      </c>
      <c r="J369" s="405">
        <v>141831400</v>
      </c>
      <c r="K369" s="44" t="s">
        <v>23</v>
      </c>
      <c r="L369" s="273">
        <v>0</v>
      </c>
      <c r="M369" s="20" t="s">
        <v>23</v>
      </c>
      <c r="N369" s="44" t="s">
        <v>23</v>
      </c>
      <c r="O369" s="404" t="s">
        <v>23</v>
      </c>
    </row>
    <row r="370" spans="1:15" s="42" customFormat="1" ht="120.75" customHeight="1">
      <c r="A370" s="44">
        <v>29</v>
      </c>
      <c r="B370" s="44" t="s">
        <v>792</v>
      </c>
      <c r="C370" s="16" t="s">
        <v>793</v>
      </c>
      <c r="D370" s="18" t="s">
        <v>23</v>
      </c>
      <c r="E370" s="44" t="s">
        <v>23</v>
      </c>
      <c r="F370" s="799">
        <v>0.4</v>
      </c>
      <c r="G370" s="325">
        <v>1</v>
      </c>
      <c r="H370" s="273">
        <v>393001.22</v>
      </c>
      <c r="I370" s="273">
        <v>275078.18</v>
      </c>
      <c r="J370" s="404">
        <v>117923.03999999998</v>
      </c>
      <c r="K370" s="44" t="s">
        <v>23</v>
      </c>
      <c r="L370" s="273">
        <v>0</v>
      </c>
      <c r="M370" s="20">
        <v>42002</v>
      </c>
      <c r="N370" s="44" t="s">
        <v>757</v>
      </c>
      <c r="O370" s="404" t="s">
        <v>23</v>
      </c>
    </row>
    <row r="371" spans="1:15" s="42" customFormat="1" ht="120.75" customHeight="1">
      <c r="A371" s="44">
        <v>30</v>
      </c>
      <c r="B371" s="44" t="s">
        <v>794</v>
      </c>
      <c r="C371" s="16" t="s">
        <v>795</v>
      </c>
      <c r="D371" s="18" t="s">
        <v>23</v>
      </c>
      <c r="E371" s="44" t="s">
        <v>23</v>
      </c>
      <c r="F371" s="799">
        <v>2.9279999999999999</v>
      </c>
      <c r="G371" s="325">
        <v>1</v>
      </c>
      <c r="H371" s="273">
        <v>8339625.5</v>
      </c>
      <c r="I371" s="273">
        <v>7783647.7400000002</v>
      </c>
      <c r="J371" s="404">
        <v>555977.75999999978</v>
      </c>
      <c r="K371" s="44" t="s">
        <v>23</v>
      </c>
      <c r="L371" s="273">
        <v>0</v>
      </c>
      <c r="M371" s="20">
        <v>42002</v>
      </c>
      <c r="N371" s="44" t="s">
        <v>757</v>
      </c>
      <c r="O371" s="404" t="s">
        <v>23</v>
      </c>
    </row>
    <row r="372" spans="1:15" s="42" customFormat="1" ht="104.25" customHeight="1">
      <c r="A372" s="44">
        <v>31</v>
      </c>
      <c r="B372" s="44" t="s">
        <v>796</v>
      </c>
      <c r="C372" s="16" t="s">
        <v>797</v>
      </c>
      <c r="D372" s="18" t="s">
        <v>23</v>
      </c>
      <c r="E372" s="44" t="s">
        <v>23</v>
      </c>
      <c r="F372" s="799">
        <v>0.622</v>
      </c>
      <c r="G372" s="325">
        <v>1</v>
      </c>
      <c r="H372" s="273">
        <v>1893429.89</v>
      </c>
      <c r="I372" s="273">
        <v>1651490.46</v>
      </c>
      <c r="J372" s="404">
        <v>241939.42999999993</v>
      </c>
      <c r="K372" s="44" t="s">
        <v>23</v>
      </c>
      <c r="L372" s="273">
        <v>0</v>
      </c>
      <c r="M372" s="20">
        <v>42002</v>
      </c>
      <c r="N372" s="44" t="s">
        <v>757</v>
      </c>
      <c r="O372" s="404" t="s">
        <v>23</v>
      </c>
    </row>
    <row r="373" spans="1:15" s="42" customFormat="1" ht="121.5">
      <c r="A373" s="44">
        <v>32</v>
      </c>
      <c r="B373" s="44" t="s">
        <v>798</v>
      </c>
      <c r="C373" s="16" t="s">
        <v>799</v>
      </c>
      <c r="D373" s="18" t="s">
        <v>23</v>
      </c>
      <c r="E373" s="44" t="s">
        <v>23</v>
      </c>
      <c r="F373" s="799">
        <v>3.3</v>
      </c>
      <c r="G373" s="325">
        <v>1</v>
      </c>
      <c r="H373" s="273">
        <v>1810834.74</v>
      </c>
      <c r="I373" s="273">
        <v>0</v>
      </c>
      <c r="J373" s="404">
        <v>1810834.74</v>
      </c>
      <c r="K373" s="44" t="s">
        <v>23</v>
      </c>
      <c r="L373" s="273">
        <v>0</v>
      </c>
      <c r="M373" s="20">
        <v>42002</v>
      </c>
      <c r="N373" s="44" t="s">
        <v>757</v>
      </c>
      <c r="O373" s="404" t="s">
        <v>23</v>
      </c>
    </row>
    <row r="374" spans="1:15" s="42" customFormat="1" ht="101.25">
      <c r="A374" s="44">
        <v>33</v>
      </c>
      <c r="B374" s="44" t="s">
        <v>800</v>
      </c>
      <c r="C374" s="16" t="s">
        <v>801</v>
      </c>
      <c r="D374" s="18" t="s">
        <v>23</v>
      </c>
      <c r="E374" s="44" t="s">
        <v>23</v>
      </c>
      <c r="F374" s="799">
        <v>2.5</v>
      </c>
      <c r="G374" s="325">
        <v>1</v>
      </c>
      <c r="H374" s="273">
        <v>221132.43</v>
      </c>
      <c r="I374" s="273">
        <v>13084.83</v>
      </c>
      <c r="J374" s="404">
        <v>208047.6</v>
      </c>
      <c r="K374" s="44" t="s">
        <v>23</v>
      </c>
      <c r="L374" s="273">
        <v>0</v>
      </c>
      <c r="M374" s="20">
        <v>42002</v>
      </c>
      <c r="N374" s="44" t="s">
        <v>757</v>
      </c>
      <c r="O374" s="404" t="s">
        <v>23</v>
      </c>
    </row>
    <row r="375" spans="1:15" s="42" customFormat="1" ht="60.75">
      <c r="A375" s="44">
        <v>34</v>
      </c>
      <c r="B375" s="44" t="s">
        <v>802</v>
      </c>
      <c r="C375" s="16" t="s">
        <v>803</v>
      </c>
      <c r="D375" s="18" t="s">
        <v>23</v>
      </c>
      <c r="E375" s="44" t="s">
        <v>23</v>
      </c>
      <c r="F375" s="799">
        <v>1.0900000000000001</v>
      </c>
      <c r="G375" s="325">
        <v>1</v>
      </c>
      <c r="H375" s="273">
        <v>1259948.8799999999</v>
      </c>
      <c r="I375" s="273">
        <v>424310.73</v>
      </c>
      <c r="J375" s="404">
        <v>835638.14999999991</v>
      </c>
      <c r="K375" s="44" t="s">
        <v>23</v>
      </c>
      <c r="L375" s="273">
        <v>0</v>
      </c>
      <c r="M375" s="20">
        <v>42002</v>
      </c>
      <c r="N375" s="44" t="s">
        <v>757</v>
      </c>
      <c r="O375" s="404" t="s">
        <v>23</v>
      </c>
    </row>
    <row r="376" spans="1:15" s="42" customFormat="1" ht="60.75">
      <c r="A376" s="44">
        <v>35</v>
      </c>
      <c r="B376" s="44" t="s">
        <v>804</v>
      </c>
      <c r="C376" s="16" t="s">
        <v>803</v>
      </c>
      <c r="D376" s="18" t="s">
        <v>23</v>
      </c>
      <c r="E376" s="44" t="s">
        <v>23</v>
      </c>
      <c r="F376" s="799">
        <v>0.47499999999999998</v>
      </c>
      <c r="G376" s="325">
        <v>1</v>
      </c>
      <c r="H376" s="273">
        <v>546060.06000000006</v>
      </c>
      <c r="I376" s="273">
        <v>184302.23</v>
      </c>
      <c r="J376" s="404">
        <v>361757.83000000007</v>
      </c>
      <c r="K376" s="44" t="s">
        <v>23</v>
      </c>
      <c r="L376" s="273">
        <v>0</v>
      </c>
      <c r="M376" s="20">
        <v>42002</v>
      </c>
      <c r="N376" s="44" t="s">
        <v>757</v>
      </c>
      <c r="O376" s="404" t="s">
        <v>23</v>
      </c>
    </row>
    <row r="377" spans="1:15" s="42" customFormat="1" ht="101.25">
      <c r="A377" s="44">
        <v>36</v>
      </c>
      <c r="B377" s="44" t="s">
        <v>805</v>
      </c>
      <c r="C377" s="16" t="s">
        <v>806</v>
      </c>
      <c r="D377" s="18" t="s">
        <v>23</v>
      </c>
      <c r="E377" s="44" t="s">
        <v>23</v>
      </c>
      <c r="F377" s="799">
        <v>4.5</v>
      </c>
      <c r="G377" s="325">
        <v>1</v>
      </c>
      <c r="H377" s="273">
        <v>4341150</v>
      </c>
      <c r="I377" s="273">
        <v>2221516</v>
      </c>
      <c r="J377" s="404">
        <v>2119634</v>
      </c>
      <c r="K377" s="44" t="s">
        <v>23</v>
      </c>
      <c r="L377" s="273">
        <v>0</v>
      </c>
      <c r="M377" s="20">
        <v>42002</v>
      </c>
      <c r="N377" s="44" t="s">
        <v>757</v>
      </c>
      <c r="O377" s="404" t="s">
        <v>23</v>
      </c>
    </row>
    <row r="378" spans="1:15" s="42" customFormat="1" ht="60.75">
      <c r="A378" s="44">
        <v>37</v>
      </c>
      <c r="B378" s="44" t="s">
        <v>807</v>
      </c>
      <c r="C378" s="16" t="s">
        <v>808</v>
      </c>
      <c r="D378" s="18" t="s">
        <v>23</v>
      </c>
      <c r="E378" s="44" t="s">
        <v>23</v>
      </c>
      <c r="F378" s="799">
        <v>1.6</v>
      </c>
      <c r="G378" s="325">
        <v>1</v>
      </c>
      <c r="H378" s="273">
        <v>141525</v>
      </c>
      <c r="I378" s="273">
        <v>66701.649999999994</v>
      </c>
      <c r="J378" s="404">
        <v>74823.350000000006</v>
      </c>
      <c r="K378" s="44" t="s">
        <v>23</v>
      </c>
      <c r="L378" s="273">
        <v>0</v>
      </c>
      <c r="M378" s="20">
        <v>42002</v>
      </c>
      <c r="N378" s="44" t="s">
        <v>757</v>
      </c>
      <c r="O378" s="404" t="s">
        <v>23</v>
      </c>
    </row>
    <row r="379" spans="1:15" s="42" customFormat="1" ht="60.75">
      <c r="A379" s="44">
        <v>38</v>
      </c>
      <c r="B379" s="44" t="s">
        <v>809</v>
      </c>
      <c r="C379" s="16" t="s">
        <v>810</v>
      </c>
      <c r="D379" s="18" t="s">
        <v>23</v>
      </c>
      <c r="E379" s="44" t="s">
        <v>23</v>
      </c>
      <c r="F379" s="799">
        <v>0.85</v>
      </c>
      <c r="G379" s="325">
        <v>1</v>
      </c>
      <c r="H379" s="273">
        <v>2368832.7200000002</v>
      </c>
      <c r="I379" s="273">
        <v>1895072.48</v>
      </c>
      <c r="J379" s="404">
        <v>473760.24000000022</v>
      </c>
      <c r="K379" s="44" t="s">
        <v>23</v>
      </c>
      <c r="L379" s="273">
        <v>0</v>
      </c>
      <c r="M379" s="20">
        <v>42002</v>
      </c>
      <c r="N379" s="44" t="s">
        <v>757</v>
      </c>
      <c r="O379" s="404" t="s">
        <v>23</v>
      </c>
    </row>
    <row r="380" spans="1:15" s="42" customFormat="1" ht="60.75">
      <c r="A380" s="44">
        <v>39</v>
      </c>
      <c r="B380" s="44" t="s">
        <v>811</v>
      </c>
      <c r="C380" s="16" t="s">
        <v>812</v>
      </c>
      <c r="D380" s="18" t="s">
        <v>23</v>
      </c>
      <c r="E380" s="44" t="s">
        <v>23</v>
      </c>
      <c r="F380" s="799">
        <v>1.4279999999999999</v>
      </c>
      <c r="G380" s="325">
        <v>1</v>
      </c>
      <c r="H380" s="273">
        <v>5512681.8600000003</v>
      </c>
      <c r="I380" s="273">
        <v>5260017.25</v>
      </c>
      <c r="J380" s="404">
        <v>252664.61000000034</v>
      </c>
      <c r="K380" s="44" t="s">
        <v>23</v>
      </c>
      <c r="L380" s="273">
        <v>0</v>
      </c>
      <c r="M380" s="20">
        <v>42002</v>
      </c>
      <c r="N380" s="44" t="s">
        <v>757</v>
      </c>
      <c r="O380" s="404" t="s">
        <v>23</v>
      </c>
    </row>
    <row r="381" spans="1:15" s="42" customFormat="1" ht="81">
      <c r="A381" s="44">
        <v>40</v>
      </c>
      <c r="B381" s="44" t="s">
        <v>813</v>
      </c>
      <c r="C381" s="16" t="s">
        <v>814</v>
      </c>
      <c r="D381" s="18" t="s">
        <v>23</v>
      </c>
      <c r="E381" s="44" t="s">
        <v>23</v>
      </c>
      <c r="F381" s="799">
        <v>2.1</v>
      </c>
      <c r="G381" s="325">
        <v>1</v>
      </c>
      <c r="H381" s="273">
        <v>3383683.58</v>
      </c>
      <c r="I381" s="273">
        <v>2876151.5</v>
      </c>
      <c r="J381" s="404">
        <v>507532.08</v>
      </c>
      <c r="K381" s="44" t="s">
        <v>23</v>
      </c>
      <c r="L381" s="273">
        <v>0</v>
      </c>
      <c r="M381" s="20">
        <v>42002</v>
      </c>
      <c r="N381" s="44" t="s">
        <v>757</v>
      </c>
      <c r="O381" s="404" t="s">
        <v>23</v>
      </c>
    </row>
    <row r="382" spans="1:15" s="42" customFormat="1" ht="81">
      <c r="A382" s="44">
        <v>41</v>
      </c>
      <c r="B382" s="44" t="s">
        <v>813</v>
      </c>
      <c r="C382" s="16" t="s">
        <v>815</v>
      </c>
      <c r="D382" s="18" t="s">
        <v>23</v>
      </c>
      <c r="E382" s="44" t="s">
        <v>23</v>
      </c>
      <c r="F382" s="799">
        <v>0.3</v>
      </c>
      <c r="G382" s="325">
        <v>1</v>
      </c>
      <c r="H382" s="273">
        <v>819730.49</v>
      </c>
      <c r="I382" s="273">
        <v>696757.25</v>
      </c>
      <c r="J382" s="404">
        <v>122973.23999999999</v>
      </c>
      <c r="K382" s="44" t="s">
        <v>23</v>
      </c>
      <c r="L382" s="273">
        <v>0</v>
      </c>
      <c r="M382" s="20">
        <v>42002</v>
      </c>
      <c r="N382" s="44" t="s">
        <v>757</v>
      </c>
      <c r="O382" s="404" t="s">
        <v>23</v>
      </c>
    </row>
    <row r="383" spans="1:15" s="42" customFormat="1" ht="81">
      <c r="A383" s="44">
        <v>42</v>
      </c>
      <c r="B383" s="44" t="s">
        <v>816</v>
      </c>
      <c r="C383" s="16" t="s">
        <v>817</v>
      </c>
      <c r="D383" s="18" t="s">
        <v>23</v>
      </c>
      <c r="E383" s="44" t="s">
        <v>23</v>
      </c>
      <c r="F383" s="799">
        <v>21.968</v>
      </c>
      <c r="G383" s="325">
        <v>1</v>
      </c>
      <c r="H383" s="273">
        <v>65042374.329999998</v>
      </c>
      <c r="I383" s="273">
        <v>61519244.329999998</v>
      </c>
      <c r="J383" s="404">
        <v>3523130</v>
      </c>
      <c r="K383" s="44" t="s">
        <v>23</v>
      </c>
      <c r="L383" s="273">
        <v>0</v>
      </c>
      <c r="M383" s="20">
        <v>42002</v>
      </c>
      <c r="N383" s="44" t="s">
        <v>757</v>
      </c>
      <c r="O383" s="404" t="s">
        <v>23</v>
      </c>
    </row>
    <row r="384" spans="1:15" s="42" customFormat="1" ht="60.75">
      <c r="A384" s="44">
        <v>43</v>
      </c>
      <c r="B384" s="44" t="s">
        <v>818</v>
      </c>
      <c r="C384" s="16" t="s">
        <v>819</v>
      </c>
      <c r="D384" s="18" t="s">
        <v>23</v>
      </c>
      <c r="E384" s="44" t="s">
        <v>23</v>
      </c>
      <c r="F384" s="799">
        <v>3.6</v>
      </c>
      <c r="G384" s="325">
        <v>1</v>
      </c>
      <c r="H384" s="273">
        <v>1320556.28</v>
      </c>
      <c r="I384" s="273">
        <v>0</v>
      </c>
      <c r="J384" s="404">
        <v>1320556.28</v>
      </c>
      <c r="K384" s="44" t="s">
        <v>23</v>
      </c>
      <c r="L384" s="273">
        <v>0</v>
      </c>
      <c r="M384" s="20">
        <v>42002</v>
      </c>
      <c r="N384" s="44" t="s">
        <v>757</v>
      </c>
      <c r="O384" s="404" t="s">
        <v>23</v>
      </c>
    </row>
    <row r="385" spans="1:15" s="42" customFormat="1" ht="121.5">
      <c r="A385" s="44">
        <v>44</v>
      </c>
      <c r="B385" s="44" t="s">
        <v>820</v>
      </c>
      <c r="C385" s="16" t="s">
        <v>821</v>
      </c>
      <c r="D385" s="18" t="s">
        <v>23</v>
      </c>
      <c r="E385" s="44" t="s">
        <v>23</v>
      </c>
      <c r="F385" s="799">
        <v>3.6</v>
      </c>
      <c r="G385" s="325">
        <v>1</v>
      </c>
      <c r="H385" s="273">
        <v>7353105.0999999996</v>
      </c>
      <c r="I385" s="273">
        <v>1791149.12</v>
      </c>
      <c r="J385" s="404">
        <v>5561955.9799999995</v>
      </c>
      <c r="K385" s="44" t="s">
        <v>23</v>
      </c>
      <c r="L385" s="273">
        <v>0</v>
      </c>
      <c r="M385" s="20">
        <v>42002</v>
      </c>
      <c r="N385" s="44" t="s">
        <v>757</v>
      </c>
      <c r="O385" s="404" t="s">
        <v>23</v>
      </c>
    </row>
    <row r="386" spans="1:15" s="42" customFormat="1" ht="81">
      <c r="A386" s="44">
        <v>45</v>
      </c>
      <c r="B386" s="44" t="s">
        <v>822</v>
      </c>
      <c r="C386" s="16" t="s">
        <v>823</v>
      </c>
      <c r="D386" s="18" t="s">
        <v>23</v>
      </c>
      <c r="E386" s="44" t="s">
        <v>23</v>
      </c>
      <c r="F386" s="799">
        <v>4.3</v>
      </c>
      <c r="G386" s="325">
        <v>1</v>
      </c>
      <c r="H386" s="273">
        <v>8782877.0199999996</v>
      </c>
      <c r="I386" s="273">
        <v>2139427.0699999998</v>
      </c>
      <c r="J386" s="404">
        <v>6643449.9499999993</v>
      </c>
      <c r="K386" s="44" t="s">
        <v>23</v>
      </c>
      <c r="L386" s="273">
        <v>0</v>
      </c>
      <c r="M386" s="20">
        <v>42002</v>
      </c>
      <c r="N386" s="44" t="s">
        <v>757</v>
      </c>
      <c r="O386" s="404" t="s">
        <v>23</v>
      </c>
    </row>
    <row r="387" spans="1:15" s="42" customFormat="1" ht="121.5">
      <c r="A387" s="44">
        <v>46</v>
      </c>
      <c r="B387" s="44" t="s">
        <v>824</v>
      </c>
      <c r="C387" s="16" t="s">
        <v>825</v>
      </c>
      <c r="D387" s="18" t="s">
        <v>23</v>
      </c>
      <c r="E387" s="44" t="s">
        <v>23</v>
      </c>
      <c r="F387" s="799">
        <v>1.7</v>
      </c>
      <c r="G387" s="325">
        <v>1</v>
      </c>
      <c r="H387" s="273">
        <v>3472299.05</v>
      </c>
      <c r="I387" s="273">
        <v>845820.13</v>
      </c>
      <c r="J387" s="404">
        <v>2626478.92</v>
      </c>
      <c r="K387" s="44" t="s">
        <v>23</v>
      </c>
      <c r="L387" s="273">
        <v>0</v>
      </c>
      <c r="M387" s="20">
        <v>42002</v>
      </c>
      <c r="N387" s="44" t="s">
        <v>757</v>
      </c>
      <c r="O387" s="404" t="s">
        <v>23</v>
      </c>
    </row>
    <row r="388" spans="1:15" s="42" customFormat="1" ht="101.25">
      <c r="A388" s="44">
        <v>47</v>
      </c>
      <c r="B388" s="44" t="s">
        <v>826</v>
      </c>
      <c r="C388" s="16" t="s">
        <v>827</v>
      </c>
      <c r="D388" s="18" t="s">
        <v>23</v>
      </c>
      <c r="E388" s="44" t="s">
        <v>23</v>
      </c>
      <c r="F388" s="799">
        <v>0.9</v>
      </c>
      <c r="G388" s="325">
        <v>1</v>
      </c>
      <c r="H388" s="273">
        <v>1838276.06</v>
      </c>
      <c r="I388" s="273">
        <v>447787.15</v>
      </c>
      <c r="J388" s="404">
        <v>1390488.9100000001</v>
      </c>
      <c r="K388" s="44" t="s">
        <v>23</v>
      </c>
      <c r="L388" s="273">
        <v>0</v>
      </c>
      <c r="M388" s="20">
        <v>42002</v>
      </c>
      <c r="N388" s="44" t="s">
        <v>757</v>
      </c>
      <c r="O388" s="404" t="s">
        <v>23</v>
      </c>
    </row>
    <row r="389" spans="1:15" s="42" customFormat="1" ht="60.75">
      <c r="A389" s="44">
        <v>48</v>
      </c>
      <c r="B389" s="44" t="s">
        <v>828</v>
      </c>
      <c r="C389" s="16" t="s">
        <v>829</v>
      </c>
      <c r="D389" s="18" t="s">
        <v>23</v>
      </c>
      <c r="E389" s="44" t="s">
        <v>23</v>
      </c>
      <c r="F389" s="799">
        <v>4.4000000000000004</v>
      </c>
      <c r="G389" s="325">
        <v>1</v>
      </c>
      <c r="H389" s="273">
        <v>8987128.0299999993</v>
      </c>
      <c r="I389" s="273">
        <v>2189182.2999999998</v>
      </c>
      <c r="J389" s="404">
        <v>6797945.7299999995</v>
      </c>
      <c r="K389" s="44" t="s">
        <v>23</v>
      </c>
      <c r="L389" s="273">
        <v>0</v>
      </c>
      <c r="M389" s="20">
        <v>42002</v>
      </c>
      <c r="N389" s="44" t="s">
        <v>757</v>
      </c>
      <c r="O389" s="404" t="s">
        <v>23</v>
      </c>
    </row>
    <row r="390" spans="1:15" s="42" customFormat="1" ht="101.25">
      <c r="A390" s="44">
        <v>49</v>
      </c>
      <c r="B390" s="44" t="s">
        <v>830</v>
      </c>
      <c r="C390" s="16" t="s">
        <v>831</v>
      </c>
      <c r="D390" s="18" t="s">
        <v>23</v>
      </c>
      <c r="E390" s="44" t="s">
        <v>23</v>
      </c>
      <c r="F390" s="799">
        <v>3</v>
      </c>
      <c r="G390" s="325">
        <v>1</v>
      </c>
      <c r="H390" s="273">
        <v>6127588.0199999996</v>
      </c>
      <c r="I390" s="273">
        <v>1492623.08</v>
      </c>
      <c r="J390" s="404">
        <v>4634964.9399999995</v>
      </c>
      <c r="K390" s="44" t="s">
        <v>23</v>
      </c>
      <c r="L390" s="273">
        <v>0</v>
      </c>
      <c r="M390" s="20">
        <v>42002</v>
      </c>
      <c r="N390" s="44" t="s">
        <v>757</v>
      </c>
      <c r="O390" s="404" t="s">
        <v>23</v>
      </c>
    </row>
    <row r="391" spans="1:15" s="42" customFormat="1" ht="101.25">
      <c r="A391" s="44">
        <v>50</v>
      </c>
      <c r="B391" s="44" t="s">
        <v>832</v>
      </c>
      <c r="C391" s="44" t="s">
        <v>833</v>
      </c>
      <c r="D391" s="18" t="s">
        <v>23</v>
      </c>
      <c r="E391" s="44" t="s">
        <v>23</v>
      </c>
      <c r="F391" s="799">
        <v>1.276</v>
      </c>
      <c r="G391" s="325">
        <v>1</v>
      </c>
      <c r="H391" s="273">
        <v>3619856.53</v>
      </c>
      <c r="I391" s="273">
        <v>3619856.53</v>
      </c>
      <c r="J391" s="404">
        <v>0</v>
      </c>
      <c r="K391" s="44" t="s">
        <v>23</v>
      </c>
      <c r="L391" s="273">
        <v>0</v>
      </c>
      <c r="M391" s="20">
        <v>42002</v>
      </c>
      <c r="N391" s="44" t="s">
        <v>757</v>
      </c>
      <c r="O391" s="404" t="s">
        <v>23</v>
      </c>
    </row>
    <row r="392" spans="1:15" s="42" customFormat="1" ht="60.75">
      <c r="A392" s="44">
        <v>51</v>
      </c>
      <c r="B392" s="44" t="s">
        <v>834</v>
      </c>
      <c r="C392" s="16" t="s">
        <v>152</v>
      </c>
      <c r="D392" s="18" t="s">
        <v>23</v>
      </c>
      <c r="E392" s="44" t="s">
        <v>23</v>
      </c>
      <c r="F392" s="799">
        <v>3.68</v>
      </c>
      <c r="G392" s="325">
        <v>1</v>
      </c>
      <c r="H392" s="273">
        <v>1303363.83</v>
      </c>
      <c r="I392" s="273">
        <v>389069.39</v>
      </c>
      <c r="J392" s="404">
        <v>914294.44</v>
      </c>
      <c r="K392" s="44" t="s">
        <v>23</v>
      </c>
      <c r="L392" s="273">
        <v>0</v>
      </c>
      <c r="M392" s="20">
        <v>42002</v>
      </c>
      <c r="N392" s="44" t="s">
        <v>757</v>
      </c>
      <c r="O392" s="404" t="s">
        <v>23</v>
      </c>
    </row>
    <row r="393" spans="1:15" s="42" customFormat="1" ht="81">
      <c r="A393" s="44">
        <v>52</v>
      </c>
      <c r="B393" s="44" t="s">
        <v>834</v>
      </c>
      <c r="C393" s="16" t="s">
        <v>835</v>
      </c>
      <c r="D393" s="18" t="s">
        <v>23</v>
      </c>
      <c r="E393" s="44" t="s">
        <v>23</v>
      </c>
      <c r="F393" s="799">
        <v>1.718</v>
      </c>
      <c r="G393" s="325">
        <v>1</v>
      </c>
      <c r="H393" s="273">
        <v>2187946</v>
      </c>
      <c r="I393" s="273">
        <v>1495093.08</v>
      </c>
      <c r="J393" s="404">
        <v>692852.91999999993</v>
      </c>
      <c r="K393" s="44" t="s">
        <v>23</v>
      </c>
      <c r="L393" s="273">
        <v>0</v>
      </c>
      <c r="M393" s="20">
        <v>42002</v>
      </c>
      <c r="N393" s="44" t="s">
        <v>757</v>
      </c>
      <c r="O393" s="404" t="s">
        <v>23</v>
      </c>
    </row>
    <row r="394" spans="1:15" s="42" customFormat="1" ht="81">
      <c r="A394" s="44">
        <v>53</v>
      </c>
      <c r="B394" s="44" t="s">
        <v>834</v>
      </c>
      <c r="C394" s="16" t="s">
        <v>836</v>
      </c>
      <c r="D394" s="18" t="s">
        <v>23</v>
      </c>
      <c r="E394" s="44" t="s">
        <v>23</v>
      </c>
      <c r="F394" s="799">
        <v>0.53500000000000003</v>
      </c>
      <c r="G394" s="325">
        <v>1</v>
      </c>
      <c r="H394" s="273">
        <v>681345</v>
      </c>
      <c r="I394" s="273">
        <v>465584.88</v>
      </c>
      <c r="J394" s="404">
        <v>215760.12</v>
      </c>
      <c r="K394" s="44" t="s">
        <v>23</v>
      </c>
      <c r="L394" s="273">
        <v>0</v>
      </c>
      <c r="M394" s="20">
        <v>42002</v>
      </c>
      <c r="N394" s="44" t="s">
        <v>757</v>
      </c>
      <c r="O394" s="404" t="s">
        <v>23</v>
      </c>
    </row>
    <row r="395" spans="1:15" s="42" customFormat="1" ht="60.75">
      <c r="A395" s="44">
        <v>54</v>
      </c>
      <c r="B395" s="44" t="s">
        <v>834</v>
      </c>
      <c r="C395" s="16" t="s">
        <v>837</v>
      </c>
      <c r="D395" s="18" t="s">
        <v>23</v>
      </c>
      <c r="E395" s="44" t="s">
        <v>23</v>
      </c>
      <c r="F395" s="799">
        <v>0.58699999999999997</v>
      </c>
      <c r="G395" s="325">
        <v>1</v>
      </c>
      <c r="H395" s="273">
        <v>747569.95</v>
      </c>
      <c r="I395" s="273">
        <v>510838.31</v>
      </c>
      <c r="J395" s="404">
        <v>236731.63999999996</v>
      </c>
      <c r="K395" s="44" t="s">
        <v>23</v>
      </c>
      <c r="L395" s="273">
        <v>0</v>
      </c>
      <c r="M395" s="20">
        <v>42002</v>
      </c>
      <c r="N395" s="44" t="s">
        <v>757</v>
      </c>
      <c r="O395" s="404" t="s">
        <v>23</v>
      </c>
    </row>
    <row r="396" spans="1:15" s="42" customFormat="1" ht="121.5">
      <c r="A396" s="44">
        <v>55</v>
      </c>
      <c r="B396" s="44" t="s">
        <v>838</v>
      </c>
      <c r="C396" s="16" t="s">
        <v>839</v>
      </c>
      <c r="D396" s="18" t="s">
        <v>23</v>
      </c>
      <c r="E396" s="44" t="s">
        <v>23</v>
      </c>
      <c r="F396" s="799">
        <v>8.83</v>
      </c>
      <c r="G396" s="325">
        <v>1</v>
      </c>
      <c r="H396" s="273">
        <v>17832272.059999999</v>
      </c>
      <c r="I396" s="273">
        <v>16148104.65</v>
      </c>
      <c r="J396" s="404">
        <v>1684167.4099999983</v>
      </c>
      <c r="K396" s="44" t="s">
        <v>23</v>
      </c>
      <c r="L396" s="273">
        <v>0</v>
      </c>
      <c r="M396" s="20">
        <v>42002</v>
      </c>
      <c r="N396" s="44" t="s">
        <v>757</v>
      </c>
      <c r="O396" s="404" t="s">
        <v>23</v>
      </c>
    </row>
    <row r="397" spans="1:15" s="42" customFormat="1" ht="121.5">
      <c r="A397" s="44">
        <v>56</v>
      </c>
      <c r="B397" s="44" t="s">
        <v>838</v>
      </c>
      <c r="C397" s="16" t="s">
        <v>839</v>
      </c>
      <c r="D397" s="18" t="s">
        <v>23</v>
      </c>
      <c r="E397" s="44" t="s">
        <v>23</v>
      </c>
      <c r="F397" s="799">
        <v>8.83</v>
      </c>
      <c r="G397" s="325">
        <v>1</v>
      </c>
      <c r="H397" s="273">
        <v>15153438.390000001</v>
      </c>
      <c r="I397" s="273">
        <v>13722273.16</v>
      </c>
      <c r="J397" s="404">
        <v>1431165.2300000004</v>
      </c>
      <c r="K397" s="44" t="s">
        <v>23</v>
      </c>
      <c r="L397" s="273">
        <v>0</v>
      </c>
      <c r="M397" s="20">
        <v>42002</v>
      </c>
      <c r="N397" s="44" t="s">
        <v>757</v>
      </c>
      <c r="O397" s="404" t="s">
        <v>23</v>
      </c>
    </row>
    <row r="398" spans="1:15" s="42" customFormat="1" ht="81">
      <c r="A398" s="44">
        <v>57</v>
      </c>
      <c r="B398" s="44" t="s">
        <v>840</v>
      </c>
      <c r="C398" s="16" t="s">
        <v>841</v>
      </c>
      <c r="D398" s="18" t="s">
        <v>23</v>
      </c>
      <c r="E398" s="44" t="s">
        <v>23</v>
      </c>
      <c r="F398" s="799" t="s">
        <v>842</v>
      </c>
      <c r="G398" s="325">
        <v>1</v>
      </c>
      <c r="H398" s="273">
        <v>1052383.56</v>
      </c>
      <c r="I398" s="273">
        <v>736667.13</v>
      </c>
      <c r="J398" s="404">
        <v>315716.43000000005</v>
      </c>
      <c r="K398" s="44" t="s">
        <v>23</v>
      </c>
      <c r="L398" s="273">
        <v>0</v>
      </c>
      <c r="M398" s="20">
        <v>42002</v>
      </c>
      <c r="N398" s="44" t="s">
        <v>757</v>
      </c>
      <c r="O398" s="404" t="s">
        <v>23</v>
      </c>
    </row>
    <row r="399" spans="1:15" s="42" customFormat="1" ht="60.75">
      <c r="A399" s="44">
        <v>58</v>
      </c>
      <c r="B399" s="44" t="s">
        <v>840</v>
      </c>
      <c r="C399" s="16" t="s">
        <v>843</v>
      </c>
      <c r="D399" s="18" t="s">
        <v>23</v>
      </c>
      <c r="E399" s="44" t="s">
        <v>23</v>
      </c>
      <c r="F399" s="799">
        <v>0.28000000000000003</v>
      </c>
      <c r="G399" s="325">
        <v>1</v>
      </c>
      <c r="H399" s="273">
        <v>634035.68000000005</v>
      </c>
      <c r="I399" s="273">
        <v>443820.88</v>
      </c>
      <c r="J399" s="404">
        <v>190214.80000000005</v>
      </c>
      <c r="K399" s="44" t="s">
        <v>23</v>
      </c>
      <c r="L399" s="273">
        <v>0</v>
      </c>
      <c r="M399" s="20">
        <v>42002</v>
      </c>
      <c r="N399" s="44" t="s">
        <v>757</v>
      </c>
      <c r="O399" s="404" t="s">
        <v>23</v>
      </c>
    </row>
    <row r="400" spans="1:15" s="42" customFormat="1" ht="101.25">
      <c r="A400" s="44">
        <v>59</v>
      </c>
      <c r="B400" s="44" t="s">
        <v>844</v>
      </c>
      <c r="C400" s="16" t="s">
        <v>845</v>
      </c>
      <c r="D400" s="18" t="s">
        <v>23</v>
      </c>
      <c r="E400" s="44" t="s">
        <v>23</v>
      </c>
      <c r="F400" s="799">
        <v>3.7</v>
      </c>
      <c r="G400" s="325">
        <v>1</v>
      </c>
      <c r="H400" s="273">
        <v>327244.05</v>
      </c>
      <c r="I400" s="273">
        <v>92816.52</v>
      </c>
      <c r="J400" s="404">
        <v>234427.52999999997</v>
      </c>
      <c r="K400" s="44" t="s">
        <v>23</v>
      </c>
      <c r="L400" s="273">
        <v>0</v>
      </c>
      <c r="M400" s="20">
        <v>42002</v>
      </c>
      <c r="N400" s="44" t="s">
        <v>757</v>
      </c>
      <c r="O400" s="404" t="s">
        <v>23</v>
      </c>
    </row>
    <row r="401" spans="1:15" s="42" customFormat="1" ht="60.75">
      <c r="A401" s="44">
        <v>60</v>
      </c>
      <c r="B401" s="44" t="s">
        <v>846</v>
      </c>
      <c r="C401" s="16" t="s">
        <v>847</v>
      </c>
      <c r="D401" s="18" t="s">
        <v>23</v>
      </c>
      <c r="E401" s="44" t="s">
        <v>23</v>
      </c>
      <c r="F401" s="799">
        <v>1.1000000000000001</v>
      </c>
      <c r="G401" s="325">
        <v>1</v>
      </c>
      <c r="H401" s="273">
        <v>557253.54</v>
      </c>
      <c r="I401" s="273">
        <v>151075.19</v>
      </c>
      <c r="J401" s="404">
        <v>406178.35000000003</v>
      </c>
      <c r="K401" s="44" t="s">
        <v>23</v>
      </c>
      <c r="L401" s="273">
        <v>0</v>
      </c>
      <c r="M401" s="20">
        <v>42002</v>
      </c>
      <c r="N401" s="44" t="s">
        <v>757</v>
      </c>
      <c r="O401" s="404" t="s">
        <v>23</v>
      </c>
    </row>
    <row r="402" spans="1:15" s="42" customFormat="1" ht="60.75">
      <c r="A402" s="44">
        <v>61</v>
      </c>
      <c r="B402" s="44" t="s">
        <v>834</v>
      </c>
      <c r="C402" s="16" t="s">
        <v>848</v>
      </c>
      <c r="D402" s="18" t="s">
        <v>23</v>
      </c>
      <c r="E402" s="44" t="s">
        <v>23</v>
      </c>
      <c r="F402" s="799">
        <v>0.40400000000000003</v>
      </c>
      <c r="G402" s="325">
        <v>1</v>
      </c>
      <c r="H402" s="273">
        <v>1306982.06</v>
      </c>
      <c r="I402" s="273">
        <v>0</v>
      </c>
      <c r="J402" s="404">
        <v>1306982.06</v>
      </c>
      <c r="K402" s="44" t="s">
        <v>23</v>
      </c>
      <c r="L402" s="273">
        <v>0</v>
      </c>
      <c r="M402" s="20">
        <v>42002</v>
      </c>
      <c r="N402" s="44" t="s">
        <v>757</v>
      </c>
      <c r="O402" s="404" t="s">
        <v>23</v>
      </c>
    </row>
    <row r="403" spans="1:15" s="42" customFormat="1" ht="60.75">
      <c r="A403" s="44">
        <v>62</v>
      </c>
      <c r="B403" s="44" t="s">
        <v>834</v>
      </c>
      <c r="C403" s="16" t="s">
        <v>849</v>
      </c>
      <c r="D403" s="18" t="s">
        <v>23</v>
      </c>
      <c r="E403" s="44" t="s">
        <v>23</v>
      </c>
      <c r="F403" s="799">
        <v>2.6880000000000002</v>
      </c>
      <c r="G403" s="325">
        <v>1</v>
      </c>
      <c r="H403" s="273">
        <v>6569722.4400000004</v>
      </c>
      <c r="I403" s="273">
        <v>0</v>
      </c>
      <c r="J403" s="404">
        <v>6569722.4400000004</v>
      </c>
      <c r="K403" s="44" t="s">
        <v>23</v>
      </c>
      <c r="L403" s="273">
        <v>0</v>
      </c>
      <c r="M403" s="20">
        <v>42002</v>
      </c>
      <c r="N403" s="44" t="s">
        <v>757</v>
      </c>
      <c r="O403" s="404" t="s">
        <v>23</v>
      </c>
    </row>
    <row r="404" spans="1:15" s="42" customFormat="1" ht="60.75">
      <c r="A404" s="44">
        <v>63</v>
      </c>
      <c r="B404" s="44" t="s">
        <v>834</v>
      </c>
      <c r="C404" s="16" t="s">
        <v>850</v>
      </c>
      <c r="D404" s="18" t="s">
        <v>23</v>
      </c>
      <c r="E404" s="44" t="s">
        <v>23</v>
      </c>
      <c r="F404" s="799">
        <v>0.504</v>
      </c>
      <c r="G404" s="325">
        <v>1</v>
      </c>
      <c r="H404" s="273">
        <v>1688534.48</v>
      </c>
      <c r="I404" s="273">
        <v>0</v>
      </c>
      <c r="J404" s="404">
        <v>1688534.48</v>
      </c>
      <c r="K404" s="44" t="s">
        <v>23</v>
      </c>
      <c r="L404" s="273">
        <v>0</v>
      </c>
      <c r="M404" s="20">
        <v>42002</v>
      </c>
      <c r="N404" s="44" t="s">
        <v>757</v>
      </c>
      <c r="O404" s="404" t="s">
        <v>23</v>
      </c>
    </row>
    <row r="405" spans="1:15" s="42" customFormat="1" ht="182.25">
      <c r="A405" s="44">
        <v>64</v>
      </c>
      <c r="B405" s="44" t="s">
        <v>851</v>
      </c>
      <c r="C405" s="16" t="s">
        <v>852</v>
      </c>
      <c r="D405" s="18" t="s">
        <v>23</v>
      </c>
      <c r="E405" s="44" t="s">
        <v>23</v>
      </c>
      <c r="F405" s="799">
        <v>15</v>
      </c>
      <c r="G405" s="325">
        <v>1</v>
      </c>
      <c r="H405" s="273">
        <v>41575103.329999998</v>
      </c>
      <c r="I405" s="273">
        <v>39958294</v>
      </c>
      <c r="J405" s="404">
        <v>1616809.3299999982</v>
      </c>
      <c r="K405" s="44" t="s">
        <v>23</v>
      </c>
      <c r="L405" s="273">
        <v>0</v>
      </c>
      <c r="M405" s="20">
        <v>42002</v>
      </c>
      <c r="N405" s="44" t="s">
        <v>757</v>
      </c>
      <c r="O405" s="404" t="s">
        <v>23</v>
      </c>
    </row>
    <row r="406" spans="1:15" s="42" customFormat="1" ht="121.5">
      <c r="A406" s="44">
        <v>65</v>
      </c>
      <c r="B406" s="44" t="s">
        <v>853</v>
      </c>
      <c r="C406" s="16" t="s">
        <v>854</v>
      </c>
      <c r="D406" s="18" t="s">
        <v>23</v>
      </c>
      <c r="E406" s="44" t="s">
        <v>23</v>
      </c>
      <c r="F406" s="799">
        <v>38.405999999999999</v>
      </c>
      <c r="G406" s="325">
        <v>1</v>
      </c>
      <c r="H406" s="273">
        <v>67215865.5</v>
      </c>
      <c r="I406" s="273">
        <v>64601915</v>
      </c>
      <c r="J406" s="404">
        <v>2613950.5</v>
      </c>
      <c r="K406" s="44" t="s">
        <v>23</v>
      </c>
      <c r="L406" s="273">
        <v>0</v>
      </c>
      <c r="M406" s="20">
        <v>42002</v>
      </c>
      <c r="N406" s="44" t="s">
        <v>757</v>
      </c>
      <c r="O406" s="404" t="s">
        <v>23</v>
      </c>
    </row>
    <row r="407" spans="1:15" s="42" customFormat="1" ht="81">
      <c r="A407" s="44">
        <v>66</v>
      </c>
      <c r="B407" s="44" t="s">
        <v>855</v>
      </c>
      <c r="C407" s="16" t="s">
        <v>856</v>
      </c>
      <c r="D407" s="18" t="s">
        <v>23</v>
      </c>
      <c r="E407" s="44" t="s">
        <v>23</v>
      </c>
      <c r="F407" s="799">
        <v>0.57799999999999996</v>
      </c>
      <c r="G407" s="325">
        <v>1</v>
      </c>
      <c r="H407" s="273">
        <v>501688.48</v>
      </c>
      <c r="I407" s="273">
        <v>482178</v>
      </c>
      <c r="J407" s="404">
        <v>19510.479999999981</v>
      </c>
      <c r="K407" s="44" t="s">
        <v>23</v>
      </c>
      <c r="L407" s="273">
        <v>0</v>
      </c>
      <c r="M407" s="20">
        <v>42002</v>
      </c>
      <c r="N407" s="44" t="s">
        <v>757</v>
      </c>
      <c r="O407" s="404" t="s">
        <v>23</v>
      </c>
    </row>
    <row r="408" spans="1:15" s="42" customFormat="1" ht="101.25">
      <c r="A408" s="44">
        <v>67</v>
      </c>
      <c r="B408" s="44" t="s">
        <v>857</v>
      </c>
      <c r="C408" s="16" t="s">
        <v>858</v>
      </c>
      <c r="D408" s="18" t="s">
        <v>23</v>
      </c>
      <c r="E408" s="44" t="s">
        <v>23</v>
      </c>
      <c r="F408" s="799">
        <v>2</v>
      </c>
      <c r="G408" s="325">
        <v>1</v>
      </c>
      <c r="H408" s="273">
        <v>5570214.54</v>
      </c>
      <c r="I408" s="273">
        <v>5353595</v>
      </c>
      <c r="J408" s="404">
        <v>216619.54000000004</v>
      </c>
      <c r="K408" s="44" t="s">
        <v>23</v>
      </c>
      <c r="L408" s="273">
        <v>0</v>
      </c>
      <c r="M408" s="20">
        <v>42002</v>
      </c>
      <c r="N408" s="44" t="s">
        <v>757</v>
      </c>
      <c r="O408" s="404" t="s">
        <v>23</v>
      </c>
    </row>
    <row r="409" spans="1:15" s="42" customFormat="1" ht="101.25">
      <c r="A409" s="44">
        <v>68</v>
      </c>
      <c r="B409" s="44" t="s">
        <v>859</v>
      </c>
      <c r="C409" s="16" t="s">
        <v>856</v>
      </c>
      <c r="D409" s="18" t="s">
        <v>23</v>
      </c>
      <c r="E409" s="44" t="s">
        <v>23</v>
      </c>
      <c r="F409" s="799">
        <v>2</v>
      </c>
      <c r="G409" s="325">
        <v>1</v>
      </c>
      <c r="H409" s="273">
        <v>6209590.3300000001</v>
      </c>
      <c r="I409" s="273">
        <v>5968106</v>
      </c>
      <c r="J409" s="404">
        <v>241484.33000000007</v>
      </c>
      <c r="K409" s="44" t="s">
        <v>23</v>
      </c>
      <c r="L409" s="273">
        <v>0</v>
      </c>
      <c r="M409" s="20">
        <v>42002</v>
      </c>
      <c r="N409" s="44" t="s">
        <v>757</v>
      </c>
      <c r="O409" s="404" t="s">
        <v>23</v>
      </c>
    </row>
    <row r="410" spans="1:15" s="42" customFormat="1" ht="81">
      <c r="A410" s="44">
        <v>69</v>
      </c>
      <c r="B410" s="44" t="s">
        <v>860</v>
      </c>
      <c r="C410" s="16" t="s">
        <v>861</v>
      </c>
      <c r="D410" s="18" t="s">
        <v>23</v>
      </c>
      <c r="E410" s="44" t="s">
        <v>23</v>
      </c>
      <c r="F410" s="799">
        <v>0.36899999999999999</v>
      </c>
      <c r="G410" s="325">
        <v>1</v>
      </c>
      <c r="H410" s="273">
        <v>1062656.8400000001</v>
      </c>
      <c r="I410" s="273">
        <v>1021331</v>
      </c>
      <c r="J410" s="404">
        <v>41325.840000000084</v>
      </c>
      <c r="K410" s="44" t="s">
        <v>23</v>
      </c>
      <c r="L410" s="273">
        <v>0</v>
      </c>
      <c r="M410" s="20">
        <v>42002</v>
      </c>
      <c r="N410" s="44" t="s">
        <v>757</v>
      </c>
      <c r="O410" s="404" t="s">
        <v>23</v>
      </c>
    </row>
    <row r="411" spans="1:15" s="42" customFormat="1" ht="81">
      <c r="A411" s="44">
        <v>70</v>
      </c>
      <c r="B411" s="44" t="s">
        <v>860</v>
      </c>
      <c r="C411" s="16" t="s">
        <v>856</v>
      </c>
      <c r="D411" s="18" t="s">
        <v>23</v>
      </c>
      <c r="E411" s="44" t="s">
        <v>23</v>
      </c>
      <c r="F411" s="799">
        <v>4.0570000000000004</v>
      </c>
      <c r="G411" s="325">
        <v>1</v>
      </c>
      <c r="H411" s="273">
        <v>12200382.720000001</v>
      </c>
      <c r="I411" s="273">
        <v>11725923</v>
      </c>
      <c r="J411" s="404">
        <v>474459.72000000067</v>
      </c>
      <c r="K411" s="44" t="s">
        <v>23</v>
      </c>
      <c r="L411" s="273">
        <v>0</v>
      </c>
      <c r="M411" s="20">
        <v>42002</v>
      </c>
      <c r="N411" s="44" t="s">
        <v>757</v>
      </c>
      <c r="O411" s="404" t="s">
        <v>23</v>
      </c>
    </row>
    <row r="412" spans="1:15" s="42" customFormat="1" ht="101.25">
      <c r="A412" s="44">
        <v>71</v>
      </c>
      <c r="B412" s="44" t="s">
        <v>862</v>
      </c>
      <c r="C412" s="16" t="s">
        <v>856</v>
      </c>
      <c r="D412" s="18" t="s">
        <v>23</v>
      </c>
      <c r="E412" s="44" t="s">
        <v>23</v>
      </c>
      <c r="F412" s="799">
        <v>2.6779999999999999</v>
      </c>
      <c r="G412" s="325">
        <v>1</v>
      </c>
      <c r="H412" s="273">
        <v>8625925.7300000004</v>
      </c>
      <c r="I412" s="273">
        <v>8290473</v>
      </c>
      <c r="J412" s="404">
        <v>335452.73000000045</v>
      </c>
      <c r="K412" s="44" t="s">
        <v>23</v>
      </c>
      <c r="L412" s="273">
        <v>0</v>
      </c>
      <c r="M412" s="20">
        <v>42002</v>
      </c>
      <c r="N412" s="44" t="s">
        <v>757</v>
      </c>
      <c r="O412" s="404" t="s">
        <v>23</v>
      </c>
    </row>
    <row r="413" spans="1:15" s="42" customFormat="1" ht="141.75">
      <c r="A413" s="44">
        <v>72</v>
      </c>
      <c r="B413" s="44" t="s">
        <v>863</v>
      </c>
      <c r="C413" s="16" t="s">
        <v>864</v>
      </c>
      <c r="D413" s="18" t="s">
        <v>23</v>
      </c>
      <c r="E413" s="44" t="s">
        <v>23</v>
      </c>
      <c r="F413" s="799">
        <v>2.032</v>
      </c>
      <c r="G413" s="325">
        <v>1</v>
      </c>
      <c r="H413" s="273">
        <v>8377729.6900000004</v>
      </c>
      <c r="I413" s="273">
        <v>8377729.6900000004</v>
      </c>
      <c r="J413" s="404">
        <v>0</v>
      </c>
      <c r="K413" s="44" t="s">
        <v>23</v>
      </c>
      <c r="L413" s="273">
        <v>0</v>
      </c>
      <c r="M413" s="20">
        <v>41912</v>
      </c>
      <c r="N413" s="44" t="s">
        <v>865</v>
      </c>
      <c r="O413" s="404" t="s">
        <v>23</v>
      </c>
    </row>
    <row r="414" spans="1:15" s="42" customFormat="1" ht="101.25">
      <c r="A414" s="44">
        <v>73</v>
      </c>
      <c r="B414" s="44" t="s">
        <v>866</v>
      </c>
      <c r="C414" s="16" t="s">
        <v>867</v>
      </c>
      <c r="D414" s="18" t="s">
        <v>23</v>
      </c>
      <c r="E414" s="44" t="s">
        <v>23</v>
      </c>
      <c r="F414" s="799">
        <v>0.4</v>
      </c>
      <c r="G414" s="325">
        <v>1</v>
      </c>
      <c r="H414" s="273">
        <v>1563380.83</v>
      </c>
      <c r="I414" s="273">
        <v>989449.43</v>
      </c>
      <c r="J414" s="404">
        <v>573931.4</v>
      </c>
      <c r="K414" s="44" t="s">
        <v>23</v>
      </c>
      <c r="L414" s="273">
        <v>0</v>
      </c>
      <c r="M414" s="20">
        <v>42002</v>
      </c>
      <c r="N414" s="44" t="s">
        <v>757</v>
      </c>
      <c r="O414" s="404" t="s">
        <v>23</v>
      </c>
    </row>
    <row r="415" spans="1:15" s="42" customFormat="1" ht="121.5">
      <c r="A415" s="44">
        <v>74</v>
      </c>
      <c r="B415" s="44" t="s">
        <v>779</v>
      </c>
      <c r="C415" s="16" t="s">
        <v>868</v>
      </c>
      <c r="D415" s="18" t="s">
        <v>23</v>
      </c>
      <c r="E415" s="44" t="s">
        <v>23</v>
      </c>
      <c r="F415" s="799">
        <v>1</v>
      </c>
      <c r="G415" s="325">
        <v>1</v>
      </c>
      <c r="H415" s="273">
        <v>2366030.2999999998</v>
      </c>
      <c r="I415" s="273">
        <v>1869168.3</v>
      </c>
      <c r="J415" s="404">
        <v>496861.99999999977</v>
      </c>
      <c r="K415" s="44" t="s">
        <v>23</v>
      </c>
      <c r="L415" s="273">
        <v>0</v>
      </c>
      <c r="M415" s="20">
        <v>42002</v>
      </c>
      <c r="N415" s="44" t="s">
        <v>757</v>
      </c>
      <c r="O415" s="404" t="s">
        <v>23</v>
      </c>
    </row>
    <row r="416" spans="1:15" s="42" customFormat="1" ht="81">
      <c r="A416" s="44">
        <v>75</v>
      </c>
      <c r="B416" s="44" t="s">
        <v>869</v>
      </c>
      <c r="C416" s="16" t="s">
        <v>870</v>
      </c>
      <c r="D416" s="18" t="s">
        <v>23</v>
      </c>
      <c r="E416" s="44" t="s">
        <v>23</v>
      </c>
      <c r="F416" s="799">
        <v>0.7</v>
      </c>
      <c r="G416" s="325">
        <v>1</v>
      </c>
      <c r="H416" s="273">
        <v>323763.38</v>
      </c>
      <c r="I416" s="273">
        <v>90727.28</v>
      </c>
      <c r="J416" s="404">
        <v>233036.1</v>
      </c>
      <c r="K416" s="44" t="s">
        <v>23</v>
      </c>
      <c r="L416" s="273">
        <v>0</v>
      </c>
      <c r="M416" s="20">
        <v>42002</v>
      </c>
      <c r="N416" s="44" t="s">
        <v>757</v>
      </c>
      <c r="O416" s="404" t="s">
        <v>23</v>
      </c>
    </row>
    <row r="417" spans="1:15" s="42" customFormat="1" ht="101.25">
      <c r="A417" s="44">
        <v>76</v>
      </c>
      <c r="B417" s="44" t="s">
        <v>871</v>
      </c>
      <c r="C417" s="16" t="s">
        <v>872</v>
      </c>
      <c r="D417" s="18" t="s">
        <v>23</v>
      </c>
      <c r="E417" s="44" t="s">
        <v>23</v>
      </c>
      <c r="F417" s="799">
        <v>4</v>
      </c>
      <c r="G417" s="325">
        <v>1</v>
      </c>
      <c r="H417" s="273">
        <v>1850076.51</v>
      </c>
      <c r="I417" s="273">
        <v>518441.54</v>
      </c>
      <c r="J417" s="404">
        <v>1331634.97</v>
      </c>
      <c r="K417" s="44" t="s">
        <v>23</v>
      </c>
      <c r="L417" s="273">
        <v>0</v>
      </c>
      <c r="M417" s="20">
        <v>42002</v>
      </c>
      <c r="N417" s="44" t="s">
        <v>757</v>
      </c>
      <c r="O417" s="404" t="s">
        <v>23</v>
      </c>
    </row>
    <row r="418" spans="1:15" s="42" customFormat="1" ht="81">
      <c r="A418" s="44">
        <v>77</v>
      </c>
      <c r="B418" s="44" t="s">
        <v>873</v>
      </c>
      <c r="C418" s="16" t="s">
        <v>874</v>
      </c>
      <c r="D418" s="18" t="s">
        <v>23</v>
      </c>
      <c r="E418" s="44" t="s">
        <v>23</v>
      </c>
      <c r="F418" s="799">
        <v>0.5</v>
      </c>
      <c r="G418" s="325">
        <v>1</v>
      </c>
      <c r="H418" s="273">
        <v>54100</v>
      </c>
      <c r="I418" s="273">
        <v>19426</v>
      </c>
      <c r="J418" s="404">
        <v>34674</v>
      </c>
      <c r="K418" s="44" t="s">
        <v>23</v>
      </c>
      <c r="L418" s="273">
        <v>0</v>
      </c>
      <c r="M418" s="20">
        <v>42002</v>
      </c>
      <c r="N418" s="44" t="s">
        <v>757</v>
      </c>
      <c r="O418" s="404" t="s">
        <v>23</v>
      </c>
    </row>
    <row r="419" spans="1:15" s="42" customFormat="1" ht="141.75">
      <c r="A419" s="44">
        <v>78</v>
      </c>
      <c r="B419" s="44" t="s">
        <v>875</v>
      </c>
      <c r="C419" s="16" t="s">
        <v>876</v>
      </c>
      <c r="D419" s="18" t="s">
        <v>23</v>
      </c>
      <c r="E419" s="44" t="s">
        <v>23</v>
      </c>
      <c r="F419" s="799">
        <v>0.8</v>
      </c>
      <c r="G419" s="325">
        <v>1</v>
      </c>
      <c r="H419" s="273">
        <v>70800</v>
      </c>
      <c r="I419" s="273">
        <v>25422</v>
      </c>
      <c r="J419" s="404">
        <v>45378</v>
      </c>
      <c r="K419" s="44" t="s">
        <v>23</v>
      </c>
      <c r="L419" s="273">
        <v>0</v>
      </c>
      <c r="M419" s="20">
        <v>42002</v>
      </c>
      <c r="N419" s="44" t="s">
        <v>757</v>
      </c>
      <c r="O419" s="404" t="s">
        <v>23</v>
      </c>
    </row>
    <row r="420" spans="1:15" s="42" customFormat="1" ht="60.75">
      <c r="A420" s="44">
        <v>79</v>
      </c>
      <c r="B420" s="44" t="s">
        <v>877</v>
      </c>
      <c r="C420" s="16" t="s">
        <v>878</v>
      </c>
      <c r="D420" s="18" t="s">
        <v>23</v>
      </c>
      <c r="E420" s="44" t="s">
        <v>23</v>
      </c>
      <c r="F420" s="799">
        <v>0.2</v>
      </c>
      <c r="G420" s="325">
        <v>1</v>
      </c>
      <c r="H420" s="273">
        <v>570700</v>
      </c>
      <c r="I420" s="273">
        <v>456573.8</v>
      </c>
      <c r="J420" s="404">
        <v>114126.20000000001</v>
      </c>
      <c r="K420" s="44" t="s">
        <v>23</v>
      </c>
      <c r="L420" s="273">
        <v>0</v>
      </c>
      <c r="M420" s="20">
        <v>42002</v>
      </c>
      <c r="N420" s="44" t="s">
        <v>757</v>
      </c>
      <c r="O420" s="404" t="s">
        <v>23</v>
      </c>
    </row>
    <row r="421" spans="1:15" s="42" customFormat="1" ht="60.75">
      <c r="A421" s="44">
        <v>80</v>
      </c>
      <c r="B421" s="44" t="s">
        <v>879</v>
      </c>
      <c r="C421" s="16" t="s">
        <v>878</v>
      </c>
      <c r="D421" s="18" t="s">
        <v>23</v>
      </c>
      <c r="E421" s="44" t="s">
        <v>23</v>
      </c>
      <c r="F421" s="799">
        <v>0.9</v>
      </c>
      <c r="G421" s="325">
        <v>1</v>
      </c>
      <c r="H421" s="273">
        <v>2568189.46</v>
      </c>
      <c r="I421" s="273">
        <v>2054546.66</v>
      </c>
      <c r="J421" s="404">
        <v>513642.80000000005</v>
      </c>
      <c r="K421" s="44" t="s">
        <v>23</v>
      </c>
      <c r="L421" s="273">
        <v>0</v>
      </c>
      <c r="M421" s="20">
        <v>42002</v>
      </c>
      <c r="N421" s="44" t="s">
        <v>757</v>
      </c>
      <c r="O421" s="404" t="s">
        <v>23</v>
      </c>
    </row>
    <row r="422" spans="1:15" s="42" customFormat="1" ht="60.75">
      <c r="A422" s="44">
        <v>81</v>
      </c>
      <c r="B422" s="44" t="s">
        <v>880</v>
      </c>
      <c r="C422" s="16" t="s">
        <v>881</v>
      </c>
      <c r="D422" s="18" t="s">
        <v>23</v>
      </c>
      <c r="E422" s="44" t="s">
        <v>23</v>
      </c>
      <c r="F422" s="799">
        <v>0.48299999999999998</v>
      </c>
      <c r="G422" s="325">
        <v>1</v>
      </c>
      <c r="H422" s="273">
        <v>2051413.93</v>
      </c>
      <c r="I422" s="273">
        <v>1840582.09</v>
      </c>
      <c r="J422" s="404">
        <v>210831.83999999985</v>
      </c>
      <c r="K422" s="44" t="s">
        <v>23</v>
      </c>
      <c r="L422" s="273">
        <v>0</v>
      </c>
      <c r="M422" s="20">
        <v>42002</v>
      </c>
      <c r="N422" s="44" t="s">
        <v>757</v>
      </c>
      <c r="O422" s="404" t="s">
        <v>23</v>
      </c>
    </row>
    <row r="423" spans="1:15" s="42" customFormat="1" ht="81">
      <c r="A423" s="44">
        <v>82</v>
      </c>
      <c r="B423" s="44" t="s">
        <v>882</v>
      </c>
      <c r="C423" s="16" t="s">
        <v>883</v>
      </c>
      <c r="D423" s="18" t="s">
        <v>23</v>
      </c>
      <c r="E423" s="44" t="s">
        <v>23</v>
      </c>
      <c r="F423" s="799">
        <v>6.4</v>
      </c>
      <c r="G423" s="325">
        <v>1</v>
      </c>
      <c r="H423" s="273">
        <v>3084833.74</v>
      </c>
      <c r="I423" s="273">
        <v>1107687.55</v>
      </c>
      <c r="J423" s="404">
        <v>1977146.1900000002</v>
      </c>
      <c r="K423" s="44" t="s">
        <v>23</v>
      </c>
      <c r="L423" s="273">
        <v>0</v>
      </c>
      <c r="M423" s="20">
        <v>42002</v>
      </c>
      <c r="N423" s="44" t="s">
        <v>757</v>
      </c>
      <c r="O423" s="404" t="s">
        <v>23</v>
      </c>
    </row>
    <row r="424" spans="1:15" s="42" customFormat="1" ht="81">
      <c r="A424" s="44">
        <v>83</v>
      </c>
      <c r="B424" s="44" t="s">
        <v>884</v>
      </c>
      <c r="C424" s="16" t="s">
        <v>883</v>
      </c>
      <c r="D424" s="18" t="s">
        <v>23</v>
      </c>
      <c r="E424" s="44" t="s">
        <v>23</v>
      </c>
      <c r="F424" s="799">
        <v>3.5649999999999999</v>
      </c>
      <c r="G424" s="325">
        <v>1</v>
      </c>
      <c r="H424" s="273">
        <v>10030987.43</v>
      </c>
      <c r="I424" s="273">
        <v>10030987.43</v>
      </c>
      <c r="J424" s="404">
        <v>0</v>
      </c>
      <c r="K424" s="44" t="s">
        <v>23</v>
      </c>
      <c r="L424" s="273">
        <v>0</v>
      </c>
      <c r="M424" s="20">
        <v>41912</v>
      </c>
      <c r="N424" s="44" t="s">
        <v>865</v>
      </c>
      <c r="O424" s="404" t="s">
        <v>23</v>
      </c>
    </row>
    <row r="425" spans="1:15" s="42" customFormat="1" ht="81">
      <c r="A425" s="44">
        <v>84</v>
      </c>
      <c r="B425" s="44" t="s">
        <v>885</v>
      </c>
      <c r="C425" s="16" t="s">
        <v>883</v>
      </c>
      <c r="D425" s="18" t="s">
        <v>23</v>
      </c>
      <c r="E425" s="44" t="s">
        <v>23</v>
      </c>
      <c r="F425" s="799">
        <v>1.5049999999999999</v>
      </c>
      <c r="G425" s="325">
        <v>1</v>
      </c>
      <c r="H425" s="273">
        <v>6464886.2800000003</v>
      </c>
      <c r="I425" s="273">
        <v>6464886.2800000003</v>
      </c>
      <c r="J425" s="404">
        <v>0</v>
      </c>
      <c r="K425" s="44" t="s">
        <v>23</v>
      </c>
      <c r="L425" s="273">
        <v>0</v>
      </c>
      <c r="M425" s="20">
        <v>41912</v>
      </c>
      <c r="N425" s="44" t="s">
        <v>865</v>
      </c>
      <c r="O425" s="404" t="s">
        <v>23</v>
      </c>
    </row>
    <row r="426" spans="1:15" s="42" customFormat="1" ht="81">
      <c r="A426" s="44">
        <v>85</v>
      </c>
      <c r="B426" s="44" t="s">
        <v>886</v>
      </c>
      <c r="C426" s="16" t="s">
        <v>883</v>
      </c>
      <c r="D426" s="18" t="s">
        <v>23</v>
      </c>
      <c r="E426" s="44" t="s">
        <v>23</v>
      </c>
      <c r="F426" s="799">
        <v>0.91600000000000004</v>
      </c>
      <c r="G426" s="325">
        <v>1</v>
      </c>
      <c r="H426" s="273">
        <v>2691151.5</v>
      </c>
      <c r="I426" s="273">
        <v>2691151.5</v>
      </c>
      <c r="J426" s="404">
        <v>0</v>
      </c>
      <c r="K426" s="44" t="s">
        <v>23</v>
      </c>
      <c r="L426" s="273">
        <v>0</v>
      </c>
      <c r="M426" s="20">
        <v>41912</v>
      </c>
      <c r="N426" s="44" t="s">
        <v>865</v>
      </c>
      <c r="O426" s="404" t="s">
        <v>23</v>
      </c>
    </row>
    <row r="427" spans="1:15" s="42" customFormat="1" ht="121.5">
      <c r="A427" s="44">
        <v>86</v>
      </c>
      <c r="B427" s="44" t="s">
        <v>887</v>
      </c>
      <c r="C427" s="16" t="s">
        <v>888</v>
      </c>
      <c r="D427" s="18" t="s">
        <v>23</v>
      </c>
      <c r="E427" s="44" t="s">
        <v>23</v>
      </c>
      <c r="F427" s="799">
        <v>1.5</v>
      </c>
      <c r="G427" s="325">
        <v>1</v>
      </c>
      <c r="H427" s="6">
        <v>1604583</v>
      </c>
      <c r="I427" s="6">
        <v>433541.32</v>
      </c>
      <c r="J427" s="404">
        <v>1171041.68</v>
      </c>
      <c r="K427" s="44" t="s">
        <v>23</v>
      </c>
      <c r="L427" s="273">
        <v>0</v>
      </c>
      <c r="M427" s="20">
        <v>42216</v>
      </c>
      <c r="N427" s="12" t="s">
        <v>889</v>
      </c>
      <c r="O427" s="404"/>
    </row>
    <row r="428" spans="1:15" s="42" customFormat="1" ht="121.5">
      <c r="A428" s="44">
        <v>87</v>
      </c>
      <c r="B428" s="44" t="s">
        <v>890</v>
      </c>
      <c r="C428" s="16" t="s">
        <v>888</v>
      </c>
      <c r="D428" s="18" t="s">
        <v>23</v>
      </c>
      <c r="E428" s="44" t="s">
        <v>23</v>
      </c>
      <c r="F428" s="799">
        <v>1.8</v>
      </c>
      <c r="G428" s="325">
        <v>1</v>
      </c>
      <c r="H428" s="6">
        <v>1604583</v>
      </c>
      <c r="I428" s="6">
        <v>435773.52</v>
      </c>
      <c r="J428" s="404">
        <v>1168809.48</v>
      </c>
      <c r="K428" s="44" t="s">
        <v>23</v>
      </c>
      <c r="L428" s="273">
        <v>0</v>
      </c>
      <c r="M428" s="20">
        <v>42216</v>
      </c>
      <c r="N428" s="12" t="s">
        <v>889</v>
      </c>
      <c r="O428" s="404"/>
    </row>
    <row r="429" spans="1:15" s="42" customFormat="1" ht="121.5">
      <c r="A429" s="44">
        <v>88</v>
      </c>
      <c r="B429" s="44" t="s">
        <v>891</v>
      </c>
      <c r="C429" s="16" t="s">
        <v>892</v>
      </c>
      <c r="D429" s="18" t="s">
        <v>23</v>
      </c>
      <c r="E429" s="44" t="s">
        <v>23</v>
      </c>
      <c r="F429" s="799">
        <v>1.2</v>
      </c>
      <c r="G429" s="325">
        <v>1</v>
      </c>
      <c r="H429" s="6">
        <v>534860</v>
      </c>
      <c r="I429" s="6">
        <v>91716.69</v>
      </c>
      <c r="J429" s="404">
        <v>443143.31</v>
      </c>
      <c r="K429" s="44" t="s">
        <v>23</v>
      </c>
      <c r="L429" s="273">
        <v>0</v>
      </c>
      <c r="M429" s="20">
        <v>42216</v>
      </c>
      <c r="N429" s="12" t="s">
        <v>889</v>
      </c>
      <c r="O429" s="404"/>
    </row>
    <row r="430" spans="1:15" s="42" customFormat="1" ht="121.5">
      <c r="A430" s="44">
        <v>89</v>
      </c>
      <c r="B430" s="44" t="s">
        <v>893</v>
      </c>
      <c r="C430" s="16" t="s">
        <v>894</v>
      </c>
      <c r="D430" s="18" t="s">
        <v>23</v>
      </c>
      <c r="E430" s="44" t="s">
        <v>23</v>
      </c>
      <c r="F430" s="799">
        <v>0.3</v>
      </c>
      <c r="G430" s="325">
        <v>1</v>
      </c>
      <c r="H430" s="6">
        <v>322489</v>
      </c>
      <c r="I430" s="6">
        <v>82756.479999999996</v>
      </c>
      <c r="J430" s="404">
        <v>239732.52000000002</v>
      </c>
      <c r="K430" s="44" t="s">
        <v>23</v>
      </c>
      <c r="L430" s="273">
        <v>0</v>
      </c>
      <c r="M430" s="20">
        <v>42216</v>
      </c>
      <c r="N430" s="12" t="s">
        <v>889</v>
      </c>
      <c r="O430" s="404"/>
    </row>
    <row r="431" spans="1:15" s="42" customFormat="1" ht="121.5">
      <c r="A431" s="44">
        <v>90</v>
      </c>
      <c r="B431" s="44" t="s">
        <v>895</v>
      </c>
      <c r="C431" s="16" t="s">
        <v>896</v>
      </c>
      <c r="D431" s="18" t="s">
        <v>23</v>
      </c>
      <c r="E431" s="44" t="s">
        <v>23</v>
      </c>
      <c r="F431" s="799">
        <v>1.5</v>
      </c>
      <c r="G431" s="325">
        <v>1</v>
      </c>
      <c r="H431" s="6">
        <v>2406875</v>
      </c>
      <c r="I431" s="6">
        <v>723601.12</v>
      </c>
      <c r="J431" s="404">
        <v>1683273.88</v>
      </c>
      <c r="K431" s="44" t="s">
        <v>23</v>
      </c>
      <c r="L431" s="273">
        <v>0</v>
      </c>
      <c r="M431" s="20">
        <v>42216</v>
      </c>
      <c r="N431" s="12" t="s">
        <v>889</v>
      </c>
      <c r="O431" s="404"/>
    </row>
    <row r="432" spans="1:15" s="42" customFormat="1" ht="121.5">
      <c r="A432" s="44">
        <v>91</v>
      </c>
      <c r="B432" s="44" t="s">
        <v>897</v>
      </c>
      <c r="C432" s="16" t="s">
        <v>898</v>
      </c>
      <c r="D432" s="18" t="s">
        <v>23</v>
      </c>
      <c r="E432" s="44" t="s">
        <v>23</v>
      </c>
      <c r="F432" s="799">
        <v>2.2999999999999998</v>
      </c>
      <c r="G432" s="325">
        <v>1</v>
      </c>
      <c r="H432" s="6">
        <v>2821326</v>
      </c>
      <c r="I432" s="6">
        <v>0</v>
      </c>
      <c r="J432" s="404">
        <v>2821326</v>
      </c>
      <c r="K432" s="44" t="s">
        <v>23</v>
      </c>
      <c r="L432" s="273">
        <v>0</v>
      </c>
      <c r="M432" s="20">
        <v>42216</v>
      </c>
      <c r="N432" s="12" t="s">
        <v>889</v>
      </c>
      <c r="O432" s="404"/>
    </row>
    <row r="433" spans="1:15" s="42" customFormat="1" ht="121.5">
      <c r="A433" s="44">
        <v>92</v>
      </c>
      <c r="B433" s="44" t="s">
        <v>899</v>
      </c>
      <c r="C433" s="16" t="s">
        <v>900</v>
      </c>
      <c r="D433" s="18" t="s">
        <v>23</v>
      </c>
      <c r="E433" s="44" t="s">
        <v>23</v>
      </c>
      <c r="F433" s="799" t="s">
        <v>901</v>
      </c>
      <c r="G433" s="325">
        <v>1</v>
      </c>
      <c r="H433" s="6">
        <v>1488320.69</v>
      </c>
      <c r="I433" s="6">
        <v>1488320.69</v>
      </c>
      <c r="J433" s="404">
        <v>0</v>
      </c>
      <c r="K433" s="44" t="s">
        <v>23</v>
      </c>
      <c r="L433" s="273">
        <v>0</v>
      </c>
      <c r="M433" s="20" t="s">
        <v>902</v>
      </c>
      <c r="N433" s="12" t="s">
        <v>903</v>
      </c>
      <c r="O433" s="404"/>
    </row>
    <row r="434" spans="1:15" s="42" customFormat="1" ht="121.5">
      <c r="A434" s="44">
        <v>93</v>
      </c>
      <c r="B434" s="44" t="s">
        <v>904</v>
      </c>
      <c r="C434" s="16" t="s">
        <v>905</v>
      </c>
      <c r="D434" s="18"/>
      <c r="E434" s="44"/>
      <c r="F434" s="799">
        <v>0.82599999999999996</v>
      </c>
      <c r="G434" s="325">
        <v>1</v>
      </c>
      <c r="H434" s="273">
        <v>4151964.65</v>
      </c>
      <c r="I434" s="273">
        <v>4151964.65</v>
      </c>
      <c r="J434" s="404">
        <v>0</v>
      </c>
      <c r="K434" s="44" t="s">
        <v>23</v>
      </c>
      <c r="L434" s="273">
        <v>0</v>
      </c>
      <c r="M434" s="20" t="s">
        <v>902</v>
      </c>
      <c r="N434" s="12" t="s">
        <v>903</v>
      </c>
      <c r="O434" s="404"/>
    </row>
    <row r="435" spans="1:15" s="42" customFormat="1" ht="141.75">
      <c r="A435" s="44">
        <v>94</v>
      </c>
      <c r="B435" s="44" t="s">
        <v>906</v>
      </c>
      <c r="C435" s="16" t="s">
        <v>907</v>
      </c>
      <c r="D435" s="18"/>
      <c r="E435" s="44"/>
      <c r="F435" s="799">
        <v>0.7</v>
      </c>
      <c r="G435" s="325">
        <v>1</v>
      </c>
      <c r="H435" s="273">
        <v>2779381</v>
      </c>
      <c r="I435" s="273">
        <v>2779381</v>
      </c>
      <c r="J435" s="404">
        <v>0</v>
      </c>
      <c r="K435" s="44" t="s">
        <v>23</v>
      </c>
      <c r="L435" s="273">
        <v>0</v>
      </c>
      <c r="M435" s="20" t="s">
        <v>908</v>
      </c>
      <c r="N435" s="12" t="s">
        <v>909</v>
      </c>
      <c r="O435" s="404"/>
    </row>
    <row r="436" spans="1:15" s="42" customFormat="1" ht="283.5">
      <c r="A436" s="44">
        <v>95</v>
      </c>
      <c r="B436" s="44" t="s">
        <v>910</v>
      </c>
      <c r="C436" s="16" t="s">
        <v>911</v>
      </c>
      <c r="D436" s="18"/>
      <c r="E436" s="44"/>
      <c r="F436" s="799">
        <v>77.174999999999997</v>
      </c>
      <c r="G436" s="325">
        <v>1</v>
      </c>
      <c r="H436" s="6">
        <v>4647400</v>
      </c>
      <c r="I436" s="810">
        <v>813179.92</v>
      </c>
      <c r="J436" s="404">
        <v>3834220.08</v>
      </c>
      <c r="K436" s="44" t="s">
        <v>23</v>
      </c>
      <c r="L436" s="273">
        <v>0</v>
      </c>
      <c r="M436" s="20" t="s">
        <v>912</v>
      </c>
      <c r="N436" s="12" t="s">
        <v>683</v>
      </c>
      <c r="O436" s="404"/>
    </row>
    <row r="437" spans="1:15" s="42" customFormat="1" ht="243">
      <c r="A437" s="44">
        <v>96</v>
      </c>
      <c r="B437" s="44" t="s">
        <v>910</v>
      </c>
      <c r="C437" s="16" t="s">
        <v>913</v>
      </c>
      <c r="D437" s="18"/>
      <c r="E437" s="44"/>
      <c r="F437" s="799">
        <v>9.3529999999999998</v>
      </c>
      <c r="G437" s="325">
        <v>1</v>
      </c>
      <c r="H437" s="6">
        <v>12351775.789999999</v>
      </c>
      <c r="I437" s="806">
        <v>10807795.92</v>
      </c>
      <c r="J437" s="404">
        <v>1543979.8699999992</v>
      </c>
      <c r="K437" s="44" t="s">
        <v>23</v>
      </c>
      <c r="L437" s="273">
        <v>0</v>
      </c>
      <c r="M437" s="20" t="s">
        <v>912</v>
      </c>
      <c r="N437" s="12" t="s">
        <v>683</v>
      </c>
      <c r="O437" s="404"/>
    </row>
    <row r="438" spans="1:15" s="42" customFormat="1" ht="243">
      <c r="A438" s="44">
        <v>97</v>
      </c>
      <c r="B438" s="44" t="s">
        <v>910</v>
      </c>
      <c r="C438" s="16" t="s">
        <v>914</v>
      </c>
      <c r="D438" s="18"/>
      <c r="E438" s="44"/>
      <c r="F438" s="799">
        <v>7.2</v>
      </c>
      <c r="G438" s="325">
        <v>1</v>
      </c>
      <c r="H438" s="6">
        <v>12935082.65</v>
      </c>
      <c r="I438" s="806">
        <v>11318202.560000001</v>
      </c>
      <c r="J438" s="404">
        <v>1616880.0899999999</v>
      </c>
      <c r="K438" s="44" t="s">
        <v>23</v>
      </c>
      <c r="L438" s="273">
        <v>0</v>
      </c>
      <c r="M438" s="20" t="s">
        <v>912</v>
      </c>
      <c r="N438" s="12" t="s">
        <v>683</v>
      </c>
      <c r="O438" s="404"/>
    </row>
    <row r="439" spans="1:15" s="42" customFormat="1" ht="243">
      <c r="A439" s="44">
        <v>98</v>
      </c>
      <c r="B439" s="44" t="s">
        <v>915</v>
      </c>
      <c r="C439" s="16" t="s">
        <v>916</v>
      </c>
      <c r="D439" s="18"/>
      <c r="E439" s="44"/>
      <c r="F439" s="799">
        <v>2.835</v>
      </c>
      <c r="G439" s="325">
        <v>1</v>
      </c>
      <c r="H439" s="6">
        <v>5699921.79</v>
      </c>
      <c r="I439" s="806">
        <v>4999296.95</v>
      </c>
      <c r="J439" s="404">
        <v>700624.83999999985</v>
      </c>
      <c r="K439" s="44" t="s">
        <v>23</v>
      </c>
      <c r="L439" s="273">
        <v>0</v>
      </c>
      <c r="M439" s="20" t="s">
        <v>912</v>
      </c>
      <c r="N439" s="12" t="s">
        <v>683</v>
      </c>
      <c r="O439" s="404"/>
    </row>
    <row r="440" spans="1:15" s="42" customFormat="1" ht="182.25">
      <c r="A440" s="44">
        <v>99</v>
      </c>
      <c r="B440" s="44" t="s">
        <v>915</v>
      </c>
      <c r="C440" s="16" t="s">
        <v>917</v>
      </c>
      <c r="D440" s="18"/>
      <c r="E440" s="44"/>
      <c r="F440" s="799">
        <v>1.28</v>
      </c>
      <c r="G440" s="325">
        <v>1</v>
      </c>
      <c r="H440" s="6">
        <v>2558851.92</v>
      </c>
      <c r="I440" s="806">
        <v>2175020.04</v>
      </c>
      <c r="J440" s="404">
        <v>383831.87999999989</v>
      </c>
      <c r="K440" s="44" t="s">
        <v>23</v>
      </c>
      <c r="L440" s="273">
        <v>0</v>
      </c>
      <c r="M440" s="20" t="s">
        <v>912</v>
      </c>
      <c r="N440" s="12" t="s">
        <v>683</v>
      </c>
      <c r="O440" s="404"/>
    </row>
    <row r="441" spans="1:15" s="42" customFormat="1" ht="121.5">
      <c r="A441" s="44">
        <v>100</v>
      </c>
      <c r="B441" s="44" t="s">
        <v>915</v>
      </c>
      <c r="C441" s="16" t="s">
        <v>918</v>
      </c>
      <c r="D441" s="18"/>
      <c r="E441" s="44"/>
      <c r="F441" s="799">
        <v>0.65</v>
      </c>
      <c r="G441" s="325">
        <v>1</v>
      </c>
      <c r="H441" s="6">
        <v>1551628.29</v>
      </c>
      <c r="I441" s="806">
        <v>1318888.17</v>
      </c>
      <c r="J441" s="404">
        <v>232740.12000000011</v>
      </c>
      <c r="K441" s="44" t="s">
        <v>23</v>
      </c>
      <c r="L441" s="273">
        <v>0</v>
      </c>
      <c r="M441" s="20" t="s">
        <v>912</v>
      </c>
      <c r="N441" s="12" t="s">
        <v>683</v>
      </c>
      <c r="O441" s="404"/>
    </row>
    <row r="442" spans="1:15" s="42" customFormat="1" ht="202.5">
      <c r="A442" s="44">
        <v>101</v>
      </c>
      <c r="B442" s="44" t="s">
        <v>915</v>
      </c>
      <c r="C442" s="16" t="s">
        <v>919</v>
      </c>
      <c r="D442" s="18"/>
      <c r="E442" s="44"/>
      <c r="F442" s="799">
        <v>2.08</v>
      </c>
      <c r="G442" s="325">
        <v>1</v>
      </c>
      <c r="H442" s="6">
        <v>5075956.8600000003</v>
      </c>
      <c r="I442" s="806">
        <v>4314557.04</v>
      </c>
      <c r="J442" s="404">
        <v>761399.8200000003</v>
      </c>
      <c r="K442" s="44" t="s">
        <v>23</v>
      </c>
      <c r="L442" s="273">
        <v>0</v>
      </c>
      <c r="M442" s="20" t="s">
        <v>912</v>
      </c>
      <c r="N442" s="12" t="s">
        <v>683</v>
      </c>
      <c r="O442" s="404"/>
    </row>
    <row r="443" spans="1:15" s="42" customFormat="1" ht="121.5">
      <c r="A443" s="44">
        <v>102</v>
      </c>
      <c r="B443" s="44" t="s">
        <v>915</v>
      </c>
      <c r="C443" s="16" t="s">
        <v>920</v>
      </c>
      <c r="D443" s="18"/>
      <c r="E443" s="44"/>
      <c r="F443" s="799">
        <v>0.82</v>
      </c>
      <c r="G443" s="325">
        <v>1</v>
      </c>
      <c r="H443" s="6">
        <v>2011590.82</v>
      </c>
      <c r="I443" s="806">
        <v>1709839.19</v>
      </c>
      <c r="J443" s="404">
        <v>301751.63000000012</v>
      </c>
      <c r="K443" s="44" t="s">
        <v>23</v>
      </c>
      <c r="L443" s="273">
        <v>0</v>
      </c>
      <c r="M443" s="20" t="s">
        <v>912</v>
      </c>
      <c r="N443" s="12" t="s">
        <v>683</v>
      </c>
      <c r="O443" s="404"/>
    </row>
    <row r="444" spans="1:15" s="42" customFormat="1" ht="141.75">
      <c r="A444" s="44">
        <v>103</v>
      </c>
      <c r="B444" s="44" t="s">
        <v>915</v>
      </c>
      <c r="C444" s="16" t="s">
        <v>921</v>
      </c>
      <c r="D444" s="18"/>
      <c r="E444" s="44"/>
      <c r="F444" s="799">
        <v>0.3</v>
      </c>
      <c r="G444" s="325">
        <v>1</v>
      </c>
      <c r="H444" s="6">
        <v>1319768.42</v>
      </c>
      <c r="I444" s="806">
        <v>1308770.42</v>
      </c>
      <c r="J444" s="404">
        <v>10998</v>
      </c>
      <c r="K444" s="44" t="s">
        <v>23</v>
      </c>
      <c r="L444" s="273">
        <v>0</v>
      </c>
      <c r="M444" s="20" t="s">
        <v>912</v>
      </c>
      <c r="N444" s="12" t="s">
        <v>683</v>
      </c>
      <c r="O444" s="404"/>
    </row>
    <row r="445" spans="1:15" s="42" customFormat="1" ht="141.75">
      <c r="A445" s="44">
        <v>104</v>
      </c>
      <c r="B445" s="44" t="s">
        <v>915</v>
      </c>
      <c r="C445" s="16" t="s">
        <v>922</v>
      </c>
      <c r="D445" s="18"/>
      <c r="E445" s="44"/>
      <c r="F445" s="799">
        <v>3.04</v>
      </c>
      <c r="G445" s="325">
        <v>1</v>
      </c>
      <c r="H445" s="6">
        <v>13280849.59</v>
      </c>
      <c r="I445" s="806">
        <v>13170175.59</v>
      </c>
      <c r="J445" s="404">
        <v>110674</v>
      </c>
      <c r="K445" s="44" t="s">
        <v>23</v>
      </c>
      <c r="L445" s="273">
        <v>0</v>
      </c>
      <c r="M445" s="20" t="s">
        <v>912</v>
      </c>
      <c r="N445" s="12" t="s">
        <v>683</v>
      </c>
      <c r="O445" s="404"/>
    </row>
    <row r="446" spans="1:15" s="42" customFormat="1" ht="101.25">
      <c r="A446" s="44">
        <v>105</v>
      </c>
      <c r="B446" s="44" t="s">
        <v>923</v>
      </c>
      <c r="C446" s="16" t="s">
        <v>924</v>
      </c>
      <c r="D446" s="18"/>
      <c r="E446" s="44"/>
      <c r="F446" s="799">
        <v>0.17100000000000001</v>
      </c>
      <c r="G446" s="325">
        <v>1</v>
      </c>
      <c r="H446" s="6">
        <v>608130.86</v>
      </c>
      <c r="I446" s="806">
        <v>605596.86</v>
      </c>
      <c r="J446" s="404">
        <v>2534</v>
      </c>
      <c r="K446" s="44" t="s">
        <v>23</v>
      </c>
      <c r="L446" s="273">
        <v>0</v>
      </c>
      <c r="M446" s="20" t="s">
        <v>912</v>
      </c>
      <c r="N446" s="12" t="s">
        <v>683</v>
      </c>
      <c r="O446" s="404"/>
    </row>
    <row r="447" spans="1:15" s="42" customFormat="1" ht="222.75">
      <c r="A447" s="44">
        <v>106</v>
      </c>
      <c r="B447" s="44" t="s">
        <v>910</v>
      </c>
      <c r="C447" s="16" t="s">
        <v>925</v>
      </c>
      <c r="D447" s="18"/>
      <c r="E447" s="44"/>
      <c r="F447" s="799">
        <v>1.2709999999999999</v>
      </c>
      <c r="G447" s="325">
        <v>1</v>
      </c>
      <c r="H447" s="6">
        <v>4820698.74</v>
      </c>
      <c r="I447" s="806">
        <v>4820698.74</v>
      </c>
      <c r="J447" s="404">
        <v>0</v>
      </c>
      <c r="K447" s="44" t="s">
        <v>23</v>
      </c>
      <c r="L447" s="273">
        <v>0</v>
      </c>
      <c r="M447" s="20" t="s">
        <v>912</v>
      </c>
      <c r="N447" s="12" t="s">
        <v>683</v>
      </c>
      <c r="O447" s="404"/>
    </row>
    <row r="448" spans="1:15" s="42" customFormat="1" ht="141.75">
      <c r="A448" s="44">
        <v>107</v>
      </c>
      <c r="B448" s="44" t="s">
        <v>915</v>
      </c>
      <c r="C448" s="16" t="s">
        <v>926</v>
      </c>
      <c r="D448" s="18"/>
      <c r="E448" s="44"/>
      <c r="F448" s="799">
        <v>0.46400000000000002</v>
      </c>
      <c r="G448" s="325">
        <v>1</v>
      </c>
      <c r="H448" s="6">
        <v>1963077.6</v>
      </c>
      <c r="I448" s="806">
        <v>1963077.6</v>
      </c>
      <c r="J448" s="404">
        <v>0</v>
      </c>
      <c r="K448" s="44" t="s">
        <v>23</v>
      </c>
      <c r="L448" s="273">
        <v>0</v>
      </c>
      <c r="M448" s="20" t="s">
        <v>912</v>
      </c>
      <c r="N448" s="12" t="s">
        <v>683</v>
      </c>
      <c r="O448" s="404"/>
    </row>
    <row r="449" spans="1:15" s="42" customFormat="1" ht="222.75">
      <c r="A449" s="44">
        <v>108</v>
      </c>
      <c r="B449" s="44" t="s">
        <v>915</v>
      </c>
      <c r="C449" s="16" t="s">
        <v>927</v>
      </c>
      <c r="D449" s="18"/>
      <c r="E449" s="44"/>
      <c r="F449" s="799">
        <v>1.74</v>
      </c>
      <c r="G449" s="325">
        <v>1</v>
      </c>
      <c r="H449" s="6">
        <v>6320464.7800000003</v>
      </c>
      <c r="I449" s="806">
        <v>6320464.7800000003</v>
      </c>
      <c r="J449" s="404">
        <v>0</v>
      </c>
      <c r="K449" s="44" t="s">
        <v>23</v>
      </c>
      <c r="L449" s="273">
        <v>0</v>
      </c>
      <c r="M449" s="20" t="s">
        <v>912</v>
      </c>
      <c r="N449" s="12" t="s">
        <v>683</v>
      </c>
      <c r="O449" s="404"/>
    </row>
    <row r="450" spans="1:15" s="42" customFormat="1" ht="121.5">
      <c r="A450" s="44">
        <v>109</v>
      </c>
      <c r="B450" s="44" t="s">
        <v>928</v>
      </c>
      <c r="C450" s="16" t="s">
        <v>929</v>
      </c>
      <c r="D450" s="18"/>
      <c r="E450" s="44"/>
      <c r="F450" s="799">
        <v>0.309</v>
      </c>
      <c r="G450" s="325">
        <v>1</v>
      </c>
      <c r="H450" s="6">
        <v>1036170</v>
      </c>
      <c r="I450" s="811">
        <v>1036170</v>
      </c>
      <c r="J450" s="404">
        <v>0</v>
      </c>
      <c r="K450" s="44" t="s">
        <v>23</v>
      </c>
      <c r="L450" s="273">
        <v>0</v>
      </c>
      <c r="M450" s="20" t="s">
        <v>912</v>
      </c>
      <c r="N450" s="12" t="s">
        <v>683</v>
      </c>
      <c r="O450" s="404"/>
    </row>
    <row r="451" spans="1:15" s="42" customFormat="1" ht="121.5">
      <c r="A451" s="44">
        <v>110</v>
      </c>
      <c r="B451" s="44" t="s">
        <v>930</v>
      </c>
      <c r="C451" s="16" t="s">
        <v>931</v>
      </c>
      <c r="D451" s="18"/>
      <c r="E451" s="44"/>
      <c r="F451" s="799">
        <v>0.48699999999999999</v>
      </c>
      <c r="G451" s="325">
        <v>1</v>
      </c>
      <c r="H451" s="6">
        <v>1492511.74</v>
      </c>
      <c r="I451" s="811">
        <v>1492511.74</v>
      </c>
      <c r="J451" s="404">
        <v>0</v>
      </c>
      <c r="K451" s="44" t="s">
        <v>23</v>
      </c>
      <c r="L451" s="273">
        <v>0</v>
      </c>
      <c r="M451" s="20" t="s">
        <v>912</v>
      </c>
      <c r="N451" s="12" t="s">
        <v>683</v>
      </c>
      <c r="O451" s="404"/>
    </row>
    <row r="452" spans="1:15" s="42" customFormat="1" ht="121.5">
      <c r="A452" s="44">
        <v>111</v>
      </c>
      <c r="B452" s="44" t="s">
        <v>932</v>
      </c>
      <c r="C452" s="16" t="s">
        <v>933</v>
      </c>
      <c r="D452" s="18"/>
      <c r="E452" s="44"/>
      <c r="F452" s="799">
        <v>5.9710000000000001</v>
      </c>
      <c r="G452" s="325">
        <v>1</v>
      </c>
      <c r="H452" s="6">
        <v>5013030.91</v>
      </c>
      <c r="I452" s="811">
        <v>5013030.91</v>
      </c>
      <c r="J452" s="404">
        <v>0</v>
      </c>
      <c r="K452" s="44" t="s">
        <v>23</v>
      </c>
      <c r="L452" s="273">
        <v>0</v>
      </c>
      <c r="M452" s="20" t="s">
        <v>912</v>
      </c>
      <c r="N452" s="12" t="s">
        <v>683</v>
      </c>
      <c r="O452" s="404"/>
    </row>
    <row r="453" spans="1:15" s="42" customFormat="1" ht="162">
      <c r="A453" s="44">
        <v>112</v>
      </c>
      <c r="B453" s="44" t="s">
        <v>915</v>
      </c>
      <c r="C453" s="16" t="s">
        <v>934</v>
      </c>
      <c r="D453" s="18"/>
      <c r="E453" s="44"/>
      <c r="F453" s="799">
        <v>2.3E-2</v>
      </c>
      <c r="G453" s="325">
        <v>1</v>
      </c>
      <c r="H453" s="6">
        <v>1888108</v>
      </c>
      <c r="I453" s="806">
        <v>1888108</v>
      </c>
      <c r="J453" s="404">
        <v>0</v>
      </c>
      <c r="K453" s="44" t="s">
        <v>23</v>
      </c>
      <c r="L453" s="273">
        <v>0</v>
      </c>
      <c r="M453" s="20" t="s">
        <v>912</v>
      </c>
      <c r="N453" s="12" t="s">
        <v>683</v>
      </c>
      <c r="O453" s="404"/>
    </row>
    <row r="454" spans="1:15" s="42" customFormat="1" ht="202.5">
      <c r="A454" s="44">
        <v>113</v>
      </c>
      <c r="B454" s="44" t="s">
        <v>935</v>
      </c>
      <c r="C454" s="16" t="s">
        <v>936</v>
      </c>
      <c r="D454" s="18"/>
      <c r="E454" s="44"/>
      <c r="F454" s="799">
        <v>1.143</v>
      </c>
      <c r="G454" s="325">
        <v>1</v>
      </c>
      <c r="H454" s="6">
        <v>5628674.5800000001</v>
      </c>
      <c r="I454" s="6">
        <v>5628674.5800000001</v>
      </c>
      <c r="J454" s="404">
        <v>0</v>
      </c>
      <c r="K454" s="44" t="s">
        <v>23</v>
      </c>
      <c r="L454" s="273">
        <v>0</v>
      </c>
      <c r="M454" s="20" t="s">
        <v>937</v>
      </c>
      <c r="N454" s="12" t="s">
        <v>938</v>
      </c>
      <c r="O454" s="404"/>
    </row>
    <row r="455" spans="1:15" s="42" customFormat="1" ht="202.5">
      <c r="A455" s="44">
        <v>114</v>
      </c>
      <c r="B455" s="44" t="s">
        <v>939</v>
      </c>
      <c r="C455" s="16" t="s">
        <v>940</v>
      </c>
      <c r="D455" s="18"/>
      <c r="E455" s="44"/>
      <c r="F455" s="799">
        <v>1.9119999999999999</v>
      </c>
      <c r="G455" s="325">
        <v>1</v>
      </c>
      <c r="H455" s="6">
        <v>10722944.859999999</v>
      </c>
      <c r="I455" s="6">
        <v>10722944.859999999</v>
      </c>
      <c r="J455" s="404">
        <v>0</v>
      </c>
      <c r="K455" s="44" t="s">
        <v>23</v>
      </c>
      <c r="L455" s="273">
        <v>0</v>
      </c>
      <c r="M455" s="20" t="s">
        <v>937</v>
      </c>
      <c r="N455" s="12" t="s">
        <v>938</v>
      </c>
      <c r="O455" s="404"/>
    </row>
    <row r="456" spans="1:15" s="42" customFormat="1" ht="202.5">
      <c r="A456" s="44">
        <v>115</v>
      </c>
      <c r="B456" s="44" t="s">
        <v>941</v>
      </c>
      <c r="C456" s="16" t="s">
        <v>942</v>
      </c>
      <c r="D456" s="18"/>
      <c r="E456" s="44"/>
      <c r="F456" s="799">
        <v>0.28899999999999998</v>
      </c>
      <c r="G456" s="325">
        <v>1</v>
      </c>
      <c r="H456" s="6">
        <v>1489537.29</v>
      </c>
      <c r="I456" s="6">
        <v>1489537.29</v>
      </c>
      <c r="J456" s="404">
        <v>0</v>
      </c>
      <c r="K456" s="44" t="s">
        <v>23</v>
      </c>
      <c r="L456" s="273">
        <v>0</v>
      </c>
      <c r="M456" s="20" t="s">
        <v>937</v>
      </c>
      <c r="N456" s="12" t="s">
        <v>938</v>
      </c>
      <c r="O456" s="404"/>
    </row>
    <row r="457" spans="1:15" s="42" customFormat="1" ht="202.5">
      <c r="A457" s="44">
        <v>116</v>
      </c>
      <c r="B457" s="44" t="s">
        <v>939</v>
      </c>
      <c r="C457" s="16" t="s">
        <v>943</v>
      </c>
      <c r="D457" s="18"/>
      <c r="E457" s="44"/>
      <c r="F457" s="799">
        <v>0.45700000000000002</v>
      </c>
      <c r="G457" s="12">
        <v>1</v>
      </c>
      <c r="H457" s="6">
        <v>2637532.58</v>
      </c>
      <c r="I457" s="6">
        <v>2637532.58</v>
      </c>
      <c r="J457" s="404">
        <v>0</v>
      </c>
      <c r="K457" s="44" t="s">
        <v>23</v>
      </c>
      <c r="L457" s="273">
        <v>0</v>
      </c>
      <c r="M457" s="20" t="s">
        <v>937</v>
      </c>
      <c r="N457" s="12" t="s">
        <v>938</v>
      </c>
      <c r="O457" s="404"/>
    </row>
    <row r="458" spans="1:15" s="42" customFormat="1" ht="202.5">
      <c r="A458" s="44">
        <v>117</v>
      </c>
      <c r="B458" s="44" t="s">
        <v>944</v>
      </c>
      <c r="C458" s="16" t="s">
        <v>945</v>
      </c>
      <c r="D458" s="18"/>
      <c r="E458" s="44"/>
      <c r="F458" s="799">
        <v>0.27800000000000002</v>
      </c>
      <c r="G458" s="12">
        <v>1</v>
      </c>
      <c r="H458" s="6">
        <v>1500837.29</v>
      </c>
      <c r="I458" s="6">
        <v>1500837.29</v>
      </c>
      <c r="J458" s="404">
        <v>0</v>
      </c>
      <c r="K458" s="44" t="s">
        <v>23</v>
      </c>
      <c r="L458" s="273">
        <v>0</v>
      </c>
      <c r="M458" s="20" t="s">
        <v>937</v>
      </c>
      <c r="N458" s="12" t="s">
        <v>938</v>
      </c>
      <c r="O458" s="404"/>
    </row>
    <row r="459" spans="1:15" s="42" customFormat="1" ht="202.5">
      <c r="A459" s="44">
        <v>118</v>
      </c>
      <c r="B459" s="44" t="s">
        <v>946</v>
      </c>
      <c r="C459" s="16" t="s">
        <v>947</v>
      </c>
      <c r="D459" s="18"/>
      <c r="E459" s="44"/>
      <c r="F459" s="799">
        <v>0.82499999999999996</v>
      </c>
      <c r="G459" s="12">
        <v>1</v>
      </c>
      <c r="H459" s="6">
        <v>3959649.58</v>
      </c>
      <c r="I459" s="6">
        <v>3959649.58</v>
      </c>
      <c r="J459" s="404">
        <v>0</v>
      </c>
      <c r="K459" s="44" t="s">
        <v>23</v>
      </c>
      <c r="L459" s="273">
        <v>0</v>
      </c>
      <c r="M459" s="20" t="s">
        <v>937</v>
      </c>
      <c r="N459" s="12" t="s">
        <v>938</v>
      </c>
      <c r="O459" s="404"/>
    </row>
    <row r="460" spans="1:15" s="42" customFormat="1" ht="283.5">
      <c r="A460" s="44">
        <v>119</v>
      </c>
      <c r="B460" s="432" t="s">
        <v>6664</v>
      </c>
      <c r="C460" s="812"/>
      <c r="D460" s="330"/>
      <c r="E460" s="432"/>
      <c r="F460" s="813">
        <v>1.7529999999999999</v>
      </c>
      <c r="G460" s="12">
        <v>1</v>
      </c>
      <c r="H460" s="33">
        <v>5570727</v>
      </c>
      <c r="I460" s="6">
        <v>5570727</v>
      </c>
      <c r="J460" s="404">
        <v>0</v>
      </c>
      <c r="K460" s="44" t="s">
        <v>23</v>
      </c>
      <c r="L460" s="273">
        <v>0</v>
      </c>
      <c r="M460" s="20" t="s">
        <v>948</v>
      </c>
      <c r="N460" s="12" t="s">
        <v>938</v>
      </c>
      <c r="O460" s="404"/>
    </row>
    <row r="461" spans="1:15" s="42" customFormat="1" ht="141.75">
      <c r="A461" s="44">
        <v>120</v>
      </c>
      <c r="B461" s="814" t="s">
        <v>6635</v>
      </c>
      <c r="C461" s="16" t="s">
        <v>6657</v>
      </c>
      <c r="D461" s="18"/>
      <c r="E461" s="44"/>
      <c r="F461" s="815">
        <v>1.03</v>
      </c>
      <c r="G461" s="12">
        <v>1</v>
      </c>
      <c r="H461" s="6">
        <v>3579406</v>
      </c>
      <c r="I461" s="6">
        <v>3579406</v>
      </c>
      <c r="J461" s="404">
        <v>0</v>
      </c>
      <c r="K461" s="44" t="s">
        <v>23</v>
      </c>
      <c r="L461" s="273">
        <v>0</v>
      </c>
      <c r="M461" s="20">
        <v>44190</v>
      </c>
      <c r="N461" s="12" t="s">
        <v>6653</v>
      </c>
      <c r="O461" s="404"/>
    </row>
    <row r="462" spans="1:15" s="42" customFormat="1" ht="101.25">
      <c r="A462" s="44">
        <v>121</v>
      </c>
      <c r="B462" s="814" t="s">
        <v>6636</v>
      </c>
      <c r="C462" s="16" t="s">
        <v>924</v>
      </c>
      <c r="D462" s="18"/>
      <c r="E462" s="44"/>
      <c r="F462" s="815">
        <v>1.6539999999999999</v>
      </c>
      <c r="G462" s="12">
        <v>1</v>
      </c>
      <c r="H462" s="6">
        <v>7447600</v>
      </c>
      <c r="I462" s="6">
        <v>7447600</v>
      </c>
      <c r="J462" s="404">
        <v>0</v>
      </c>
      <c r="K462" s="44" t="s">
        <v>23</v>
      </c>
      <c r="L462" s="273">
        <v>0</v>
      </c>
      <c r="M462" s="20">
        <v>44190</v>
      </c>
      <c r="N462" s="12" t="s">
        <v>6653</v>
      </c>
      <c r="O462" s="404"/>
    </row>
    <row r="463" spans="1:15" s="42" customFormat="1" ht="101.25">
      <c r="A463" s="44">
        <v>122</v>
      </c>
      <c r="B463" s="814" t="s">
        <v>6637</v>
      </c>
      <c r="C463" s="16" t="s">
        <v>3514</v>
      </c>
      <c r="D463" s="18"/>
      <c r="E463" s="44"/>
      <c r="F463" s="815">
        <v>0.129</v>
      </c>
      <c r="G463" s="12">
        <v>1</v>
      </c>
      <c r="H463" s="6">
        <v>625700</v>
      </c>
      <c r="I463" s="6">
        <v>625700</v>
      </c>
      <c r="J463" s="404">
        <v>0</v>
      </c>
      <c r="K463" s="44" t="s">
        <v>23</v>
      </c>
      <c r="L463" s="273">
        <v>0</v>
      </c>
      <c r="M463" s="20">
        <v>44190</v>
      </c>
      <c r="N463" s="12" t="s">
        <v>6653</v>
      </c>
      <c r="O463" s="404"/>
    </row>
    <row r="464" spans="1:15" s="42" customFormat="1" ht="121.5">
      <c r="A464" s="44">
        <v>123</v>
      </c>
      <c r="B464" s="814" t="s">
        <v>6638</v>
      </c>
      <c r="C464" s="16" t="s">
        <v>3791</v>
      </c>
      <c r="D464" s="18"/>
      <c r="E464" s="44"/>
      <c r="F464" s="815">
        <v>0.39900000000000002</v>
      </c>
      <c r="G464" s="12">
        <v>1</v>
      </c>
      <c r="H464" s="6">
        <v>1975700</v>
      </c>
      <c r="I464" s="6">
        <v>1975700</v>
      </c>
      <c r="J464" s="404">
        <v>0</v>
      </c>
      <c r="K464" s="44" t="s">
        <v>23</v>
      </c>
      <c r="L464" s="273">
        <v>0</v>
      </c>
      <c r="M464" s="20">
        <v>44190</v>
      </c>
      <c r="N464" s="12" t="s">
        <v>6653</v>
      </c>
      <c r="O464" s="404"/>
    </row>
    <row r="465" spans="1:15" s="42" customFormat="1" ht="101.25">
      <c r="A465" s="44">
        <v>124</v>
      </c>
      <c r="B465" s="814" t="s">
        <v>6639</v>
      </c>
      <c r="C465" s="16" t="s">
        <v>3583</v>
      </c>
      <c r="D465" s="18"/>
      <c r="E465" s="44"/>
      <c r="F465" s="815">
        <v>0.40500000000000003</v>
      </c>
      <c r="G465" s="12">
        <v>1</v>
      </c>
      <c r="H465" s="6">
        <v>2127700</v>
      </c>
      <c r="I465" s="6">
        <v>2127700</v>
      </c>
      <c r="J465" s="404">
        <v>0</v>
      </c>
      <c r="K465" s="44" t="s">
        <v>23</v>
      </c>
      <c r="L465" s="273">
        <v>0</v>
      </c>
      <c r="M465" s="20">
        <v>44190</v>
      </c>
      <c r="N465" s="12" t="s">
        <v>6653</v>
      </c>
      <c r="O465" s="404"/>
    </row>
    <row r="466" spans="1:15" s="42" customFormat="1" ht="81">
      <c r="A466" s="44">
        <v>125</v>
      </c>
      <c r="B466" s="814" t="s">
        <v>6640</v>
      </c>
      <c r="C466" s="16" t="s">
        <v>6663</v>
      </c>
      <c r="D466" s="18"/>
      <c r="E466" s="44"/>
      <c r="F466" s="815">
        <v>0.77100000000000002</v>
      </c>
      <c r="G466" s="12">
        <v>1</v>
      </c>
      <c r="H466" s="6">
        <v>4002400</v>
      </c>
      <c r="I466" s="6">
        <v>4002400</v>
      </c>
      <c r="J466" s="404">
        <v>0</v>
      </c>
      <c r="K466" s="44" t="s">
        <v>23</v>
      </c>
      <c r="L466" s="273">
        <v>0</v>
      </c>
      <c r="M466" s="20">
        <v>44190</v>
      </c>
      <c r="N466" s="12" t="s">
        <v>6653</v>
      </c>
      <c r="O466" s="404"/>
    </row>
    <row r="467" spans="1:15" s="42" customFormat="1" ht="81">
      <c r="A467" s="44">
        <v>126</v>
      </c>
      <c r="B467" s="814" t="s">
        <v>6641</v>
      </c>
      <c r="C467" s="16" t="s">
        <v>6662</v>
      </c>
      <c r="D467" s="18"/>
      <c r="E467" s="44"/>
      <c r="F467" s="815">
        <v>0.25900000000000001</v>
      </c>
      <c r="G467" s="12">
        <v>1</v>
      </c>
      <c r="H467" s="6">
        <v>1201700</v>
      </c>
      <c r="I467" s="6">
        <v>1201700</v>
      </c>
      <c r="J467" s="404">
        <v>0</v>
      </c>
      <c r="K467" s="44" t="s">
        <v>23</v>
      </c>
      <c r="L467" s="273">
        <v>0</v>
      </c>
      <c r="M467" s="20">
        <v>44190</v>
      </c>
      <c r="N467" s="12" t="s">
        <v>6653</v>
      </c>
      <c r="O467" s="404"/>
    </row>
    <row r="468" spans="1:15" s="42" customFormat="1" ht="101.25">
      <c r="A468" s="44">
        <v>127</v>
      </c>
      <c r="B468" s="814" t="s">
        <v>6642</v>
      </c>
      <c r="C468" s="16" t="s">
        <v>6661</v>
      </c>
      <c r="D468" s="18"/>
      <c r="E468" s="44"/>
      <c r="F468" s="815">
        <v>0.108</v>
      </c>
      <c r="G468" s="12">
        <v>1</v>
      </c>
      <c r="H468" s="6">
        <v>515100</v>
      </c>
      <c r="I468" s="6">
        <v>515100</v>
      </c>
      <c r="J468" s="404">
        <v>0</v>
      </c>
      <c r="K468" s="44" t="s">
        <v>23</v>
      </c>
      <c r="L468" s="273">
        <v>0</v>
      </c>
      <c r="M468" s="20">
        <v>44190</v>
      </c>
      <c r="N468" s="12" t="s">
        <v>6653</v>
      </c>
      <c r="O468" s="404"/>
    </row>
    <row r="469" spans="1:15" s="42" customFormat="1" ht="101.25">
      <c r="A469" s="44">
        <v>128</v>
      </c>
      <c r="B469" s="814" t="s">
        <v>6643</v>
      </c>
      <c r="C469" s="16" t="s">
        <v>3561</v>
      </c>
      <c r="D469" s="18"/>
      <c r="E469" s="44"/>
      <c r="F469" s="815">
        <v>0.18099999999999999</v>
      </c>
      <c r="G469" s="12">
        <v>1</v>
      </c>
      <c r="H469" s="6">
        <v>1004100</v>
      </c>
      <c r="I469" s="6">
        <v>1004100</v>
      </c>
      <c r="J469" s="404">
        <v>0</v>
      </c>
      <c r="K469" s="44" t="s">
        <v>23</v>
      </c>
      <c r="L469" s="273">
        <v>0</v>
      </c>
      <c r="M469" s="20">
        <v>44190</v>
      </c>
      <c r="N469" s="12" t="s">
        <v>6653</v>
      </c>
      <c r="O469" s="404"/>
    </row>
    <row r="470" spans="1:15" s="42" customFormat="1" ht="101.25">
      <c r="A470" s="44">
        <v>129</v>
      </c>
      <c r="B470" s="814" t="s">
        <v>6644</v>
      </c>
      <c r="C470" s="16" t="s">
        <v>3673</v>
      </c>
      <c r="D470" s="18"/>
      <c r="E470" s="44"/>
      <c r="F470" s="815">
        <v>0.433</v>
      </c>
      <c r="G470" s="12">
        <v>1</v>
      </c>
      <c r="H470" s="6">
        <v>1981300</v>
      </c>
      <c r="I470" s="6">
        <v>1981300</v>
      </c>
      <c r="J470" s="404">
        <v>0</v>
      </c>
      <c r="K470" s="44" t="s">
        <v>23</v>
      </c>
      <c r="L470" s="273">
        <v>0</v>
      </c>
      <c r="M470" s="20">
        <v>44190</v>
      </c>
      <c r="N470" s="12" t="s">
        <v>6653</v>
      </c>
      <c r="O470" s="404"/>
    </row>
    <row r="471" spans="1:15" s="42" customFormat="1" ht="101.25">
      <c r="A471" s="44">
        <v>130</v>
      </c>
      <c r="B471" s="814" t="s">
        <v>6645</v>
      </c>
      <c r="C471" s="16" t="s">
        <v>6660</v>
      </c>
      <c r="D471" s="18"/>
      <c r="E471" s="44"/>
      <c r="F471" s="815">
        <v>1.954</v>
      </c>
      <c r="G471" s="12">
        <v>1</v>
      </c>
      <c r="H471" s="6">
        <v>9848500</v>
      </c>
      <c r="I471" s="6">
        <v>9848500</v>
      </c>
      <c r="J471" s="404">
        <v>0</v>
      </c>
      <c r="K471" s="44" t="s">
        <v>23</v>
      </c>
      <c r="L471" s="273">
        <v>0</v>
      </c>
      <c r="M471" s="20">
        <v>44190</v>
      </c>
      <c r="N471" s="12" t="s">
        <v>6653</v>
      </c>
      <c r="O471" s="404"/>
    </row>
    <row r="472" spans="1:15" s="42" customFormat="1" ht="81">
      <c r="A472" s="44">
        <v>131</v>
      </c>
      <c r="B472" s="814" t="s">
        <v>6646</v>
      </c>
      <c r="C472" s="16" t="s">
        <v>6659</v>
      </c>
      <c r="D472" s="18"/>
      <c r="E472" s="44"/>
      <c r="F472" s="815">
        <v>0.17399999999999999</v>
      </c>
      <c r="G472" s="12">
        <v>1</v>
      </c>
      <c r="H472" s="6">
        <v>803900</v>
      </c>
      <c r="I472" s="6">
        <v>803900</v>
      </c>
      <c r="J472" s="404">
        <v>0</v>
      </c>
      <c r="K472" s="44" t="s">
        <v>23</v>
      </c>
      <c r="L472" s="273">
        <v>0</v>
      </c>
      <c r="M472" s="20">
        <v>44190</v>
      </c>
      <c r="N472" s="12" t="s">
        <v>6653</v>
      </c>
      <c r="O472" s="404"/>
    </row>
    <row r="473" spans="1:15" s="42" customFormat="1" ht="81">
      <c r="A473" s="44">
        <v>132</v>
      </c>
      <c r="B473" s="814" t="s">
        <v>6647</v>
      </c>
      <c r="C473" s="16" t="s">
        <v>6658</v>
      </c>
      <c r="D473" s="18"/>
      <c r="E473" s="44"/>
      <c r="F473" s="815">
        <v>0.91300000000000003</v>
      </c>
      <c r="G473" s="12">
        <v>1</v>
      </c>
      <c r="H473" s="6">
        <v>4698200</v>
      </c>
      <c r="I473" s="6">
        <v>4698200</v>
      </c>
      <c r="J473" s="404">
        <v>0</v>
      </c>
      <c r="K473" s="44" t="s">
        <v>23</v>
      </c>
      <c r="L473" s="273">
        <v>0</v>
      </c>
      <c r="M473" s="20">
        <v>44190</v>
      </c>
      <c r="N473" s="12" t="s">
        <v>6653</v>
      </c>
      <c r="O473" s="404"/>
    </row>
    <row r="474" spans="1:15" s="42" customFormat="1" ht="101.25">
      <c r="A474" s="44">
        <v>133</v>
      </c>
      <c r="B474" s="814" t="s">
        <v>6648</v>
      </c>
      <c r="C474" s="16" t="s">
        <v>3522</v>
      </c>
      <c r="D474" s="18"/>
      <c r="E474" s="44"/>
      <c r="F474" s="815">
        <v>0.41899999999999998</v>
      </c>
      <c r="G474" s="12">
        <v>1</v>
      </c>
      <c r="H474" s="6">
        <v>1956900</v>
      </c>
      <c r="I474" s="6">
        <v>1956900</v>
      </c>
      <c r="J474" s="404">
        <v>0</v>
      </c>
      <c r="K474" s="44" t="s">
        <v>23</v>
      </c>
      <c r="L474" s="273">
        <v>0</v>
      </c>
      <c r="M474" s="20">
        <v>44190</v>
      </c>
      <c r="N474" s="12" t="s">
        <v>6653</v>
      </c>
      <c r="O474" s="404"/>
    </row>
    <row r="475" spans="1:15" s="42" customFormat="1" ht="121.5">
      <c r="A475" s="44">
        <v>134</v>
      </c>
      <c r="B475" s="814" t="s">
        <v>6649</v>
      </c>
      <c r="C475" s="16" t="s">
        <v>6657</v>
      </c>
      <c r="D475" s="18"/>
      <c r="E475" s="44"/>
      <c r="F475" s="815">
        <v>0.43</v>
      </c>
      <c r="G475" s="12">
        <v>1</v>
      </c>
      <c r="H475" s="6">
        <v>1335500</v>
      </c>
      <c r="I475" s="6">
        <v>1335500</v>
      </c>
      <c r="J475" s="404">
        <v>0</v>
      </c>
      <c r="K475" s="44" t="s">
        <v>23</v>
      </c>
      <c r="L475" s="273">
        <v>0</v>
      </c>
      <c r="M475" s="20">
        <v>44190</v>
      </c>
      <c r="N475" s="12" t="s">
        <v>6653</v>
      </c>
      <c r="O475" s="404"/>
    </row>
    <row r="476" spans="1:15" s="42" customFormat="1" ht="121.5">
      <c r="A476" s="44">
        <v>135</v>
      </c>
      <c r="B476" s="814" t="s">
        <v>6650</v>
      </c>
      <c r="C476" s="16" t="s">
        <v>3706</v>
      </c>
      <c r="D476" s="18"/>
      <c r="E476" s="44"/>
      <c r="F476" s="815">
        <v>1.206</v>
      </c>
      <c r="G476" s="12">
        <v>1</v>
      </c>
      <c r="H476" s="6">
        <v>6598871</v>
      </c>
      <c r="I476" s="6">
        <v>6598871</v>
      </c>
      <c r="J476" s="404">
        <v>0</v>
      </c>
      <c r="K476" s="44" t="s">
        <v>23</v>
      </c>
      <c r="L476" s="273">
        <v>0</v>
      </c>
      <c r="M476" s="20">
        <v>44190</v>
      </c>
      <c r="N476" s="12" t="s">
        <v>6653</v>
      </c>
      <c r="O476" s="404"/>
    </row>
    <row r="477" spans="1:15" s="42" customFormat="1" ht="121.5">
      <c r="A477" s="44">
        <v>136</v>
      </c>
      <c r="B477" s="814" t="s">
        <v>6650</v>
      </c>
      <c r="C477" s="16" t="s">
        <v>3706</v>
      </c>
      <c r="D477" s="18"/>
      <c r="E477" s="44"/>
      <c r="F477" s="815">
        <v>2.5</v>
      </c>
      <c r="G477" s="12">
        <v>1</v>
      </c>
      <c r="H477" s="6">
        <v>4723672</v>
      </c>
      <c r="I477" s="6">
        <v>4723672</v>
      </c>
      <c r="J477" s="404">
        <v>0</v>
      </c>
      <c r="K477" s="44" t="s">
        <v>23</v>
      </c>
      <c r="L477" s="273">
        <v>0</v>
      </c>
      <c r="M477" s="20">
        <v>44190</v>
      </c>
      <c r="N477" s="12" t="s">
        <v>6653</v>
      </c>
      <c r="O477" s="404"/>
    </row>
    <row r="478" spans="1:15" s="42" customFormat="1" ht="101.25">
      <c r="A478" s="44">
        <v>137</v>
      </c>
      <c r="B478" s="814" t="s">
        <v>6651</v>
      </c>
      <c r="C478" s="16" t="s">
        <v>6656</v>
      </c>
      <c r="D478" s="18"/>
      <c r="E478" s="44"/>
      <c r="F478" s="815">
        <v>1.369</v>
      </c>
      <c r="G478" s="12">
        <v>1</v>
      </c>
      <c r="H478" s="6">
        <v>2887634</v>
      </c>
      <c r="I478" s="6">
        <v>2887634</v>
      </c>
      <c r="J478" s="404">
        <v>0</v>
      </c>
      <c r="K478" s="44" t="s">
        <v>23</v>
      </c>
      <c r="L478" s="273">
        <v>0</v>
      </c>
      <c r="M478" s="20">
        <v>44190</v>
      </c>
      <c r="N478" s="12" t="s">
        <v>6653</v>
      </c>
      <c r="O478" s="404"/>
    </row>
    <row r="479" spans="1:15" s="42" customFormat="1" ht="101.25">
      <c r="A479" s="44">
        <v>138</v>
      </c>
      <c r="B479" s="814" t="s">
        <v>6652</v>
      </c>
      <c r="C479" s="16" t="s">
        <v>6656</v>
      </c>
      <c r="D479" s="18"/>
      <c r="E479" s="44"/>
      <c r="F479" s="815">
        <v>0.17</v>
      </c>
      <c r="G479" s="12">
        <v>1</v>
      </c>
      <c r="H479" s="6">
        <v>887288</v>
      </c>
      <c r="I479" s="6">
        <v>887288</v>
      </c>
      <c r="J479" s="404">
        <v>0</v>
      </c>
      <c r="K479" s="44" t="s">
        <v>23</v>
      </c>
      <c r="L479" s="273">
        <v>0</v>
      </c>
      <c r="M479" s="20">
        <v>44190</v>
      </c>
      <c r="N479" s="12" t="s">
        <v>6653</v>
      </c>
      <c r="O479" s="404"/>
    </row>
    <row r="480" spans="1:15" s="42" customFormat="1" ht="162.75" customHeight="1">
      <c r="A480" s="359">
        <v>139</v>
      </c>
      <c r="B480" s="816" t="s">
        <v>8778</v>
      </c>
      <c r="C480" s="16" t="s">
        <v>924</v>
      </c>
      <c r="D480" s="373"/>
      <c r="E480" s="359"/>
      <c r="F480" s="817">
        <v>4.5510000000000002</v>
      </c>
      <c r="G480" s="818">
        <v>1</v>
      </c>
      <c r="H480" s="819">
        <v>8870135</v>
      </c>
      <c r="I480" s="819">
        <v>8870135</v>
      </c>
      <c r="J480" s="404">
        <v>0</v>
      </c>
      <c r="K480" s="44" t="s">
        <v>23</v>
      </c>
      <c r="L480" s="273">
        <v>0</v>
      </c>
      <c r="M480" s="20">
        <v>44376</v>
      </c>
      <c r="N480" s="12" t="s">
        <v>8779</v>
      </c>
      <c r="O480" s="404"/>
    </row>
    <row r="481" spans="1:15" s="42" customFormat="1" ht="22.5">
      <c r="A481" s="118" t="s">
        <v>736</v>
      </c>
      <c r="B481" s="108" t="s">
        <v>949</v>
      </c>
      <c r="C481" s="108"/>
      <c r="D481" s="52">
        <f>SUM(D342:D479)</f>
        <v>0</v>
      </c>
      <c r="E481" s="52"/>
      <c r="F481" s="52">
        <f>SUM(F342:F480)</f>
        <v>413.49199999999996</v>
      </c>
      <c r="G481" s="132">
        <f>SUM(G342:G480)</f>
        <v>139</v>
      </c>
      <c r="H481" s="52">
        <f>SUM(H342:H480)</f>
        <v>889015154.07000005</v>
      </c>
      <c r="I481" s="34">
        <f>SUM(I342:I480)</f>
        <v>662109381.85000014</v>
      </c>
      <c r="J481" s="34">
        <f>SUM(J342:J480)</f>
        <v>226905772.21999994</v>
      </c>
      <c r="K481" s="34"/>
      <c r="L481" s="34">
        <f>SUM(L342:L479)</f>
        <v>0</v>
      </c>
      <c r="M481" s="53" t="s">
        <v>23</v>
      </c>
      <c r="N481" s="53" t="s">
        <v>23</v>
      </c>
      <c r="O481" s="51" t="s">
        <v>23</v>
      </c>
    </row>
    <row r="482" spans="1:15" s="42" customFormat="1" ht="22.5">
      <c r="A482" s="106" t="s">
        <v>950</v>
      </c>
      <c r="B482" s="1052" t="s">
        <v>951</v>
      </c>
      <c r="C482" s="1053"/>
      <c r="D482" s="1053"/>
      <c r="E482" s="1053"/>
      <c r="F482" s="1053"/>
      <c r="G482" s="1053"/>
      <c r="H482" s="1053"/>
      <c r="I482" s="1053"/>
      <c r="J482" s="1053"/>
      <c r="K482" s="1053"/>
      <c r="L482" s="1053"/>
      <c r="M482" s="1053"/>
      <c r="N482" s="1053"/>
      <c r="O482" s="1054"/>
    </row>
    <row r="483" spans="1:15" s="42" customFormat="1" ht="20.25">
      <c r="A483" s="477">
        <v>1</v>
      </c>
      <c r="B483" s="101"/>
      <c r="C483" s="101"/>
      <c r="D483" s="275">
        <v>0</v>
      </c>
      <c r="E483" s="275">
        <v>0</v>
      </c>
      <c r="F483" s="275">
        <v>0</v>
      </c>
      <c r="G483" s="275">
        <v>0</v>
      </c>
      <c r="H483" s="275">
        <v>0</v>
      </c>
      <c r="I483" s="275">
        <v>0</v>
      </c>
      <c r="J483" s="275">
        <v>0</v>
      </c>
      <c r="K483" s="275">
        <v>0</v>
      </c>
      <c r="L483" s="275">
        <v>0</v>
      </c>
      <c r="M483" s="101"/>
      <c r="N483" s="101"/>
      <c r="O483" s="477"/>
    </row>
    <row r="484" spans="1:15" s="42" customFormat="1" ht="20.25">
      <c r="A484" s="477">
        <v>2</v>
      </c>
      <c r="B484" s="101"/>
      <c r="C484" s="101"/>
      <c r="D484" s="275">
        <v>0</v>
      </c>
      <c r="E484" s="275">
        <v>0</v>
      </c>
      <c r="F484" s="275">
        <v>0</v>
      </c>
      <c r="G484" s="275">
        <v>0</v>
      </c>
      <c r="H484" s="275">
        <v>0</v>
      </c>
      <c r="I484" s="275">
        <v>0</v>
      </c>
      <c r="J484" s="275">
        <v>0</v>
      </c>
      <c r="K484" s="275">
        <v>0</v>
      </c>
      <c r="L484" s="275">
        <v>0</v>
      </c>
      <c r="M484" s="101"/>
      <c r="N484" s="101"/>
      <c r="O484" s="477"/>
    </row>
    <row r="485" spans="1:15" s="42" customFormat="1" ht="22.5">
      <c r="A485" s="106" t="s">
        <v>950</v>
      </c>
      <c r="B485" s="105" t="s">
        <v>952</v>
      </c>
      <c r="C485" s="105"/>
      <c r="D485" s="26">
        <f t="shared" ref="D485:L485" si="0">SUM(D483:D484)</f>
        <v>0</v>
      </c>
      <c r="E485" s="26">
        <f t="shared" si="0"/>
        <v>0</v>
      </c>
      <c r="F485" s="26">
        <f t="shared" si="0"/>
        <v>0</v>
      </c>
      <c r="G485" s="26">
        <f t="shared" si="0"/>
        <v>0</v>
      </c>
      <c r="H485" s="26">
        <f t="shared" si="0"/>
        <v>0</v>
      </c>
      <c r="I485" s="26">
        <f t="shared" si="0"/>
        <v>0</v>
      </c>
      <c r="J485" s="26">
        <f t="shared" si="0"/>
        <v>0</v>
      </c>
      <c r="K485" s="26">
        <f t="shared" si="0"/>
        <v>0</v>
      </c>
      <c r="L485" s="26">
        <f t="shared" si="0"/>
        <v>0</v>
      </c>
      <c r="M485" s="106" t="s">
        <v>23</v>
      </c>
      <c r="N485" s="106" t="s">
        <v>23</v>
      </c>
      <c r="O485" s="106" t="s">
        <v>23</v>
      </c>
    </row>
    <row r="486" spans="1:15" s="42" customFormat="1" ht="22.5">
      <c r="A486" s="106" t="s">
        <v>953</v>
      </c>
      <c r="B486" s="1052" t="s">
        <v>721</v>
      </c>
      <c r="C486" s="1053"/>
      <c r="D486" s="1053"/>
      <c r="E486" s="1053"/>
      <c r="F486" s="1053"/>
      <c r="G486" s="1053"/>
      <c r="H486" s="1053"/>
      <c r="I486" s="1053"/>
      <c r="J486" s="1053"/>
      <c r="K486" s="1053"/>
      <c r="L486" s="1053"/>
      <c r="M486" s="1053"/>
      <c r="N486" s="1053"/>
      <c r="O486" s="1054"/>
    </row>
    <row r="487" spans="1:15" s="42" customFormat="1" ht="60.75">
      <c r="A487" s="44">
        <v>1</v>
      </c>
      <c r="B487" s="16" t="s">
        <v>954</v>
      </c>
      <c r="C487" s="16" t="s">
        <v>723</v>
      </c>
      <c r="D487" s="18" t="s">
        <v>23</v>
      </c>
      <c r="E487" s="44" t="s">
        <v>23</v>
      </c>
      <c r="F487" s="799">
        <v>0</v>
      </c>
      <c r="G487" s="325">
        <v>1</v>
      </c>
      <c r="H487" s="368">
        <v>31000</v>
      </c>
      <c r="I487" s="273">
        <v>0</v>
      </c>
      <c r="J487" s="404">
        <v>31000</v>
      </c>
      <c r="K487" s="44" t="s">
        <v>23</v>
      </c>
      <c r="L487" s="273">
        <v>0</v>
      </c>
      <c r="M487" s="20" t="s">
        <v>23</v>
      </c>
      <c r="N487" s="44" t="s">
        <v>23</v>
      </c>
      <c r="O487" s="16" t="s">
        <v>23</v>
      </c>
    </row>
    <row r="488" spans="1:15" s="42" customFormat="1" ht="100.5" customHeight="1">
      <c r="A488" s="44">
        <v>2</v>
      </c>
      <c r="B488" s="16" t="s">
        <v>9412</v>
      </c>
      <c r="C488" s="16" t="s">
        <v>955</v>
      </c>
      <c r="D488" s="18" t="s">
        <v>23</v>
      </c>
      <c r="E488" s="44" t="s">
        <v>23</v>
      </c>
      <c r="F488" s="799">
        <v>0</v>
      </c>
      <c r="G488" s="325">
        <v>1</v>
      </c>
      <c r="H488" s="368">
        <v>662000</v>
      </c>
      <c r="I488" s="273">
        <v>0</v>
      </c>
      <c r="J488" s="404">
        <v>662000</v>
      </c>
      <c r="K488" s="44" t="s">
        <v>23</v>
      </c>
      <c r="L488" s="273">
        <v>0</v>
      </c>
      <c r="M488" s="20" t="s">
        <v>23</v>
      </c>
      <c r="N488" s="44" t="s">
        <v>23</v>
      </c>
      <c r="O488" s="16" t="s">
        <v>23</v>
      </c>
    </row>
    <row r="489" spans="1:15" s="42" customFormat="1" ht="236.25" customHeight="1">
      <c r="A489" s="44">
        <v>3</v>
      </c>
      <c r="B489" s="12" t="s">
        <v>956</v>
      </c>
      <c r="C489" s="44" t="s">
        <v>957</v>
      </c>
      <c r="D489" s="18"/>
      <c r="E489" s="44"/>
      <c r="F489" s="799"/>
      <c r="G489" s="12">
        <v>1</v>
      </c>
      <c r="H489" s="6">
        <v>2838129</v>
      </c>
      <c r="I489" s="6">
        <v>2838129</v>
      </c>
      <c r="J489" s="404">
        <v>0</v>
      </c>
      <c r="K489" s="44"/>
      <c r="L489" s="273"/>
      <c r="M489" s="20" t="s">
        <v>937</v>
      </c>
      <c r="N489" s="12" t="s">
        <v>938</v>
      </c>
      <c r="O489" s="16"/>
    </row>
    <row r="490" spans="1:15" s="42" customFormat="1" ht="94.5" customHeight="1">
      <c r="A490" s="44">
        <v>4</v>
      </c>
      <c r="B490" s="16" t="s">
        <v>6801</v>
      </c>
      <c r="C490" s="16" t="s">
        <v>955</v>
      </c>
      <c r="D490" s="18" t="s">
        <v>23</v>
      </c>
      <c r="E490" s="44" t="s">
        <v>23</v>
      </c>
      <c r="F490" s="799">
        <v>13.7</v>
      </c>
      <c r="G490" s="325">
        <v>1</v>
      </c>
      <c r="H490" s="368">
        <v>18300</v>
      </c>
      <c r="I490" s="273">
        <v>0</v>
      </c>
      <c r="J490" s="404">
        <v>18300</v>
      </c>
      <c r="K490" s="44" t="s">
        <v>23</v>
      </c>
      <c r="L490" s="273">
        <v>0</v>
      </c>
      <c r="M490" s="20" t="s">
        <v>23</v>
      </c>
      <c r="N490" s="44" t="s">
        <v>23</v>
      </c>
      <c r="O490" s="16" t="s">
        <v>23</v>
      </c>
    </row>
    <row r="491" spans="1:15" s="42" customFormat="1" ht="93" customHeight="1">
      <c r="A491" s="44">
        <v>5</v>
      </c>
      <c r="B491" s="16" t="s">
        <v>6802</v>
      </c>
      <c r="C491" s="16" t="s">
        <v>955</v>
      </c>
      <c r="D491" s="18" t="s">
        <v>23</v>
      </c>
      <c r="E491" s="44" t="s">
        <v>23</v>
      </c>
      <c r="F491" s="799">
        <v>0.14000000000000001</v>
      </c>
      <c r="G491" s="325">
        <v>1</v>
      </c>
      <c r="H491" s="368">
        <v>25300</v>
      </c>
      <c r="I491" s="273">
        <v>0</v>
      </c>
      <c r="J491" s="404">
        <v>25300</v>
      </c>
      <c r="K491" s="44" t="s">
        <v>23</v>
      </c>
      <c r="L491" s="273">
        <v>0</v>
      </c>
      <c r="M491" s="20" t="s">
        <v>23</v>
      </c>
      <c r="N491" s="44" t="s">
        <v>23</v>
      </c>
      <c r="O491" s="16" t="s">
        <v>23</v>
      </c>
    </row>
    <row r="492" spans="1:15" s="42" customFormat="1" ht="78" customHeight="1">
      <c r="A492" s="44">
        <v>6</v>
      </c>
      <c r="B492" s="16" t="s">
        <v>6816</v>
      </c>
      <c r="C492" s="16" t="s">
        <v>6803</v>
      </c>
      <c r="D492" s="798" t="s">
        <v>23</v>
      </c>
      <c r="E492" s="44" t="s">
        <v>23</v>
      </c>
      <c r="F492" s="799">
        <v>0.01</v>
      </c>
      <c r="G492" s="325">
        <v>1</v>
      </c>
      <c r="H492" s="788">
        <v>5800</v>
      </c>
      <c r="I492" s="273">
        <v>0</v>
      </c>
      <c r="J492" s="404">
        <v>5800</v>
      </c>
      <c r="K492" s="44" t="s">
        <v>23</v>
      </c>
      <c r="L492" s="273">
        <v>0</v>
      </c>
      <c r="M492" s="20" t="s">
        <v>23</v>
      </c>
      <c r="N492" s="44" t="s">
        <v>23</v>
      </c>
      <c r="O492" s="16" t="s">
        <v>23</v>
      </c>
    </row>
    <row r="493" spans="1:15" s="42" customFormat="1" ht="33" customHeight="1">
      <c r="A493" s="106" t="s">
        <v>953</v>
      </c>
      <c r="B493" s="105" t="s">
        <v>732</v>
      </c>
      <c r="C493" s="105"/>
      <c r="D493" s="22">
        <f>SUM(D487:D489)</f>
        <v>0</v>
      </c>
      <c r="E493" s="22"/>
      <c r="F493" s="22">
        <f>SUM(F490:F492)</f>
        <v>13.85</v>
      </c>
      <c r="G493" s="50">
        <f>SUM(G487:G492)</f>
        <v>6</v>
      </c>
      <c r="H493" s="22">
        <f>SUM(H487:H492)</f>
        <v>3580529</v>
      </c>
      <c r="I493" s="22">
        <f>SUM(I487:I492)</f>
        <v>2838129</v>
      </c>
      <c r="J493" s="22">
        <f>SUM(J487:J492)</f>
        <v>742400</v>
      </c>
      <c r="K493" s="22"/>
      <c r="L493" s="22">
        <f>SUM(L487:L489)</f>
        <v>0</v>
      </c>
      <c r="M493" s="105" t="s">
        <v>23</v>
      </c>
      <c r="N493" s="105" t="s">
        <v>23</v>
      </c>
      <c r="O493" s="105" t="s">
        <v>23</v>
      </c>
    </row>
    <row r="494" spans="1:15" s="42" customFormat="1" ht="90" customHeight="1">
      <c r="A494" s="109" t="s">
        <v>734</v>
      </c>
      <c r="B494" s="109" t="s">
        <v>958</v>
      </c>
      <c r="C494" s="109"/>
      <c r="D494" s="109">
        <f>D481</f>
        <v>0</v>
      </c>
      <c r="E494" s="109"/>
      <c r="F494" s="109">
        <f>F481+F493</f>
        <v>427.34199999999998</v>
      </c>
      <c r="G494" s="109">
        <f>G481+G493</f>
        <v>145</v>
      </c>
      <c r="H494" s="109">
        <f>H481+H493</f>
        <v>892595683.07000005</v>
      </c>
      <c r="I494" s="109">
        <f>I481+I493</f>
        <v>664947510.85000014</v>
      </c>
      <c r="J494" s="109">
        <f>J481+J493</f>
        <v>227648172.21999994</v>
      </c>
      <c r="K494" s="109">
        <f>K481</f>
        <v>0</v>
      </c>
      <c r="L494" s="109">
        <f>L481</f>
        <v>0</v>
      </c>
      <c r="M494" s="102" t="s">
        <v>23</v>
      </c>
      <c r="N494" s="102" t="s">
        <v>23</v>
      </c>
      <c r="O494" s="102" t="s">
        <v>23</v>
      </c>
    </row>
    <row r="495" spans="1:15" s="42" customFormat="1" ht="69.75" customHeight="1">
      <c r="A495" s="109" t="s">
        <v>17</v>
      </c>
      <c r="B495" s="109" t="s">
        <v>959</v>
      </c>
      <c r="C495" s="109"/>
      <c r="D495" s="109">
        <f>D85+D300+D339+D494</f>
        <v>30236.159999999996</v>
      </c>
      <c r="E495" s="109"/>
      <c r="F495" s="109">
        <f>F494+F493+F485+F481+F339+F300+F85</f>
        <v>855.91</v>
      </c>
      <c r="G495" s="109">
        <f>G85+G145+G164+G169+G299+G307+G332+G338+G481+G493</f>
        <v>454</v>
      </c>
      <c r="H495" s="109">
        <f>H85+H145+H164+H169+H299+H307+H332+H338+H481+H493</f>
        <v>1039458177</v>
      </c>
      <c r="I495" s="109">
        <f>I85+I145+I164+I169+I299+I307+I332+I338+I481+I493</f>
        <v>799259025.42000008</v>
      </c>
      <c r="J495" s="109">
        <f>J85+J145+J164+J169+J299+J307+J332+J338+J481+J493</f>
        <v>240196855.57999992</v>
      </c>
      <c r="K495" s="109"/>
      <c r="L495" s="109">
        <f>SUM(L425:L494)</f>
        <v>0</v>
      </c>
      <c r="M495" s="109" t="s">
        <v>23</v>
      </c>
      <c r="N495" s="109" t="s">
        <v>23</v>
      </c>
      <c r="O495" s="109" t="s">
        <v>23</v>
      </c>
    </row>
    <row r="496" spans="1:15" s="42" customFormat="1" ht="25.5">
      <c r="A496" s="101" t="s">
        <v>960</v>
      </c>
      <c r="B496" s="1087" t="s">
        <v>961</v>
      </c>
      <c r="C496" s="1088"/>
      <c r="D496" s="1088"/>
      <c r="E496" s="1088"/>
      <c r="F496" s="1088"/>
      <c r="G496" s="1088"/>
      <c r="H496" s="1088"/>
      <c r="I496" s="1088"/>
      <c r="J496" s="1088"/>
      <c r="K496" s="1088"/>
      <c r="L496" s="1088"/>
      <c r="M496" s="1088"/>
      <c r="N496" s="1088"/>
      <c r="O496" s="1089"/>
    </row>
    <row r="497" spans="1:15" s="42" customFormat="1" ht="25.5">
      <c r="A497" s="101" t="s">
        <v>962</v>
      </c>
      <c r="B497" s="1087" t="s">
        <v>963</v>
      </c>
      <c r="C497" s="1088"/>
      <c r="D497" s="1088"/>
      <c r="E497" s="1088"/>
      <c r="F497" s="1088"/>
      <c r="G497" s="1088"/>
      <c r="H497" s="1088"/>
      <c r="I497" s="1088"/>
      <c r="J497" s="1088"/>
      <c r="K497" s="1088"/>
      <c r="L497" s="1088"/>
      <c r="M497" s="1088"/>
      <c r="N497" s="1088"/>
      <c r="O497" s="1089"/>
    </row>
    <row r="498" spans="1:15" s="42" customFormat="1" ht="22.5">
      <c r="A498" s="106" t="s">
        <v>964</v>
      </c>
      <c r="B498" s="1052" t="s">
        <v>20</v>
      </c>
      <c r="C498" s="1053"/>
      <c r="D498" s="1053"/>
      <c r="E498" s="1053"/>
      <c r="F498" s="1053"/>
      <c r="G498" s="1053"/>
      <c r="H498" s="1053"/>
      <c r="I498" s="1053"/>
      <c r="J498" s="1053"/>
      <c r="K498" s="1053"/>
      <c r="L498" s="1053"/>
      <c r="M498" s="1053"/>
      <c r="N498" s="1053"/>
      <c r="O498" s="1054"/>
    </row>
    <row r="499" spans="1:15" s="42" customFormat="1" ht="201.75" customHeight="1">
      <c r="A499" s="44">
        <v>1</v>
      </c>
      <c r="B499" s="16" t="s">
        <v>6583</v>
      </c>
      <c r="C499" s="44" t="s">
        <v>6584</v>
      </c>
      <c r="D499" s="16">
        <v>150.5</v>
      </c>
      <c r="E499" s="406" t="s">
        <v>6585</v>
      </c>
      <c r="F499" s="16">
        <v>0</v>
      </c>
      <c r="G499" s="16">
        <v>1</v>
      </c>
      <c r="H499" s="697">
        <v>425022.15</v>
      </c>
      <c r="I499" s="697">
        <v>96381.77</v>
      </c>
      <c r="J499" s="697">
        <f>H499-I499</f>
        <v>328640.38</v>
      </c>
      <c r="K499" s="44" t="s">
        <v>969</v>
      </c>
      <c r="L499" s="697">
        <v>1691607.69</v>
      </c>
      <c r="M499" s="698">
        <v>42415</v>
      </c>
      <c r="N499" s="16" t="s">
        <v>6586</v>
      </c>
      <c r="O499" s="18" t="s">
        <v>23</v>
      </c>
    </row>
    <row r="500" spans="1:15" s="42" customFormat="1" ht="85.5" customHeight="1">
      <c r="A500" s="44">
        <v>2</v>
      </c>
      <c r="B500" s="16" t="s">
        <v>965</v>
      </c>
      <c r="C500" s="44" t="s">
        <v>966</v>
      </c>
      <c r="D500" s="801">
        <v>2123.1999999999998</v>
      </c>
      <c r="E500" s="44">
        <v>11011210001</v>
      </c>
      <c r="F500" s="799">
        <v>0</v>
      </c>
      <c r="G500" s="325">
        <v>1</v>
      </c>
      <c r="H500" s="6">
        <v>10147261.41</v>
      </c>
      <c r="I500" s="6">
        <v>4122955.26</v>
      </c>
      <c r="J500" s="6">
        <f>H500-I500</f>
        <v>6024306.1500000004</v>
      </c>
      <c r="K500" s="44" t="s">
        <v>967</v>
      </c>
      <c r="L500" s="273">
        <v>25839450.59</v>
      </c>
      <c r="M500" s="20">
        <v>27760</v>
      </c>
      <c r="N500" s="44" t="s">
        <v>968</v>
      </c>
      <c r="O500" s="18"/>
    </row>
    <row r="501" spans="1:15" s="42" customFormat="1" ht="259.5" customHeight="1">
      <c r="A501" s="44">
        <v>3</v>
      </c>
      <c r="B501" s="16" t="s">
        <v>6587</v>
      </c>
      <c r="C501" s="44" t="s">
        <v>6588</v>
      </c>
      <c r="D501" s="16">
        <v>151.19999999999999</v>
      </c>
      <c r="E501" s="406" t="s">
        <v>6589</v>
      </c>
      <c r="F501" s="16">
        <v>0</v>
      </c>
      <c r="G501" s="16">
        <v>1</v>
      </c>
      <c r="H501" s="697">
        <v>167381.60999999999</v>
      </c>
      <c r="I501" s="16">
        <v>0</v>
      </c>
      <c r="J501" s="697">
        <f>H501-I501</f>
        <v>167381.60999999999</v>
      </c>
      <c r="K501" s="44"/>
      <c r="L501" s="16"/>
      <c r="M501" s="698">
        <v>43677</v>
      </c>
      <c r="N501" s="16" t="s">
        <v>6590</v>
      </c>
      <c r="O501" s="18"/>
    </row>
    <row r="502" spans="1:15" s="42" customFormat="1" ht="126.75" customHeight="1">
      <c r="A502" s="106" t="s">
        <v>964</v>
      </c>
      <c r="B502" s="103" t="s">
        <v>971</v>
      </c>
      <c r="C502" s="103"/>
      <c r="D502" s="11">
        <f>SUM(D499:D501)</f>
        <v>2424.8999999999996</v>
      </c>
      <c r="E502" s="104" t="s">
        <v>23</v>
      </c>
      <c r="F502" s="166">
        <f>SUM(F500:F500)</f>
        <v>0</v>
      </c>
      <c r="G502" s="10">
        <f>SUM(G499:G501)</f>
        <v>3</v>
      </c>
      <c r="H502" s="167">
        <f>SUM(H499:H501)</f>
        <v>10739665.17</v>
      </c>
      <c r="I502" s="167">
        <f>SUM(I499:I501)</f>
        <v>4219337.0299999993</v>
      </c>
      <c r="J502" s="35">
        <f>SUM(J499:J501)</f>
        <v>6520328.1400000006</v>
      </c>
      <c r="K502" s="103" t="s">
        <v>23</v>
      </c>
      <c r="L502" s="34">
        <f>SUM(L499:L501)</f>
        <v>27531058.280000001</v>
      </c>
      <c r="M502" s="11" t="s">
        <v>23</v>
      </c>
      <c r="N502" s="103" t="s">
        <v>23</v>
      </c>
      <c r="O502" s="26" t="s">
        <v>23</v>
      </c>
    </row>
    <row r="503" spans="1:15" s="42" customFormat="1" ht="22.5">
      <c r="A503" s="106" t="s">
        <v>972</v>
      </c>
      <c r="B503" s="1052" t="s">
        <v>197</v>
      </c>
      <c r="C503" s="1053"/>
      <c r="D503" s="1053"/>
      <c r="E503" s="1053"/>
      <c r="F503" s="1053"/>
      <c r="G503" s="1053"/>
      <c r="H503" s="1053"/>
      <c r="I503" s="1053"/>
      <c r="J503" s="1053"/>
      <c r="K503" s="1053"/>
      <c r="L503" s="1053"/>
      <c r="M503" s="1053"/>
      <c r="N503" s="1053"/>
      <c r="O503" s="1054"/>
    </row>
    <row r="504" spans="1:15" s="42" customFormat="1" ht="22.5">
      <c r="A504" s="106" t="s">
        <v>973</v>
      </c>
      <c r="B504" s="1052" t="s">
        <v>310</v>
      </c>
      <c r="C504" s="1053"/>
      <c r="D504" s="1053"/>
      <c r="E504" s="1053"/>
      <c r="F504" s="1053"/>
      <c r="G504" s="1053"/>
      <c r="H504" s="1053"/>
      <c r="I504" s="1053"/>
      <c r="J504" s="1053"/>
      <c r="K504" s="1053"/>
      <c r="L504" s="1053"/>
      <c r="M504" s="1053"/>
      <c r="N504" s="1053"/>
      <c r="O504" s="1054"/>
    </row>
    <row r="505" spans="1:15" s="42" customFormat="1" ht="20.25">
      <c r="A505" s="44">
        <v>1</v>
      </c>
      <c r="B505" s="21"/>
      <c r="C505" s="12"/>
      <c r="D505" s="5"/>
      <c r="E505" s="188"/>
      <c r="F505" s="799"/>
      <c r="G505" s="282"/>
      <c r="H505" s="5"/>
      <c r="I505" s="5"/>
      <c r="J505" s="273"/>
      <c r="K505" s="5"/>
      <c r="L505" s="273"/>
      <c r="M505" s="19"/>
      <c r="N505" s="5"/>
      <c r="O505" s="18"/>
    </row>
    <row r="506" spans="1:15" s="42" customFormat="1" ht="87" customHeight="1">
      <c r="A506" s="104" t="s">
        <v>973</v>
      </c>
      <c r="B506" s="103" t="s">
        <v>974</v>
      </c>
      <c r="C506" s="103"/>
      <c r="D506" s="34">
        <f>SUM(D505:D505)</f>
        <v>0</v>
      </c>
      <c r="E506" s="34"/>
      <c r="F506" s="34">
        <f>SUM(F505:F505)</f>
        <v>0</v>
      </c>
      <c r="G506" s="34">
        <f>SUM(G505:G505)</f>
        <v>0</v>
      </c>
      <c r="H506" s="34">
        <f>SUM(H505:H505)</f>
        <v>0</v>
      </c>
      <c r="I506" s="34">
        <f>SUM(I505:I505)</f>
        <v>0</v>
      </c>
      <c r="J506" s="34">
        <f>SUM(J505:J505)</f>
        <v>0</v>
      </c>
      <c r="K506" s="34"/>
      <c r="L506" s="34">
        <f>SUM(L505:L505)</f>
        <v>0</v>
      </c>
      <c r="M506" s="36" t="s">
        <v>23</v>
      </c>
      <c r="N506" s="104" t="s">
        <v>23</v>
      </c>
      <c r="O506" s="11" t="s">
        <v>23</v>
      </c>
    </row>
    <row r="507" spans="1:15" s="42" customFormat="1" ht="109.5" customHeight="1">
      <c r="A507" s="104" t="s">
        <v>972</v>
      </c>
      <c r="B507" s="103" t="s">
        <v>5688</v>
      </c>
      <c r="C507" s="103"/>
      <c r="D507" s="34">
        <f>D506</f>
        <v>0</v>
      </c>
      <c r="E507" s="34"/>
      <c r="F507" s="34">
        <f>F506</f>
        <v>0</v>
      </c>
      <c r="G507" s="34">
        <f>G506</f>
        <v>0</v>
      </c>
      <c r="H507" s="34">
        <f>H506</f>
        <v>0</v>
      </c>
      <c r="I507" s="34">
        <f>I506</f>
        <v>0</v>
      </c>
      <c r="J507" s="34">
        <f>J506</f>
        <v>0</v>
      </c>
      <c r="K507" s="34"/>
      <c r="L507" s="34">
        <f>L506</f>
        <v>0</v>
      </c>
      <c r="M507" s="11" t="s">
        <v>23</v>
      </c>
      <c r="N507" s="103" t="s">
        <v>23</v>
      </c>
      <c r="O507" s="11" t="s">
        <v>23</v>
      </c>
    </row>
    <row r="508" spans="1:15" s="42" customFormat="1" ht="20.25">
      <c r="A508" s="104" t="s">
        <v>975</v>
      </c>
      <c r="B508" s="1049" t="s">
        <v>678</v>
      </c>
      <c r="C508" s="1051"/>
      <c r="D508" s="1051"/>
      <c r="E508" s="1051"/>
      <c r="F508" s="1051"/>
      <c r="G508" s="1051"/>
      <c r="H508" s="1051"/>
      <c r="I508" s="1051"/>
      <c r="J508" s="1051"/>
      <c r="K508" s="1051"/>
      <c r="L508" s="1051"/>
      <c r="M508" s="1051"/>
      <c r="N508" s="1051"/>
      <c r="O508" s="1050"/>
    </row>
    <row r="509" spans="1:15" s="42" customFormat="1" ht="20.25">
      <c r="A509" s="104" t="s">
        <v>976</v>
      </c>
      <c r="B509" s="1049" t="s">
        <v>977</v>
      </c>
      <c r="C509" s="1051"/>
      <c r="D509" s="1051"/>
      <c r="E509" s="1051"/>
      <c r="F509" s="1051"/>
      <c r="G509" s="1051"/>
      <c r="H509" s="1051"/>
      <c r="I509" s="1051"/>
      <c r="J509" s="1051"/>
      <c r="K509" s="1051"/>
      <c r="L509" s="1051"/>
      <c r="M509" s="1051"/>
      <c r="N509" s="1051"/>
      <c r="O509" s="1050"/>
    </row>
    <row r="510" spans="1:15" s="42" customFormat="1" ht="20.25">
      <c r="A510" s="44">
        <v>1</v>
      </c>
      <c r="B510" s="21" t="s">
        <v>23</v>
      </c>
      <c r="C510" s="21" t="s">
        <v>23</v>
      </c>
      <c r="D510" s="801">
        <v>0</v>
      </c>
      <c r="E510" s="44" t="s">
        <v>23</v>
      </c>
      <c r="F510" s="799">
        <v>0</v>
      </c>
      <c r="G510" s="282">
        <v>0</v>
      </c>
      <c r="H510" s="273">
        <v>0</v>
      </c>
      <c r="I510" s="273">
        <v>0</v>
      </c>
      <c r="J510" s="273">
        <v>0</v>
      </c>
      <c r="K510" s="44" t="s">
        <v>23</v>
      </c>
      <c r="L510" s="273">
        <v>0</v>
      </c>
      <c r="M510" s="20" t="s">
        <v>23</v>
      </c>
      <c r="N510" s="44" t="s">
        <v>23</v>
      </c>
      <c r="O510" s="18" t="s">
        <v>23</v>
      </c>
    </row>
    <row r="511" spans="1:15" s="42" customFormat="1" ht="48" customHeight="1">
      <c r="A511" s="104" t="s">
        <v>976</v>
      </c>
      <c r="B511" s="103" t="s">
        <v>978</v>
      </c>
      <c r="C511" s="103"/>
      <c r="D511" s="11">
        <f>SUM(D510)</f>
        <v>0</v>
      </c>
      <c r="E511" s="104" t="s">
        <v>23</v>
      </c>
      <c r="F511" s="11">
        <f>SUM(F510)</f>
        <v>0</v>
      </c>
      <c r="G511" s="11">
        <f>SUM(G510)</f>
        <v>0</v>
      </c>
      <c r="H511" s="11">
        <f>SUM(H510)</f>
        <v>0</v>
      </c>
      <c r="I511" s="11">
        <f>SUM(I510)</f>
        <v>0</v>
      </c>
      <c r="J511" s="11">
        <f>SUM(J510)</f>
        <v>0</v>
      </c>
      <c r="K511" s="103" t="s">
        <v>23</v>
      </c>
      <c r="L511" s="11">
        <f>SUM(L510)</f>
        <v>0</v>
      </c>
      <c r="M511" s="11" t="s">
        <v>23</v>
      </c>
      <c r="N511" s="103" t="s">
        <v>23</v>
      </c>
      <c r="O511" s="11" t="s">
        <v>23</v>
      </c>
    </row>
    <row r="512" spans="1:15" s="42" customFormat="1" ht="20.25">
      <c r="A512" s="104" t="s">
        <v>979</v>
      </c>
      <c r="B512" s="1049" t="s">
        <v>692</v>
      </c>
      <c r="C512" s="1051"/>
      <c r="D512" s="1051"/>
      <c r="E512" s="1051"/>
      <c r="F512" s="1051"/>
      <c r="G512" s="1051"/>
      <c r="H512" s="1051"/>
      <c r="I512" s="1051"/>
      <c r="J512" s="1051"/>
      <c r="K512" s="1051"/>
      <c r="L512" s="1051"/>
      <c r="M512" s="1051"/>
      <c r="N512" s="1051"/>
      <c r="O512" s="1050"/>
    </row>
    <row r="513" spans="1:15" s="42" customFormat="1" ht="20.25">
      <c r="A513" s="44">
        <v>1</v>
      </c>
      <c r="B513" s="21" t="s">
        <v>23</v>
      </c>
      <c r="C513" s="21" t="s">
        <v>23</v>
      </c>
      <c r="D513" s="801">
        <v>0</v>
      </c>
      <c r="E513" s="44" t="s">
        <v>23</v>
      </c>
      <c r="F513" s="799">
        <v>0</v>
      </c>
      <c r="G513" s="282">
        <v>0</v>
      </c>
      <c r="H513" s="273">
        <v>0</v>
      </c>
      <c r="I513" s="273">
        <v>0</v>
      </c>
      <c r="J513" s="273">
        <v>0</v>
      </c>
      <c r="K513" s="44" t="s">
        <v>23</v>
      </c>
      <c r="L513" s="273">
        <v>0</v>
      </c>
      <c r="M513" s="20" t="s">
        <v>23</v>
      </c>
      <c r="N513" s="44" t="s">
        <v>23</v>
      </c>
      <c r="O513" s="18" t="s">
        <v>23</v>
      </c>
    </row>
    <row r="514" spans="1:15" s="42" customFormat="1" ht="20.25">
      <c r="A514" s="104" t="s">
        <v>979</v>
      </c>
      <c r="B514" s="103" t="s">
        <v>980</v>
      </c>
      <c r="C514" s="103"/>
      <c r="D514" s="11">
        <f>SUM(D513)</f>
        <v>0</v>
      </c>
      <c r="E514" s="104" t="s">
        <v>23</v>
      </c>
      <c r="F514" s="11">
        <f>SUM(F513)</f>
        <v>0</v>
      </c>
      <c r="G514" s="11">
        <f>SUM(G513)</f>
        <v>0</v>
      </c>
      <c r="H514" s="11">
        <f>SUM(H513)</f>
        <v>0</v>
      </c>
      <c r="I514" s="11">
        <f>SUM(I513)</f>
        <v>0</v>
      </c>
      <c r="J514" s="11">
        <f>SUM(J513)</f>
        <v>0</v>
      </c>
      <c r="K514" s="103" t="s">
        <v>23</v>
      </c>
      <c r="L514" s="11">
        <f>SUM(L513)</f>
        <v>0</v>
      </c>
      <c r="M514" s="11" t="s">
        <v>23</v>
      </c>
      <c r="N514" s="103" t="s">
        <v>23</v>
      </c>
      <c r="O514" s="11" t="s">
        <v>23</v>
      </c>
    </row>
    <row r="515" spans="1:15" s="42" customFormat="1" ht="20.25">
      <c r="A515" s="104" t="s">
        <v>981</v>
      </c>
      <c r="B515" s="1049" t="s">
        <v>721</v>
      </c>
      <c r="C515" s="1051"/>
      <c r="D515" s="1051"/>
      <c r="E515" s="1051"/>
      <c r="F515" s="1051"/>
      <c r="G515" s="1051"/>
      <c r="H515" s="1051"/>
      <c r="I515" s="1051"/>
      <c r="J515" s="1051"/>
      <c r="K515" s="1051"/>
      <c r="L515" s="1051"/>
      <c r="M515" s="1051"/>
      <c r="N515" s="1051"/>
      <c r="O515" s="1050"/>
    </row>
    <row r="516" spans="1:15" s="42" customFormat="1" ht="20.25">
      <c r="A516" s="405"/>
      <c r="B516" s="21"/>
      <c r="C516" s="21"/>
      <c r="D516" s="801"/>
      <c r="E516" s="44"/>
      <c r="F516" s="799"/>
      <c r="G516" s="282"/>
      <c r="H516" s="273"/>
      <c r="I516" s="273"/>
      <c r="J516" s="35"/>
      <c r="K516" s="44"/>
      <c r="L516" s="273"/>
      <c r="M516" s="20" t="s">
        <v>23</v>
      </c>
      <c r="N516" s="44" t="s">
        <v>23</v>
      </c>
      <c r="O516" s="18" t="s">
        <v>23</v>
      </c>
    </row>
    <row r="517" spans="1:15" s="42" customFormat="1" ht="20.25">
      <c r="A517" s="104" t="s">
        <v>981</v>
      </c>
      <c r="B517" s="103" t="s">
        <v>732</v>
      </c>
      <c r="C517" s="103"/>
      <c r="D517" s="11">
        <f>SUM(D516)</f>
        <v>0</v>
      </c>
      <c r="E517" s="104" t="s">
        <v>23</v>
      </c>
      <c r="F517" s="11">
        <f>SUM(F516)</f>
        <v>0</v>
      </c>
      <c r="G517" s="11">
        <f>SUM(G516)</f>
        <v>0</v>
      </c>
      <c r="H517" s="11">
        <f>SUM(H516)</f>
        <v>0</v>
      </c>
      <c r="I517" s="11">
        <f>SUM(I516)</f>
        <v>0</v>
      </c>
      <c r="J517" s="11">
        <f>SUM(J516)</f>
        <v>0</v>
      </c>
      <c r="K517" s="103" t="s">
        <v>23</v>
      </c>
      <c r="L517" s="11">
        <f>SUM(L516)</f>
        <v>0</v>
      </c>
      <c r="M517" s="11" t="s">
        <v>23</v>
      </c>
      <c r="N517" s="103" t="s">
        <v>23</v>
      </c>
      <c r="O517" s="11" t="s">
        <v>23</v>
      </c>
    </row>
    <row r="518" spans="1:15" s="42" customFormat="1" ht="99.75" customHeight="1">
      <c r="A518" s="104" t="s">
        <v>975</v>
      </c>
      <c r="B518" s="103" t="s">
        <v>5689</v>
      </c>
      <c r="C518" s="103"/>
      <c r="D518" s="11">
        <f>D517+D514+D511</f>
        <v>0</v>
      </c>
      <c r="E518" s="11"/>
      <c r="F518" s="11">
        <f>F517+F514+F511</f>
        <v>0</v>
      </c>
      <c r="G518" s="11">
        <f>G517+G514+G511</f>
        <v>0</v>
      </c>
      <c r="H518" s="11">
        <f>H517+H514+H511</f>
        <v>0</v>
      </c>
      <c r="I518" s="11">
        <f>I517+I514+I511</f>
        <v>0</v>
      </c>
      <c r="J518" s="11">
        <f>J517+J514+J511</f>
        <v>0</v>
      </c>
      <c r="K518" s="103" t="s">
        <v>23</v>
      </c>
      <c r="L518" s="11">
        <f>L517+L514+L511</f>
        <v>0</v>
      </c>
      <c r="M518" s="11" t="s">
        <v>23</v>
      </c>
      <c r="N518" s="103" t="s">
        <v>23</v>
      </c>
      <c r="O518" s="11" t="s">
        <v>23</v>
      </c>
    </row>
    <row r="519" spans="1:15" s="42" customFormat="1" ht="20.25">
      <c r="A519" s="104" t="s">
        <v>983</v>
      </c>
      <c r="B519" s="1049" t="s">
        <v>735</v>
      </c>
      <c r="C519" s="1051"/>
      <c r="D519" s="1051"/>
      <c r="E519" s="1051"/>
      <c r="F519" s="1051"/>
      <c r="G519" s="1051"/>
      <c r="H519" s="1051"/>
      <c r="I519" s="1051"/>
      <c r="J519" s="1051"/>
      <c r="K519" s="1051"/>
      <c r="L519" s="1051"/>
      <c r="M519" s="1051"/>
      <c r="N519" s="1051"/>
      <c r="O519" s="1050"/>
    </row>
    <row r="520" spans="1:15" s="42" customFormat="1" ht="20.25">
      <c r="A520" s="104" t="s">
        <v>984</v>
      </c>
      <c r="B520" s="1049" t="s">
        <v>985</v>
      </c>
      <c r="C520" s="1051"/>
      <c r="D520" s="1051"/>
      <c r="E520" s="1051"/>
      <c r="F520" s="1051"/>
      <c r="G520" s="1051"/>
      <c r="H520" s="1051"/>
      <c r="I520" s="1051"/>
      <c r="J520" s="1051"/>
      <c r="K520" s="1051"/>
      <c r="L520" s="1051"/>
      <c r="M520" s="1051"/>
      <c r="N520" s="1051"/>
      <c r="O520" s="1050"/>
    </row>
    <row r="521" spans="1:15" s="42" customFormat="1" ht="20.25">
      <c r="A521" s="44">
        <v>1</v>
      </c>
      <c r="B521" s="21" t="s">
        <v>23</v>
      </c>
      <c r="C521" s="21" t="s">
        <v>23</v>
      </c>
      <c r="D521" s="801">
        <v>0</v>
      </c>
      <c r="E521" s="44" t="s">
        <v>23</v>
      </c>
      <c r="F521" s="799">
        <v>0</v>
      </c>
      <c r="G521" s="282">
        <v>0</v>
      </c>
      <c r="H521" s="273">
        <v>0</v>
      </c>
      <c r="I521" s="273">
        <v>0</v>
      </c>
      <c r="J521" s="273">
        <v>0</v>
      </c>
      <c r="K521" s="44" t="s">
        <v>23</v>
      </c>
      <c r="L521" s="273">
        <v>0</v>
      </c>
      <c r="M521" s="20" t="s">
        <v>23</v>
      </c>
      <c r="N521" s="44" t="s">
        <v>23</v>
      </c>
      <c r="O521" s="18" t="s">
        <v>23</v>
      </c>
    </row>
    <row r="522" spans="1:15" s="42" customFormat="1" ht="20.25">
      <c r="A522" s="104" t="s">
        <v>984</v>
      </c>
      <c r="B522" s="103" t="s">
        <v>949</v>
      </c>
      <c r="C522" s="103"/>
      <c r="D522" s="11">
        <f>SUM(D521)</f>
        <v>0</v>
      </c>
      <c r="E522" s="104" t="s">
        <v>23</v>
      </c>
      <c r="F522" s="11">
        <f>SUM(F521)</f>
        <v>0</v>
      </c>
      <c r="G522" s="11">
        <f>SUM(G521)</f>
        <v>0</v>
      </c>
      <c r="H522" s="11">
        <f>SUM(H521)</f>
        <v>0</v>
      </c>
      <c r="I522" s="11">
        <f>SUM(I521)</f>
        <v>0</v>
      </c>
      <c r="J522" s="11">
        <f>SUM(J521)</f>
        <v>0</v>
      </c>
      <c r="K522" s="103" t="s">
        <v>23</v>
      </c>
      <c r="L522" s="11">
        <f>SUM(L521)</f>
        <v>0</v>
      </c>
      <c r="M522" s="11" t="s">
        <v>23</v>
      </c>
      <c r="N522" s="103" t="s">
        <v>23</v>
      </c>
      <c r="O522" s="11" t="s">
        <v>23</v>
      </c>
    </row>
    <row r="523" spans="1:15" s="42" customFormat="1" ht="20.25">
      <c r="A523" s="104" t="s">
        <v>986</v>
      </c>
      <c r="B523" s="1049" t="s">
        <v>987</v>
      </c>
      <c r="C523" s="1051"/>
      <c r="D523" s="1051"/>
      <c r="E523" s="1051"/>
      <c r="F523" s="1051"/>
      <c r="G523" s="1051"/>
      <c r="H523" s="1051"/>
      <c r="I523" s="1051"/>
      <c r="J523" s="1051"/>
      <c r="K523" s="1051"/>
      <c r="L523" s="1051"/>
      <c r="M523" s="1051"/>
      <c r="N523" s="1051"/>
      <c r="O523" s="1050"/>
    </row>
    <row r="524" spans="1:15" s="42" customFormat="1" ht="20.25">
      <c r="A524" s="44">
        <v>1</v>
      </c>
      <c r="B524" s="21" t="s">
        <v>23</v>
      </c>
      <c r="C524" s="21" t="s">
        <v>23</v>
      </c>
      <c r="D524" s="801">
        <v>0</v>
      </c>
      <c r="E524" s="44" t="s">
        <v>23</v>
      </c>
      <c r="F524" s="799">
        <v>0</v>
      </c>
      <c r="G524" s="282">
        <v>0</v>
      </c>
      <c r="H524" s="273">
        <v>0</v>
      </c>
      <c r="I524" s="273">
        <v>0</v>
      </c>
      <c r="J524" s="273">
        <v>0</v>
      </c>
      <c r="K524" s="44" t="s">
        <v>23</v>
      </c>
      <c r="L524" s="273">
        <v>0</v>
      </c>
      <c r="M524" s="20" t="s">
        <v>23</v>
      </c>
      <c r="N524" s="44" t="s">
        <v>23</v>
      </c>
      <c r="O524" s="18" t="s">
        <v>23</v>
      </c>
    </row>
    <row r="525" spans="1:15" s="42" customFormat="1" ht="20.25">
      <c r="A525" s="104" t="s">
        <v>986</v>
      </c>
      <c r="B525" s="103" t="s">
        <v>988</v>
      </c>
      <c r="C525" s="103"/>
      <c r="D525" s="11">
        <f>SUM(D524)</f>
        <v>0</v>
      </c>
      <c r="E525" s="104" t="s">
        <v>23</v>
      </c>
      <c r="F525" s="11">
        <f>SUM(F524)</f>
        <v>0</v>
      </c>
      <c r="G525" s="11">
        <f>SUM(G524)</f>
        <v>0</v>
      </c>
      <c r="H525" s="11">
        <f>SUM(H524)</f>
        <v>0</v>
      </c>
      <c r="I525" s="11">
        <f>SUM(I524)</f>
        <v>0</v>
      </c>
      <c r="J525" s="11">
        <f>SUM(J524)</f>
        <v>0</v>
      </c>
      <c r="K525" s="103" t="s">
        <v>23</v>
      </c>
      <c r="L525" s="11">
        <f>SUM(L524)</f>
        <v>0</v>
      </c>
      <c r="M525" s="11" t="s">
        <v>23</v>
      </c>
      <c r="N525" s="103" t="s">
        <v>23</v>
      </c>
      <c r="O525" s="11" t="s">
        <v>23</v>
      </c>
    </row>
    <row r="526" spans="1:15" s="42" customFormat="1" ht="20.25">
      <c r="A526" s="104" t="s">
        <v>989</v>
      </c>
      <c r="B526" s="1049" t="s">
        <v>990</v>
      </c>
      <c r="C526" s="1051"/>
      <c r="D526" s="1051"/>
      <c r="E526" s="1051"/>
      <c r="F526" s="1051"/>
      <c r="G526" s="1051"/>
      <c r="H526" s="1051"/>
      <c r="I526" s="1051"/>
      <c r="J526" s="1051"/>
      <c r="K526" s="1051"/>
      <c r="L526" s="1051"/>
      <c r="M526" s="1051"/>
      <c r="N526" s="1051"/>
      <c r="O526" s="1050"/>
    </row>
    <row r="527" spans="1:15" s="42" customFormat="1" ht="20.25">
      <c r="A527" s="44">
        <v>1</v>
      </c>
      <c r="B527" s="21" t="s">
        <v>23</v>
      </c>
      <c r="C527" s="21" t="s">
        <v>23</v>
      </c>
      <c r="D527" s="801">
        <v>0</v>
      </c>
      <c r="E527" s="44" t="s">
        <v>23</v>
      </c>
      <c r="F527" s="799">
        <v>0</v>
      </c>
      <c r="G527" s="282">
        <v>0</v>
      </c>
      <c r="H527" s="273">
        <v>0</v>
      </c>
      <c r="I527" s="273">
        <v>0</v>
      </c>
      <c r="J527" s="273">
        <v>0</v>
      </c>
      <c r="K527" s="44" t="s">
        <v>23</v>
      </c>
      <c r="L527" s="273">
        <v>0</v>
      </c>
      <c r="M527" s="20" t="s">
        <v>23</v>
      </c>
      <c r="N527" s="44" t="s">
        <v>23</v>
      </c>
      <c r="O527" s="18" t="s">
        <v>23</v>
      </c>
    </row>
    <row r="528" spans="1:15" s="42" customFormat="1" ht="20.25">
      <c r="A528" s="104" t="s">
        <v>989</v>
      </c>
      <c r="B528" s="103" t="s">
        <v>991</v>
      </c>
      <c r="C528" s="103"/>
      <c r="D528" s="11">
        <f>SUM(D527)</f>
        <v>0</v>
      </c>
      <c r="E528" s="104" t="s">
        <v>23</v>
      </c>
      <c r="F528" s="11">
        <f>SUM(F527)</f>
        <v>0</v>
      </c>
      <c r="G528" s="11">
        <f>SUM(G527)</f>
        <v>0</v>
      </c>
      <c r="H528" s="11">
        <f>SUM(H527)</f>
        <v>0</v>
      </c>
      <c r="I528" s="11">
        <f>SUM(I527)</f>
        <v>0</v>
      </c>
      <c r="J528" s="11">
        <f>SUM(J527)</f>
        <v>0</v>
      </c>
      <c r="K528" s="103" t="s">
        <v>23</v>
      </c>
      <c r="L528" s="11">
        <f>SUM(L527)</f>
        <v>0</v>
      </c>
      <c r="M528" s="11" t="s">
        <v>23</v>
      </c>
      <c r="N528" s="103" t="s">
        <v>23</v>
      </c>
      <c r="O528" s="11" t="s">
        <v>23</v>
      </c>
    </row>
    <row r="529" spans="1:15" s="42" customFormat="1" ht="20.25">
      <c r="A529" s="104" t="s">
        <v>992</v>
      </c>
      <c r="B529" s="1049" t="s">
        <v>721</v>
      </c>
      <c r="C529" s="1051"/>
      <c r="D529" s="1051"/>
      <c r="E529" s="1051"/>
      <c r="F529" s="1051"/>
      <c r="G529" s="1051"/>
      <c r="H529" s="1051"/>
      <c r="I529" s="1051"/>
      <c r="J529" s="1051"/>
      <c r="K529" s="1051"/>
      <c r="L529" s="1051"/>
      <c r="M529" s="1051"/>
      <c r="N529" s="1051"/>
      <c r="O529" s="1050"/>
    </row>
    <row r="530" spans="1:15" s="42" customFormat="1" ht="20.25">
      <c r="A530" s="405" t="s">
        <v>982</v>
      </c>
      <c r="B530" s="21" t="s">
        <v>23</v>
      </c>
      <c r="C530" s="21" t="s">
        <v>23</v>
      </c>
      <c r="D530" s="801">
        <v>0</v>
      </c>
      <c r="E530" s="44" t="s">
        <v>23</v>
      </c>
      <c r="F530" s="799">
        <v>0</v>
      </c>
      <c r="G530" s="282">
        <v>0</v>
      </c>
      <c r="H530" s="273">
        <v>0</v>
      </c>
      <c r="I530" s="273">
        <v>0</v>
      </c>
      <c r="J530" s="273">
        <v>0</v>
      </c>
      <c r="K530" s="44" t="s">
        <v>23</v>
      </c>
      <c r="L530" s="273">
        <v>0</v>
      </c>
      <c r="M530" s="20" t="s">
        <v>23</v>
      </c>
      <c r="N530" s="44" t="s">
        <v>23</v>
      </c>
      <c r="O530" s="18" t="s">
        <v>23</v>
      </c>
    </row>
    <row r="531" spans="1:15" s="42" customFormat="1" ht="20.25">
      <c r="A531" s="104" t="s">
        <v>992</v>
      </c>
      <c r="B531" s="103" t="s">
        <v>732</v>
      </c>
      <c r="C531" s="103"/>
      <c r="D531" s="11">
        <f>SUM(D530)</f>
        <v>0</v>
      </c>
      <c r="E531" s="104" t="s">
        <v>23</v>
      </c>
      <c r="F531" s="11">
        <f>SUM(F530)</f>
        <v>0</v>
      </c>
      <c r="G531" s="11">
        <f>SUM(G530)</f>
        <v>0</v>
      </c>
      <c r="H531" s="11">
        <f>SUM(H530)</f>
        <v>0</v>
      </c>
      <c r="I531" s="11">
        <f>SUM(I530)</f>
        <v>0</v>
      </c>
      <c r="J531" s="11">
        <f>SUM(J530)</f>
        <v>0</v>
      </c>
      <c r="K531" s="103" t="s">
        <v>23</v>
      </c>
      <c r="L531" s="11">
        <f>SUM(L530)</f>
        <v>0</v>
      </c>
      <c r="M531" s="11" t="s">
        <v>23</v>
      </c>
      <c r="N531" s="103" t="s">
        <v>23</v>
      </c>
      <c r="O531" s="11" t="s">
        <v>23</v>
      </c>
    </row>
    <row r="532" spans="1:15" s="42" customFormat="1" ht="94.5" customHeight="1">
      <c r="A532" s="104" t="s">
        <v>983</v>
      </c>
      <c r="B532" s="103" t="s">
        <v>5690</v>
      </c>
      <c r="C532" s="103"/>
      <c r="D532" s="11">
        <f>D528+D525+D522+D531</f>
        <v>0</v>
      </c>
      <c r="E532" s="11"/>
      <c r="F532" s="11">
        <f>F531+F528+F525+F522</f>
        <v>0</v>
      </c>
      <c r="G532" s="11">
        <f>G531+G528+G525+G522</f>
        <v>0</v>
      </c>
      <c r="H532" s="11">
        <f>H531+H528+H525+H522</f>
        <v>0</v>
      </c>
      <c r="I532" s="11">
        <f>I531+I528+I525+I522</f>
        <v>0</v>
      </c>
      <c r="J532" s="11">
        <f>J531+J528+J525+J522</f>
        <v>0</v>
      </c>
      <c r="K532" s="11"/>
      <c r="L532" s="11">
        <f>L531+L528+L525+L522</f>
        <v>0</v>
      </c>
      <c r="M532" s="11" t="s">
        <v>23</v>
      </c>
      <c r="N532" s="103" t="s">
        <v>23</v>
      </c>
      <c r="O532" s="11" t="s">
        <v>23</v>
      </c>
    </row>
    <row r="533" spans="1:15" s="42" customFormat="1" ht="26.25" customHeight="1">
      <c r="A533" s="104" t="s">
        <v>993</v>
      </c>
      <c r="B533" s="1049" t="s">
        <v>994</v>
      </c>
      <c r="C533" s="1051"/>
      <c r="D533" s="1051"/>
      <c r="E533" s="1051"/>
      <c r="F533" s="1051"/>
      <c r="G533" s="1051"/>
      <c r="H533" s="1051"/>
      <c r="I533" s="1051"/>
      <c r="J533" s="1051"/>
      <c r="K533" s="1051"/>
      <c r="L533" s="1051"/>
      <c r="M533" s="1051"/>
      <c r="N533" s="1051"/>
      <c r="O533" s="1050"/>
    </row>
    <row r="534" spans="1:15" s="42" customFormat="1" ht="20.25">
      <c r="A534" s="405" t="s">
        <v>982</v>
      </c>
      <c r="B534" s="21" t="s">
        <v>23</v>
      </c>
      <c r="C534" s="21" t="s">
        <v>23</v>
      </c>
      <c r="D534" s="801">
        <v>0</v>
      </c>
      <c r="E534" s="44" t="s">
        <v>23</v>
      </c>
      <c r="F534" s="799">
        <v>0</v>
      </c>
      <c r="G534" s="282">
        <v>0</v>
      </c>
      <c r="H534" s="273">
        <v>0</v>
      </c>
      <c r="I534" s="273">
        <v>0</v>
      </c>
      <c r="J534" s="273">
        <v>0</v>
      </c>
      <c r="K534" s="44" t="s">
        <v>23</v>
      </c>
      <c r="L534" s="273">
        <v>0</v>
      </c>
      <c r="M534" s="20" t="s">
        <v>23</v>
      </c>
      <c r="N534" s="44" t="s">
        <v>23</v>
      </c>
      <c r="O534" s="18" t="s">
        <v>23</v>
      </c>
    </row>
    <row r="535" spans="1:15" s="42" customFormat="1" ht="102" customHeight="1">
      <c r="A535" s="104" t="s">
        <v>993</v>
      </c>
      <c r="B535" s="103" t="s">
        <v>995</v>
      </c>
      <c r="C535" s="103"/>
      <c r="D535" s="11">
        <f>SUM(D534)</f>
        <v>0</v>
      </c>
      <c r="E535" s="104" t="s">
        <v>23</v>
      </c>
      <c r="F535" s="11">
        <f>SUM(F534)</f>
        <v>0</v>
      </c>
      <c r="G535" s="11">
        <f>SUM(G534)</f>
        <v>0</v>
      </c>
      <c r="H535" s="11">
        <f>SUM(H534)</f>
        <v>0</v>
      </c>
      <c r="I535" s="11">
        <f>SUM(I534)</f>
        <v>0</v>
      </c>
      <c r="J535" s="11">
        <f>SUM(J534)</f>
        <v>0</v>
      </c>
      <c r="K535" s="103" t="s">
        <v>23</v>
      </c>
      <c r="L535" s="11">
        <f>SUM(L534)</f>
        <v>0</v>
      </c>
      <c r="M535" s="11" t="s">
        <v>23</v>
      </c>
      <c r="N535" s="103" t="s">
        <v>23</v>
      </c>
      <c r="O535" s="11" t="s">
        <v>23</v>
      </c>
    </row>
    <row r="536" spans="1:15" s="42" customFormat="1" ht="129.75" customHeight="1">
      <c r="A536" s="106" t="s">
        <v>962</v>
      </c>
      <c r="B536" s="105" t="s">
        <v>5691</v>
      </c>
      <c r="C536" s="105"/>
      <c r="D536" s="26">
        <f>D502</f>
        <v>2424.8999999999996</v>
      </c>
      <c r="E536" s="26"/>
      <c r="F536" s="26">
        <f>F535+F532+F518</f>
        <v>0</v>
      </c>
      <c r="G536" s="50">
        <f>G502</f>
        <v>3</v>
      </c>
      <c r="H536" s="26">
        <f>H502</f>
        <v>10739665.17</v>
      </c>
      <c r="I536" s="26">
        <f>I502</f>
        <v>4219337.0299999993</v>
      </c>
      <c r="J536" s="26">
        <f>J502</f>
        <v>6520328.1400000006</v>
      </c>
      <c r="K536" s="26" t="s">
        <v>23</v>
      </c>
      <c r="L536" s="26">
        <f>L502</f>
        <v>27531058.280000001</v>
      </c>
      <c r="M536" s="26" t="s">
        <v>23</v>
      </c>
      <c r="N536" s="105" t="s">
        <v>23</v>
      </c>
      <c r="O536" s="26" t="s">
        <v>23</v>
      </c>
    </row>
    <row r="537" spans="1:15" s="42" customFormat="1" ht="37.5" customHeight="1">
      <c r="A537" s="104" t="s">
        <v>996</v>
      </c>
      <c r="B537" s="1049" t="s">
        <v>997</v>
      </c>
      <c r="C537" s="1051"/>
      <c r="D537" s="1051"/>
      <c r="E537" s="1051"/>
      <c r="F537" s="1051"/>
      <c r="G537" s="1051"/>
      <c r="H537" s="1051"/>
      <c r="I537" s="1051"/>
      <c r="J537" s="1051"/>
      <c r="K537" s="1051"/>
      <c r="L537" s="1051"/>
      <c r="M537" s="1051"/>
      <c r="N537" s="1051"/>
      <c r="O537" s="1050"/>
    </row>
    <row r="538" spans="1:15" s="42" customFormat="1" ht="20.25">
      <c r="A538" s="104" t="s">
        <v>998</v>
      </c>
      <c r="B538" s="1049" t="s">
        <v>20</v>
      </c>
      <c r="C538" s="1051"/>
      <c r="D538" s="1051"/>
      <c r="E538" s="1051"/>
      <c r="F538" s="1051"/>
      <c r="G538" s="1051"/>
      <c r="H538" s="1051"/>
      <c r="I538" s="1051"/>
      <c r="J538" s="1051"/>
      <c r="K538" s="1051"/>
      <c r="L538" s="1051"/>
      <c r="M538" s="1051"/>
      <c r="N538" s="1051"/>
      <c r="O538" s="1050"/>
    </row>
    <row r="539" spans="1:15" s="42" customFormat="1" ht="20.25">
      <c r="A539" s="44">
        <v>1</v>
      </c>
      <c r="B539" s="21" t="s">
        <v>23</v>
      </c>
      <c r="C539" s="21" t="s">
        <v>23</v>
      </c>
      <c r="D539" s="801">
        <v>0</v>
      </c>
      <c r="E539" s="44" t="s">
        <v>23</v>
      </c>
      <c r="F539" s="799">
        <v>0</v>
      </c>
      <c r="G539" s="282">
        <v>0</v>
      </c>
      <c r="H539" s="273">
        <v>0</v>
      </c>
      <c r="I539" s="273">
        <v>0</v>
      </c>
      <c r="J539" s="273">
        <v>0</v>
      </c>
      <c r="K539" s="44" t="s">
        <v>23</v>
      </c>
      <c r="L539" s="273">
        <v>0</v>
      </c>
      <c r="M539" s="20" t="s">
        <v>23</v>
      </c>
      <c r="N539" s="44" t="s">
        <v>23</v>
      </c>
      <c r="O539" s="18" t="s">
        <v>23</v>
      </c>
    </row>
    <row r="540" spans="1:15" s="42" customFormat="1" ht="99.75" customHeight="1">
      <c r="A540" s="104" t="s">
        <v>998</v>
      </c>
      <c r="B540" s="1049" t="s">
        <v>999</v>
      </c>
      <c r="C540" s="1050"/>
      <c r="D540" s="11">
        <f>SUM(D539)</f>
        <v>0</v>
      </c>
      <c r="E540" s="104" t="s">
        <v>23</v>
      </c>
      <c r="F540" s="11">
        <f>SUM(F539)</f>
        <v>0</v>
      </c>
      <c r="G540" s="11">
        <f>SUM(G539)</f>
        <v>0</v>
      </c>
      <c r="H540" s="11">
        <f>SUM(H539)</f>
        <v>0</v>
      </c>
      <c r="I540" s="11">
        <f>SUM(I539)</f>
        <v>0</v>
      </c>
      <c r="J540" s="11">
        <f>SUM(J539)</f>
        <v>0</v>
      </c>
      <c r="K540" s="103" t="s">
        <v>23</v>
      </c>
      <c r="L540" s="11">
        <f>SUM(L539)</f>
        <v>0</v>
      </c>
      <c r="M540" s="11" t="s">
        <v>23</v>
      </c>
      <c r="N540" s="103" t="s">
        <v>23</v>
      </c>
      <c r="O540" s="11" t="s">
        <v>23</v>
      </c>
    </row>
    <row r="541" spans="1:15" s="42" customFormat="1" ht="39" customHeight="1">
      <c r="A541" s="104" t="s">
        <v>1000</v>
      </c>
      <c r="B541" s="1049" t="s">
        <v>197</v>
      </c>
      <c r="C541" s="1051"/>
      <c r="D541" s="1051"/>
      <c r="E541" s="1051"/>
      <c r="F541" s="1051"/>
      <c r="G541" s="1051"/>
      <c r="H541" s="1051"/>
      <c r="I541" s="1051"/>
      <c r="J541" s="1051"/>
      <c r="K541" s="1051"/>
      <c r="L541" s="1051"/>
      <c r="M541" s="1051"/>
      <c r="N541" s="1051"/>
      <c r="O541" s="1050"/>
    </row>
    <row r="542" spans="1:15" s="42" customFormat="1" ht="20.25">
      <c r="A542" s="44">
        <v>1</v>
      </c>
      <c r="B542" s="21" t="s">
        <v>23</v>
      </c>
      <c r="C542" s="21" t="s">
        <v>23</v>
      </c>
      <c r="D542" s="801">
        <v>0</v>
      </c>
      <c r="E542" s="44" t="s">
        <v>23</v>
      </c>
      <c r="F542" s="799">
        <v>0</v>
      </c>
      <c r="G542" s="282">
        <v>0</v>
      </c>
      <c r="H542" s="273">
        <v>0</v>
      </c>
      <c r="I542" s="273">
        <v>0</v>
      </c>
      <c r="J542" s="273">
        <v>0</v>
      </c>
      <c r="K542" s="44" t="s">
        <v>23</v>
      </c>
      <c r="L542" s="273">
        <v>0</v>
      </c>
      <c r="M542" s="20" t="s">
        <v>23</v>
      </c>
      <c r="N542" s="44" t="s">
        <v>23</v>
      </c>
      <c r="O542" s="18" t="s">
        <v>23</v>
      </c>
    </row>
    <row r="543" spans="1:15" s="42" customFormat="1" ht="97.5" customHeight="1">
      <c r="A543" s="104" t="s">
        <v>1000</v>
      </c>
      <c r="B543" s="1049" t="s">
        <v>1001</v>
      </c>
      <c r="C543" s="1050"/>
      <c r="D543" s="11">
        <f>SUM(D542)</f>
        <v>0</v>
      </c>
      <c r="E543" s="104" t="s">
        <v>23</v>
      </c>
      <c r="F543" s="11">
        <f>SUM(F542)</f>
        <v>0</v>
      </c>
      <c r="G543" s="11">
        <f>SUM(G542)</f>
        <v>0</v>
      </c>
      <c r="H543" s="11">
        <f>SUM(H542)</f>
        <v>0</v>
      </c>
      <c r="I543" s="11">
        <f>SUM(I542)</f>
        <v>0</v>
      </c>
      <c r="J543" s="11">
        <f>SUM(J542)</f>
        <v>0</v>
      </c>
      <c r="K543" s="103" t="s">
        <v>23</v>
      </c>
      <c r="L543" s="11">
        <f>SUM(L542)</f>
        <v>0</v>
      </c>
      <c r="M543" s="11" t="s">
        <v>23</v>
      </c>
      <c r="N543" s="103" t="s">
        <v>23</v>
      </c>
      <c r="O543" s="11" t="s">
        <v>23</v>
      </c>
    </row>
    <row r="544" spans="1:15" s="42" customFormat="1" ht="20.25">
      <c r="A544" s="104" t="s">
        <v>1002</v>
      </c>
      <c r="B544" s="1049" t="s">
        <v>678</v>
      </c>
      <c r="C544" s="1051"/>
      <c r="D544" s="1051"/>
      <c r="E544" s="1051"/>
      <c r="F544" s="1051"/>
      <c r="G544" s="1051"/>
      <c r="H544" s="1051"/>
      <c r="I544" s="1051"/>
      <c r="J544" s="1051"/>
      <c r="K544" s="1051"/>
      <c r="L544" s="1051"/>
      <c r="M544" s="1051"/>
      <c r="N544" s="1051"/>
      <c r="O544" s="1050"/>
    </row>
    <row r="545" spans="1:16" s="42" customFormat="1" ht="20.25">
      <c r="A545" s="104" t="s">
        <v>1003</v>
      </c>
      <c r="B545" s="1090" t="s">
        <v>977</v>
      </c>
      <c r="C545" s="1091"/>
      <c r="D545" s="1091"/>
      <c r="E545" s="1091"/>
      <c r="F545" s="1091"/>
      <c r="G545" s="1091"/>
      <c r="H545" s="1091"/>
      <c r="I545" s="1091"/>
      <c r="J545" s="1091"/>
      <c r="K545" s="1091"/>
      <c r="L545" s="1091"/>
      <c r="M545" s="1091"/>
      <c r="N545" s="1091"/>
      <c r="O545" s="1091"/>
      <c r="P545" s="1092"/>
    </row>
    <row r="546" spans="1:16" s="42" customFormat="1" ht="20.25">
      <c r="A546" s="44">
        <v>1</v>
      </c>
      <c r="B546" s="21" t="s">
        <v>23</v>
      </c>
      <c r="C546" s="21" t="s">
        <v>23</v>
      </c>
      <c r="D546" s="801">
        <v>0</v>
      </c>
      <c r="E546" s="44" t="s">
        <v>23</v>
      </c>
      <c r="F546" s="799">
        <v>0</v>
      </c>
      <c r="G546" s="282">
        <v>0</v>
      </c>
      <c r="H546" s="273">
        <v>0</v>
      </c>
      <c r="I546" s="273">
        <v>0</v>
      </c>
      <c r="J546" s="273">
        <v>0</v>
      </c>
      <c r="K546" s="44" t="s">
        <v>23</v>
      </c>
      <c r="L546" s="273">
        <v>0</v>
      </c>
      <c r="M546" s="20" t="s">
        <v>23</v>
      </c>
      <c r="N546" s="44" t="s">
        <v>23</v>
      </c>
      <c r="O546" s="18" t="s">
        <v>23</v>
      </c>
    </row>
    <row r="547" spans="1:16" s="42" customFormat="1" ht="20.25">
      <c r="A547" s="104" t="s">
        <v>1003</v>
      </c>
      <c r="B547" s="1049" t="s">
        <v>978</v>
      </c>
      <c r="C547" s="1050"/>
      <c r="D547" s="11">
        <f>SUM(D546)</f>
        <v>0</v>
      </c>
      <c r="E547" s="104" t="s">
        <v>23</v>
      </c>
      <c r="F547" s="11">
        <f>SUM(F546)</f>
        <v>0</v>
      </c>
      <c r="G547" s="11">
        <f>SUM(G546)</f>
        <v>0</v>
      </c>
      <c r="H547" s="11">
        <f>SUM(H546)</f>
        <v>0</v>
      </c>
      <c r="I547" s="11">
        <f>SUM(I546)</f>
        <v>0</v>
      </c>
      <c r="J547" s="11">
        <f>SUM(J546)</f>
        <v>0</v>
      </c>
      <c r="K547" s="103" t="s">
        <v>23</v>
      </c>
      <c r="L547" s="11">
        <f>SUM(L546)</f>
        <v>0</v>
      </c>
      <c r="M547" s="11" t="s">
        <v>23</v>
      </c>
      <c r="N547" s="103" t="s">
        <v>23</v>
      </c>
      <c r="O547" s="11" t="s">
        <v>23</v>
      </c>
    </row>
    <row r="548" spans="1:16" s="42" customFormat="1" ht="20.25">
      <c r="A548" s="104" t="s">
        <v>1004</v>
      </c>
      <c r="B548" s="1049" t="s">
        <v>692</v>
      </c>
      <c r="C548" s="1051"/>
      <c r="D548" s="1051"/>
      <c r="E548" s="1051"/>
      <c r="F548" s="1051"/>
      <c r="G548" s="1051"/>
      <c r="H548" s="1051"/>
      <c r="I548" s="1051"/>
      <c r="J548" s="1051"/>
      <c r="K548" s="1051"/>
      <c r="L548" s="1051"/>
      <c r="M548" s="1051"/>
      <c r="N548" s="1050"/>
      <c r="O548" s="103"/>
    </row>
    <row r="549" spans="1:16" s="42" customFormat="1" ht="20.25">
      <c r="A549" s="44">
        <v>1</v>
      </c>
      <c r="B549" s="21" t="s">
        <v>23</v>
      </c>
      <c r="C549" s="21" t="s">
        <v>23</v>
      </c>
      <c r="D549" s="801">
        <v>0</v>
      </c>
      <c r="E549" s="44" t="s">
        <v>23</v>
      </c>
      <c r="F549" s="799">
        <v>0</v>
      </c>
      <c r="G549" s="282">
        <v>0</v>
      </c>
      <c r="H549" s="273">
        <v>0</v>
      </c>
      <c r="I549" s="273">
        <v>0</v>
      </c>
      <c r="J549" s="273">
        <v>0</v>
      </c>
      <c r="K549" s="44" t="s">
        <v>23</v>
      </c>
      <c r="L549" s="273">
        <v>0</v>
      </c>
      <c r="M549" s="20" t="s">
        <v>23</v>
      </c>
      <c r="N549" s="44" t="s">
        <v>23</v>
      </c>
      <c r="O549" s="18" t="s">
        <v>23</v>
      </c>
    </row>
    <row r="550" spans="1:16" s="42" customFormat="1" ht="20.25">
      <c r="A550" s="104" t="s">
        <v>1004</v>
      </c>
      <c r="B550" s="1049" t="s">
        <v>980</v>
      </c>
      <c r="C550" s="1050"/>
      <c r="D550" s="11">
        <f>SUM(D549)</f>
        <v>0</v>
      </c>
      <c r="E550" s="104" t="s">
        <v>23</v>
      </c>
      <c r="F550" s="11">
        <f>SUM(F549)</f>
        <v>0</v>
      </c>
      <c r="G550" s="11">
        <f>SUM(G549)</f>
        <v>0</v>
      </c>
      <c r="H550" s="11">
        <f>SUM(H549)</f>
        <v>0</v>
      </c>
      <c r="I550" s="11">
        <f>SUM(I549)</f>
        <v>0</v>
      </c>
      <c r="J550" s="11">
        <f>SUM(J549)</f>
        <v>0</v>
      </c>
      <c r="K550" s="103" t="s">
        <v>23</v>
      </c>
      <c r="L550" s="11">
        <f>SUM(L549)</f>
        <v>0</v>
      </c>
      <c r="M550" s="11" t="s">
        <v>23</v>
      </c>
      <c r="N550" s="103" t="s">
        <v>23</v>
      </c>
      <c r="O550" s="11" t="s">
        <v>23</v>
      </c>
    </row>
    <row r="551" spans="1:16" s="42" customFormat="1" ht="20.25">
      <c r="A551" s="104" t="s">
        <v>1005</v>
      </c>
      <c r="B551" s="1049" t="s">
        <v>721</v>
      </c>
      <c r="C551" s="1051"/>
      <c r="D551" s="1051"/>
      <c r="E551" s="1051"/>
      <c r="F551" s="1051"/>
      <c r="G551" s="1051"/>
      <c r="H551" s="1051"/>
      <c r="I551" s="1051"/>
      <c r="J551" s="1051"/>
      <c r="K551" s="1051"/>
      <c r="L551" s="1051"/>
      <c r="M551" s="1051"/>
      <c r="N551" s="1051"/>
      <c r="O551" s="1050"/>
    </row>
    <row r="552" spans="1:16" s="42" customFormat="1" ht="20.25">
      <c r="A552" s="405" t="s">
        <v>982</v>
      </c>
      <c r="B552" s="21" t="s">
        <v>23</v>
      </c>
      <c r="C552" s="21" t="s">
        <v>23</v>
      </c>
      <c r="D552" s="801">
        <v>0</v>
      </c>
      <c r="E552" s="44" t="s">
        <v>23</v>
      </c>
      <c r="F552" s="799">
        <v>0</v>
      </c>
      <c r="G552" s="282">
        <v>0</v>
      </c>
      <c r="H552" s="273">
        <v>0</v>
      </c>
      <c r="I552" s="273">
        <v>0</v>
      </c>
      <c r="J552" s="273">
        <v>0</v>
      </c>
      <c r="K552" s="44" t="s">
        <v>23</v>
      </c>
      <c r="L552" s="273">
        <v>0</v>
      </c>
      <c r="M552" s="20" t="s">
        <v>23</v>
      </c>
      <c r="N552" s="44" t="s">
        <v>23</v>
      </c>
      <c r="O552" s="18" t="s">
        <v>23</v>
      </c>
    </row>
    <row r="553" spans="1:16" s="42" customFormat="1" ht="20.25">
      <c r="A553" s="104" t="s">
        <v>1005</v>
      </c>
      <c r="B553" s="1049" t="s">
        <v>732</v>
      </c>
      <c r="C553" s="1050"/>
      <c r="D553" s="11">
        <f>SUM(D552)</f>
        <v>0</v>
      </c>
      <c r="E553" s="104" t="s">
        <v>23</v>
      </c>
      <c r="F553" s="11">
        <f>SUM(F552)</f>
        <v>0</v>
      </c>
      <c r="G553" s="11">
        <f>SUM(G552)</f>
        <v>0</v>
      </c>
      <c r="H553" s="11">
        <f>SUM(H552)</f>
        <v>0</v>
      </c>
      <c r="I553" s="11">
        <f>SUM(I552)</f>
        <v>0</v>
      </c>
      <c r="J553" s="11">
        <f>SUM(J552)</f>
        <v>0</v>
      </c>
      <c r="K553" s="103" t="s">
        <v>23</v>
      </c>
      <c r="L553" s="11">
        <f>SUM(L552)</f>
        <v>0</v>
      </c>
      <c r="M553" s="11" t="s">
        <v>23</v>
      </c>
      <c r="N553" s="103" t="s">
        <v>23</v>
      </c>
      <c r="O553" s="11" t="s">
        <v>23</v>
      </c>
    </row>
    <row r="554" spans="1:16" s="42" customFormat="1" ht="20.25">
      <c r="A554" s="104" t="s">
        <v>1002</v>
      </c>
      <c r="B554" s="1049" t="s">
        <v>1006</v>
      </c>
      <c r="C554" s="1050"/>
      <c r="D554" s="11">
        <f>D553+D550+D547</f>
        <v>0</v>
      </c>
      <c r="E554" s="104" t="s">
        <v>23</v>
      </c>
      <c r="F554" s="166">
        <v>0</v>
      </c>
      <c r="G554" s="10">
        <v>0</v>
      </c>
      <c r="H554" s="167">
        <v>0</v>
      </c>
      <c r="I554" s="167">
        <v>0</v>
      </c>
      <c r="J554" s="35">
        <v>0</v>
      </c>
      <c r="K554" s="103" t="s">
        <v>23</v>
      </c>
      <c r="L554" s="34">
        <v>0</v>
      </c>
      <c r="M554" s="11" t="s">
        <v>23</v>
      </c>
      <c r="N554" s="103" t="s">
        <v>23</v>
      </c>
      <c r="O554" s="11" t="s">
        <v>23</v>
      </c>
    </row>
    <row r="555" spans="1:16" s="42" customFormat="1" ht="20.25">
      <c r="A555" s="104" t="s">
        <v>1007</v>
      </c>
      <c r="B555" s="1049" t="s">
        <v>735</v>
      </c>
      <c r="C555" s="1051"/>
      <c r="D555" s="1051"/>
      <c r="E555" s="1051"/>
      <c r="F555" s="1051"/>
      <c r="G555" s="1051"/>
      <c r="H555" s="1051"/>
      <c r="I555" s="1051"/>
      <c r="J555" s="1051"/>
      <c r="K555" s="1051"/>
      <c r="L555" s="1051"/>
      <c r="M555" s="1051"/>
      <c r="N555" s="1051"/>
      <c r="O555" s="1050"/>
    </row>
    <row r="556" spans="1:16" s="42" customFormat="1" ht="20.25">
      <c r="A556" s="104" t="s">
        <v>1008</v>
      </c>
      <c r="B556" s="1068" t="s">
        <v>985</v>
      </c>
      <c r="C556" s="1069"/>
      <c r="D556" s="1069"/>
      <c r="E556" s="1069"/>
      <c r="F556" s="1069"/>
      <c r="G556" s="1069"/>
      <c r="H556" s="1069"/>
      <c r="I556" s="1069"/>
      <c r="J556" s="1069"/>
      <c r="K556" s="1069"/>
      <c r="L556" s="1069"/>
      <c r="M556" s="1069"/>
      <c r="N556" s="1069"/>
      <c r="O556" s="1070"/>
    </row>
    <row r="557" spans="1:16" s="42" customFormat="1" ht="20.25">
      <c r="A557" s="44">
        <v>1</v>
      </c>
      <c r="B557" s="21" t="s">
        <v>23</v>
      </c>
      <c r="C557" s="21" t="s">
        <v>23</v>
      </c>
      <c r="D557" s="801">
        <v>0</v>
      </c>
      <c r="E557" s="44" t="s">
        <v>23</v>
      </c>
      <c r="F557" s="799">
        <v>0</v>
      </c>
      <c r="G557" s="282">
        <v>0</v>
      </c>
      <c r="H557" s="273">
        <v>0</v>
      </c>
      <c r="I557" s="273">
        <v>0</v>
      </c>
      <c r="J557" s="273">
        <v>0</v>
      </c>
      <c r="K557" s="44" t="s">
        <v>23</v>
      </c>
      <c r="L557" s="273">
        <v>0</v>
      </c>
      <c r="M557" s="20" t="s">
        <v>23</v>
      </c>
      <c r="N557" s="44" t="s">
        <v>23</v>
      </c>
      <c r="O557" s="18" t="s">
        <v>23</v>
      </c>
    </row>
    <row r="558" spans="1:16" s="42" customFormat="1" ht="20.25">
      <c r="A558" s="104" t="s">
        <v>1008</v>
      </c>
      <c r="B558" s="1049" t="s">
        <v>949</v>
      </c>
      <c r="C558" s="1050"/>
      <c r="D558" s="11">
        <f>SUM(D557)</f>
        <v>0</v>
      </c>
      <c r="E558" s="104" t="s">
        <v>23</v>
      </c>
      <c r="F558" s="11">
        <f>SUM(F557)</f>
        <v>0</v>
      </c>
      <c r="G558" s="11">
        <f>SUM(G557)</f>
        <v>0</v>
      </c>
      <c r="H558" s="11">
        <f>SUM(H557)</f>
        <v>0</v>
      </c>
      <c r="I558" s="11">
        <f>SUM(I557)</f>
        <v>0</v>
      </c>
      <c r="J558" s="11">
        <f>SUM(J557)</f>
        <v>0</v>
      </c>
      <c r="K558" s="103" t="s">
        <v>23</v>
      </c>
      <c r="L558" s="34">
        <v>0</v>
      </c>
      <c r="M558" s="11" t="s">
        <v>23</v>
      </c>
      <c r="N558" s="103" t="s">
        <v>23</v>
      </c>
      <c r="O558" s="11" t="s">
        <v>23</v>
      </c>
    </row>
    <row r="559" spans="1:16" s="42" customFormat="1" ht="20.25">
      <c r="A559" s="104" t="s">
        <v>1009</v>
      </c>
      <c r="B559" s="1049" t="s">
        <v>987</v>
      </c>
      <c r="C559" s="1051"/>
      <c r="D559" s="1051"/>
      <c r="E559" s="1051"/>
      <c r="F559" s="1051"/>
      <c r="G559" s="1051"/>
      <c r="H559" s="1051"/>
      <c r="I559" s="1051"/>
      <c r="J559" s="1051"/>
      <c r="K559" s="1051"/>
      <c r="L559" s="1051"/>
      <c r="M559" s="1051"/>
      <c r="N559" s="1051"/>
      <c r="O559" s="1050"/>
    </row>
    <row r="560" spans="1:16" s="42" customFormat="1" ht="20.25">
      <c r="A560" s="44">
        <v>1</v>
      </c>
      <c r="B560" s="21" t="s">
        <v>23</v>
      </c>
      <c r="C560" s="21" t="s">
        <v>23</v>
      </c>
      <c r="D560" s="801">
        <v>0</v>
      </c>
      <c r="E560" s="44" t="s">
        <v>23</v>
      </c>
      <c r="F560" s="799">
        <v>0</v>
      </c>
      <c r="G560" s="282">
        <v>0</v>
      </c>
      <c r="H560" s="273">
        <v>0</v>
      </c>
      <c r="I560" s="273">
        <v>0</v>
      </c>
      <c r="J560" s="273">
        <v>0</v>
      </c>
      <c r="K560" s="44" t="s">
        <v>23</v>
      </c>
      <c r="L560" s="273">
        <v>0</v>
      </c>
      <c r="M560" s="20" t="s">
        <v>23</v>
      </c>
      <c r="N560" s="44" t="s">
        <v>23</v>
      </c>
      <c r="O560" s="18" t="s">
        <v>23</v>
      </c>
    </row>
    <row r="561" spans="1:15" s="42" customFormat="1" ht="20.25">
      <c r="A561" s="104" t="s">
        <v>1009</v>
      </c>
      <c r="B561" s="1049" t="s">
        <v>988</v>
      </c>
      <c r="C561" s="1050"/>
      <c r="D561" s="11">
        <f>SUM(D560)</f>
        <v>0</v>
      </c>
      <c r="E561" s="104" t="s">
        <v>23</v>
      </c>
      <c r="F561" s="11">
        <f>SUM(F560)</f>
        <v>0</v>
      </c>
      <c r="G561" s="11">
        <f>SUM(G560)</f>
        <v>0</v>
      </c>
      <c r="H561" s="11">
        <f>SUM(H560)</f>
        <v>0</v>
      </c>
      <c r="I561" s="11">
        <f>SUM(I560)</f>
        <v>0</v>
      </c>
      <c r="J561" s="11">
        <f>SUM(J560)</f>
        <v>0</v>
      </c>
      <c r="K561" s="103" t="s">
        <v>23</v>
      </c>
      <c r="L561" s="34">
        <v>0</v>
      </c>
      <c r="M561" s="11" t="s">
        <v>23</v>
      </c>
      <c r="N561" s="103" t="s">
        <v>23</v>
      </c>
      <c r="O561" s="11" t="s">
        <v>23</v>
      </c>
    </row>
    <row r="562" spans="1:15" s="42" customFormat="1" ht="20.25">
      <c r="A562" s="104" t="s">
        <v>1010</v>
      </c>
      <c r="B562" s="1049" t="s">
        <v>990</v>
      </c>
      <c r="C562" s="1051"/>
      <c r="D562" s="1051"/>
      <c r="E562" s="1051"/>
      <c r="F562" s="1051"/>
      <c r="G562" s="1051"/>
      <c r="H562" s="1051"/>
      <c r="I562" s="1051"/>
      <c r="J562" s="1051"/>
      <c r="K562" s="1051"/>
      <c r="L562" s="1051"/>
      <c r="M562" s="1051"/>
      <c r="N562" s="1051"/>
      <c r="O562" s="1050"/>
    </row>
    <row r="563" spans="1:15" s="42" customFormat="1" ht="20.25">
      <c r="A563" s="44">
        <v>1</v>
      </c>
      <c r="B563" s="21" t="s">
        <v>23</v>
      </c>
      <c r="C563" s="21" t="s">
        <v>23</v>
      </c>
      <c r="D563" s="801">
        <v>0</v>
      </c>
      <c r="E563" s="44" t="s">
        <v>23</v>
      </c>
      <c r="F563" s="799">
        <v>0</v>
      </c>
      <c r="G563" s="282">
        <v>0</v>
      </c>
      <c r="H563" s="273">
        <v>0</v>
      </c>
      <c r="I563" s="273">
        <v>0</v>
      </c>
      <c r="J563" s="273">
        <v>0</v>
      </c>
      <c r="K563" s="44" t="s">
        <v>23</v>
      </c>
      <c r="L563" s="273">
        <v>0</v>
      </c>
      <c r="M563" s="20" t="s">
        <v>23</v>
      </c>
      <c r="N563" s="44" t="s">
        <v>23</v>
      </c>
      <c r="O563" s="18" t="s">
        <v>23</v>
      </c>
    </row>
    <row r="564" spans="1:15" s="42" customFormat="1" ht="20.25">
      <c r="A564" s="104" t="s">
        <v>1010</v>
      </c>
      <c r="B564" s="1049" t="s">
        <v>991</v>
      </c>
      <c r="C564" s="1050"/>
      <c r="D564" s="11">
        <f>SUM(D563)</f>
        <v>0</v>
      </c>
      <c r="E564" s="104" t="s">
        <v>23</v>
      </c>
      <c r="F564" s="11">
        <f>SUM(F563)</f>
        <v>0</v>
      </c>
      <c r="G564" s="11">
        <f>SUM(G563)</f>
        <v>0</v>
      </c>
      <c r="H564" s="11">
        <f>SUM(H563)</f>
        <v>0</v>
      </c>
      <c r="I564" s="11">
        <f>SUM(I563)</f>
        <v>0</v>
      </c>
      <c r="J564" s="11">
        <f>SUM(J563)</f>
        <v>0</v>
      </c>
      <c r="K564" s="103" t="s">
        <v>23</v>
      </c>
      <c r="L564" s="34">
        <v>0</v>
      </c>
      <c r="M564" s="11" t="s">
        <v>23</v>
      </c>
      <c r="N564" s="103" t="s">
        <v>23</v>
      </c>
      <c r="O564" s="11" t="s">
        <v>23</v>
      </c>
    </row>
    <row r="565" spans="1:15" s="42" customFormat="1" ht="20.25">
      <c r="A565" s="104" t="s">
        <v>1011</v>
      </c>
      <c r="B565" s="1049" t="s">
        <v>721</v>
      </c>
      <c r="C565" s="1051"/>
      <c r="D565" s="1051"/>
      <c r="E565" s="1051"/>
      <c r="F565" s="1051"/>
      <c r="G565" s="1051"/>
      <c r="H565" s="1051"/>
      <c r="I565" s="1051"/>
      <c r="J565" s="1051"/>
      <c r="K565" s="1051"/>
      <c r="L565" s="1051"/>
      <c r="M565" s="1051"/>
      <c r="N565" s="1051"/>
      <c r="O565" s="1050"/>
    </row>
    <row r="566" spans="1:15" s="42" customFormat="1" ht="20.25">
      <c r="A566" s="405" t="s">
        <v>982</v>
      </c>
      <c r="B566" s="21" t="s">
        <v>23</v>
      </c>
      <c r="C566" s="21" t="s">
        <v>23</v>
      </c>
      <c r="D566" s="801">
        <v>0</v>
      </c>
      <c r="E566" s="44" t="s">
        <v>23</v>
      </c>
      <c r="F566" s="799">
        <v>0</v>
      </c>
      <c r="G566" s="282">
        <v>0</v>
      </c>
      <c r="H566" s="273">
        <v>0</v>
      </c>
      <c r="I566" s="273">
        <v>0</v>
      </c>
      <c r="J566" s="273">
        <v>0</v>
      </c>
      <c r="K566" s="44" t="s">
        <v>23</v>
      </c>
      <c r="L566" s="273">
        <v>0</v>
      </c>
      <c r="M566" s="20" t="s">
        <v>23</v>
      </c>
      <c r="N566" s="44" t="s">
        <v>23</v>
      </c>
      <c r="O566" s="18" t="s">
        <v>23</v>
      </c>
    </row>
    <row r="567" spans="1:15" s="42" customFormat="1" ht="20.25">
      <c r="A567" s="104" t="s">
        <v>1011</v>
      </c>
      <c r="B567" s="1049" t="s">
        <v>732</v>
      </c>
      <c r="C567" s="1050"/>
      <c r="D567" s="11">
        <f>SUM(D566)</f>
        <v>0</v>
      </c>
      <c r="E567" s="104" t="s">
        <v>23</v>
      </c>
      <c r="F567" s="11">
        <f>SUM(F566)</f>
        <v>0</v>
      </c>
      <c r="G567" s="11">
        <f>SUM(G566)</f>
        <v>0</v>
      </c>
      <c r="H567" s="11">
        <f>SUM(H566)</f>
        <v>0</v>
      </c>
      <c r="I567" s="11">
        <f>SUM(I566)</f>
        <v>0</v>
      </c>
      <c r="J567" s="11">
        <f>SUM(J566)</f>
        <v>0</v>
      </c>
      <c r="K567" s="103" t="s">
        <v>23</v>
      </c>
      <c r="L567" s="34">
        <v>0</v>
      </c>
      <c r="M567" s="11" t="s">
        <v>23</v>
      </c>
      <c r="N567" s="103" t="s">
        <v>23</v>
      </c>
      <c r="O567" s="11" t="s">
        <v>23</v>
      </c>
    </row>
    <row r="568" spans="1:15" s="42" customFormat="1" ht="72.75" customHeight="1">
      <c r="A568" s="104" t="s">
        <v>1007</v>
      </c>
      <c r="B568" s="1049" t="s">
        <v>5692</v>
      </c>
      <c r="C568" s="1050"/>
      <c r="D568" s="11">
        <f>D567+D564+D561+D558</f>
        <v>0</v>
      </c>
      <c r="E568" s="104" t="s">
        <v>23</v>
      </c>
      <c r="F568" s="11">
        <f>F567+F564+F561+F558</f>
        <v>0</v>
      </c>
      <c r="G568" s="11">
        <f>G567+G564+G561+G558</f>
        <v>0</v>
      </c>
      <c r="H568" s="11">
        <f>H567+H564+H561+H558</f>
        <v>0</v>
      </c>
      <c r="I568" s="11">
        <f>I567+I564+I561+I558</f>
        <v>0</v>
      </c>
      <c r="J568" s="11">
        <f>J567+J564+J561+J558</f>
        <v>0</v>
      </c>
      <c r="K568" s="103" t="s">
        <v>23</v>
      </c>
      <c r="L568" s="34">
        <v>0</v>
      </c>
      <c r="M568" s="11" t="s">
        <v>23</v>
      </c>
      <c r="N568" s="103" t="s">
        <v>23</v>
      </c>
      <c r="O568" s="11" t="s">
        <v>23</v>
      </c>
    </row>
    <row r="569" spans="1:15" s="42" customFormat="1" ht="20.25">
      <c r="A569" s="104" t="s">
        <v>1012</v>
      </c>
      <c r="B569" s="1068" t="s">
        <v>994</v>
      </c>
      <c r="C569" s="1069"/>
      <c r="D569" s="1069"/>
      <c r="E569" s="1069"/>
      <c r="F569" s="1069"/>
      <c r="G569" s="1069"/>
      <c r="H569" s="1069"/>
      <c r="I569" s="1069"/>
      <c r="J569" s="1069"/>
      <c r="K569" s="1069"/>
      <c r="L569" s="1069"/>
      <c r="M569" s="1069"/>
      <c r="N569" s="1069"/>
      <c r="O569" s="1070"/>
    </row>
    <row r="570" spans="1:15" s="42" customFormat="1" ht="20.25">
      <c r="A570" s="405" t="s">
        <v>982</v>
      </c>
      <c r="B570" s="21" t="s">
        <v>23</v>
      </c>
      <c r="C570" s="21" t="s">
        <v>23</v>
      </c>
      <c r="D570" s="801">
        <v>0</v>
      </c>
      <c r="E570" s="44" t="s">
        <v>23</v>
      </c>
      <c r="F570" s="799">
        <v>0</v>
      </c>
      <c r="G570" s="282">
        <v>0</v>
      </c>
      <c r="H570" s="273">
        <v>0</v>
      </c>
      <c r="I570" s="273">
        <v>0</v>
      </c>
      <c r="J570" s="273">
        <v>0</v>
      </c>
      <c r="K570" s="44" t="s">
        <v>23</v>
      </c>
      <c r="L570" s="273">
        <v>0</v>
      </c>
      <c r="M570" s="20" t="s">
        <v>23</v>
      </c>
      <c r="N570" s="44" t="s">
        <v>23</v>
      </c>
      <c r="O570" s="18" t="s">
        <v>23</v>
      </c>
    </row>
    <row r="571" spans="1:15" s="42" customFormat="1" ht="77.25" customHeight="1">
      <c r="A571" s="104" t="s">
        <v>1012</v>
      </c>
      <c r="B571" s="1049" t="s">
        <v>1013</v>
      </c>
      <c r="C571" s="1050"/>
      <c r="D571" s="11">
        <f>SUM(D570)</f>
        <v>0</v>
      </c>
      <c r="E571" s="104" t="s">
        <v>23</v>
      </c>
      <c r="F571" s="11">
        <f>SUM(F570)</f>
        <v>0</v>
      </c>
      <c r="G571" s="11">
        <f>SUM(G570)</f>
        <v>0</v>
      </c>
      <c r="H571" s="11">
        <f>SUM(H570)</f>
        <v>0</v>
      </c>
      <c r="I571" s="11">
        <f>SUM(I570)</f>
        <v>0</v>
      </c>
      <c r="J571" s="11">
        <f>SUM(J570)</f>
        <v>0</v>
      </c>
      <c r="K571" s="103" t="s">
        <v>23</v>
      </c>
      <c r="L571" s="34">
        <v>0</v>
      </c>
      <c r="M571" s="11" t="s">
        <v>23</v>
      </c>
      <c r="N571" s="103" t="s">
        <v>23</v>
      </c>
      <c r="O571" s="11" t="s">
        <v>23</v>
      </c>
    </row>
    <row r="572" spans="1:15" s="42" customFormat="1" ht="101.25" customHeight="1">
      <c r="A572" s="106" t="s">
        <v>996</v>
      </c>
      <c r="B572" s="1052" t="s">
        <v>1014</v>
      </c>
      <c r="C572" s="1054"/>
      <c r="D572" s="26">
        <f>D571+D568+D554</f>
        <v>0</v>
      </c>
      <c r="E572" s="106" t="s">
        <v>23</v>
      </c>
      <c r="F572" s="165">
        <v>0</v>
      </c>
      <c r="G572" s="23">
        <v>0</v>
      </c>
      <c r="H572" s="43">
        <v>0</v>
      </c>
      <c r="I572" s="43">
        <v>0</v>
      </c>
      <c r="J572" s="51">
        <v>0</v>
      </c>
      <c r="K572" s="105" t="s">
        <v>23</v>
      </c>
      <c r="L572" s="22">
        <v>0</v>
      </c>
      <c r="M572" s="26" t="s">
        <v>23</v>
      </c>
      <c r="N572" s="105" t="s">
        <v>23</v>
      </c>
      <c r="O572" s="26" t="s">
        <v>23</v>
      </c>
    </row>
    <row r="573" spans="1:15" s="42" customFormat="1" ht="27">
      <c r="A573" s="104" t="s">
        <v>1015</v>
      </c>
      <c r="B573" s="1065" t="s">
        <v>1016</v>
      </c>
      <c r="C573" s="1066"/>
      <c r="D573" s="1066"/>
      <c r="E573" s="1066"/>
      <c r="F573" s="1066"/>
      <c r="G573" s="1066"/>
      <c r="H573" s="1066"/>
      <c r="I573" s="1066"/>
      <c r="J573" s="1066"/>
      <c r="K573" s="1066"/>
      <c r="L573" s="1066"/>
      <c r="M573" s="1066"/>
      <c r="N573" s="1066"/>
      <c r="O573" s="1067"/>
    </row>
    <row r="574" spans="1:15" s="42" customFormat="1" ht="27">
      <c r="A574" s="104" t="s">
        <v>1017</v>
      </c>
      <c r="B574" s="1065" t="s">
        <v>20</v>
      </c>
      <c r="C574" s="1066"/>
      <c r="D574" s="1066"/>
      <c r="E574" s="1066"/>
      <c r="F574" s="1066"/>
      <c r="G574" s="1066"/>
      <c r="H574" s="1066"/>
      <c r="I574" s="1066"/>
      <c r="J574" s="1066"/>
      <c r="K574" s="1066"/>
      <c r="L574" s="1066"/>
      <c r="M574" s="1066"/>
      <c r="N574" s="1066"/>
      <c r="O574" s="1067"/>
    </row>
    <row r="575" spans="1:15" s="42" customFormat="1" ht="96.75" customHeight="1">
      <c r="A575" s="405">
        <v>1</v>
      </c>
      <c r="B575" s="16" t="s">
        <v>1018</v>
      </c>
      <c r="C575" s="44" t="s">
        <v>1019</v>
      </c>
      <c r="D575" s="820">
        <v>462.4</v>
      </c>
      <c r="E575" s="405" t="s">
        <v>1020</v>
      </c>
      <c r="F575" s="799">
        <v>0</v>
      </c>
      <c r="G575" s="44">
        <v>1</v>
      </c>
      <c r="H575" s="273">
        <v>1158571.08</v>
      </c>
      <c r="I575" s="449">
        <v>553588.38</v>
      </c>
      <c r="J575" s="273">
        <f>H575-I575</f>
        <v>604982.70000000007</v>
      </c>
      <c r="K575" s="16" t="s">
        <v>1021</v>
      </c>
      <c r="L575" s="273">
        <v>11472398.32</v>
      </c>
      <c r="M575" s="698">
        <v>41838</v>
      </c>
      <c r="N575" s="16" t="s">
        <v>1022</v>
      </c>
      <c r="O575" s="103" t="s">
        <v>23</v>
      </c>
    </row>
    <row r="576" spans="1:15" s="42" customFormat="1" ht="104.25" customHeight="1">
      <c r="A576" s="405">
        <v>2</v>
      </c>
      <c r="B576" s="16" t="s">
        <v>1023</v>
      </c>
      <c r="C576" s="44" t="s">
        <v>1019</v>
      </c>
      <c r="D576" s="820">
        <v>61.4</v>
      </c>
      <c r="E576" s="405" t="s">
        <v>1024</v>
      </c>
      <c r="F576" s="799">
        <v>0</v>
      </c>
      <c r="G576" s="44">
        <v>1</v>
      </c>
      <c r="H576" s="273">
        <v>9617.58</v>
      </c>
      <c r="I576" s="449">
        <v>0</v>
      </c>
      <c r="J576" s="273">
        <f>H576-I576</f>
        <v>9617.58</v>
      </c>
      <c r="K576" s="16" t="s">
        <v>1025</v>
      </c>
      <c r="L576" s="273">
        <v>943205.64</v>
      </c>
      <c r="M576" s="20">
        <v>42481</v>
      </c>
      <c r="N576" s="44" t="s">
        <v>1026</v>
      </c>
      <c r="O576" s="18" t="s">
        <v>23</v>
      </c>
    </row>
    <row r="577" spans="1:15" s="42" customFormat="1" ht="117" customHeight="1">
      <c r="A577" s="405" t="s">
        <v>1027</v>
      </c>
      <c r="B577" s="16" t="s">
        <v>1028</v>
      </c>
      <c r="C577" s="44" t="s">
        <v>1029</v>
      </c>
      <c r="D577" s="820">
        <v>24.6</v>
      </c>
      <c r="E577" s="405" t="s">
        <v>1030</v>
      </c>
      <c r="F577" s="799">
        <v>0</v>
      </c>
      <c r="G577" s="44">
        <v>1</v>
      </c>
      <c r="H577" s="273">
        <v>138000</v>
      </c>
      <c r="I577" s="449">
        <v>117300</v>
      </c>
      <c r="J577" s="273">
        <f>H577-I577</f>
        <v>20700</v>
      </c>
      <c r="K577" s="16" t="s">
        <v>1031</v>
      </c>
      <c r="L577" s="273">
        <v>114116.45</v>
      </c>
      <c r="M577" s="20">
        <v>42368</v>
      </c>
      <c r="N577" s="44" t="s">
        <v>1032</v>
      </c>
      <c r="O577" s="371"/>
    </row>
    <row r="578" spans="1:15" s="42" customFormat="1" ht="93.75" customHeight="1">
      <c r="A578" s="104" t="s">
        <v>1017</v>
      </c>
      <c r="B578" s="1049" t="s">
        <v>1033</v>
      </c>
      <c r="C578" s="1050"/>
      <c r="D578" s="11">
        <f>SUM(D575:D577)</f>
        <v>548.4</v>
      </c>
      <c r="E578" s="104" t="s">
        <v>23</v>
      </c>
      <c r="F578" s="11">
        <f>SUM(F575:F577)</f>
        <v>0</v>
      </c>
      <c r="G578" s="11">
        <f>SUM(G575:G577)</f>
        <v>3</v>
      </c>
      <c r="H578" s="11">
        <f>SUM(H575:H577)</f>
        <v>1306188.6600000001</v>
      </c>
      <c r="I578" s="167">
        <f>I575+I577</f>
        <v>670888.38</v>
      </c>
      <c r="J578" s="35">
        <f>H578-I578</f>
        <v>635300.28000000014</v>
      </c>
      <c r="K578" s="103" t="s">
        <v>23</v>
      </c>
      <c r="L578" s="34">
        <f>L575+L576+L577</f>
        <v>12529720.41</v>
      </c>
      <c r="M578" s="11" t="s">
        <v>23</v>
      </c>
      <c r="N578" s="103" t="s">
        <v>23</v>
      </c>
      <c r="O578" s="11" t="s">
        <v>23</v>
      </c>
    </row>
    <row r="579" spans="1:15" s="42" customFormat="1" ht="20.25">
      <c r="A579" s="104" t="s">
        <v>1034</v>
      </c>
      <c r="B579" s="1068" t="s">
        <v>197</v>
      </c>
      <c r="C579" s="1069"/>
      <c r="D579" s="1069"/>
      <c r="E579" s="1069"/>
      <c r="F579" s="1069"/>
      <c r="G579" s="1069"/>
      <c r="H579" s="1069"/>
      <c r="I579" s="1069"/>
      <c r="J579" s="1069"/>
      <c r="K579" s="1069"/>
      <c r="L579" s="1069"/>
      <c r="M579" s="1069"/>
      <c r="N579" s="1069"/>
      <c r="O579" s="1070"/>
    </row>
    <row r="580" spans="1:15" s="42" customFormat="1" ht="20.25">
      <c r="A580" s="44">
        <v>1</v>
      </c>
      <c r="B580" s="21" t="s">
        <v>23</v>
      </c>
      <c r="C580" s="21" t="s">
        <v>23</v>
      </c>
      <c r="D580" s="801">
        <v>0</v>
      </c>
      <c r="E580" s="44" t="s">
        <v>23</v>
      </c>
      <c r="F580" s="799">
        <v>0</v>
      </c>
      <c r="G580" s="282">
        <v>0</v>
      </c>
      <c r="H580" s="273">
        <v>0</v>
      </c>
      <c r="I580" s="273">
        <v>0</v>
      </c>
      <c r="J580" s="273">
        <v>0</v>
      </c>
      <c r="K580" s="44" t="s">
        <v>23</v>
      </c>
      <c r="L580" s="273">
        <v>0</v>
      </c>
      <c r="M580" s="20" t="s">
        <v>23</v>
      </c>
      <c r="N580" s="44" t="s">
        <v>23</v>
      </c>
      <c r="O580" s="18" t="s">
        <v>23</v>
      </c>
    </row>
    <row r="581" spans="1:15" s="42" customFormat="1" ht="120" customHeight="1">
      <c r="A581" s="104" t="s">
        <v>1034</v>
      </c>
      <c r="B581" s="1049" t="s">
        <v>1035</v>
      </c>
      <c r="C581" s="1050"/>
      <c r="D581" s="11">
        <f t="shared" ref="D581:N581" si="1">SUM(D580)</f>
        <v>0</v>
      </c>
      <c r="E581" s="11">
        <f t="shared" si="1"/>
        <v>0</v>
      </c>
      <c r="F581" s="11">
        <f t="shared" si="1"/>
        <v>0</v>
      </c>
      <c r="G581" s="11">
        <f t="shared" si="1"/>
        <v>0</v>
      </c>
      <c r="H581" s="11">
        <f t="shared" si="1"/>
        <v>0</v>
      </c>
      <c r="I581" s="11">
        <f t="shared" si="1"/>
        <v>0</v>
      </c>
      <c r="J581" s="11">
        <f t="shared" si="1"/>
        <v>0</v>
      </c>
      <c r="K581" s="11">
        <f t="shared" si="1"/>
        <v>0</v>
      </c>
      <c r="L581" s="11">
        <f t="shared" si="1"/>
        <v>0</v>
      </c>
      <c r="M581" s="11">
        <f t="shared" si="1"/>
        <v>0</v>
      </c>
      <c r="N581" s="11">
        <f t="shared" si="1"/>
        <v>0</v>
      </c>
      <c r="O581" s="11" t="s">
        <v>23</v>
      </c>
    </row>
    <row r="582" spans="1:15" s="42" customFormat="1" ht="20.25">
      <c r="A582" s="104" t="s">
        <v>1036</v>
      </c>
      <c r="B582" s="1068" t="s">
        <v>678</v>
      </c>
      <c r="C582" s="1069"/>
      <c r="D582" s="1069"/>
      <c r="E582" s="1069"/>
      <c r="F582" s="1069"/>
      <c r="G582" s="1069"/>
      <c r="H582" s="1069"/>
      <c r="I582" s="1069"/>
      <c r="J582" s="1069"/>
      <c r="K582" s="1069"/>
      <c r="L582" s="1069"/>
      <c r="M582" s="1069"/>
      <c r="N582" s="1069"/>
      <c r="O582" s="1070"/>
    </row>
    <row r="583" spans="1:15" s="42" customFormat="1" ht="20.25">
      <c r="A583" s="104" t="s">
        <v>1037</v>
      </c>
      <c r="B583" s="1068" t="s">
        <v>977</v>
      </c>
      <c r="C583" s="1069"/>
      <c r="D583" s="1069"/>
      <c r="E583" s="1069"/>
      <c r="F583" s="1069"/>
      <c r="G583" s="1069"/>
      <c r="H583" s="1069"/>
      <c r="I583" s="1069"/>
      <c r="J583" s="1069"/>
      <c r="K583" s="1069"/>
      <c r="L583" s="1069"/>
      <c r="M583" s="1069"/>
      <c r="N583" s="1069"/>
      <c r="O583" s="1070"/>
    </row>
    <row r="584" spans="1:15" s="42" customFormat="1" ht="20.25">
      <c r="A584" s="44">
        <v>1</v>
      </c>
      <c r="B584" s="21" t="s">
        <v>23</v>
      </c>
      <c r="C584" s="21" t="s">
        <v>23</v>
      </c>
      <c r="D584" s="801">
        <v>0</v>
      </c>
      <c r="E584" s="44" t="s">
        <v>23</v>
      </c>
      <c r="F584" s="799">
        <v>0</v>
      </c>
      <c r="G584" s="282">
        <v>0</v>
      </c>
      <c r="H584" s="273">
        <v>0</v>
      </c>
      <c r="I584" s="273">
        <v>0</v>
      </c>
      <c r="J584" s="273">
        <v>0</v>
      </c>
      <c r="K584" s="44" t="s">
        <v>23</v>
      </c>
      <c r="L584" s="273">
        <v>0</v>
      </c>
      <c r="M584" s="20" t="s">
        <v>23</v>
      </c>
      <c r="N584" s="44" t="s">
        <v>23</v>
      </c>
      <c r="O584" s="18" t="s">
        <v>23</v>
      </c>
    </row>
    <row r="585" spans="1:15" s="42" customFormat="1" ht="20.25">
      <c r="A585" s="104" t="s">
        <v>1037</v>
      </c>
      <c r="B585" s="1049" t="s">
        <v>978</v>
      </c>
      <c r="C585" s="1050"/>
      <c r="D585" s="11">
        <f t="shared" ref="D585:L585" si="2">SUM(D584)</f>
        <v>0</v>
      </c>
      <c r="E585" s="11">
        <f t="shared" si="2"/>
        <v>0</v>
      </c>
      <c r="F585" s="11">
        <f t="shared" si="2"/>
        <v>0</v>
      </c>
      <c r="G585" s="11">
        <f t="shared" si="2"/>
        <v>0</v>
      </c>
      <c r="H585" s="11">
        <f t="shared" si="2"/>
        <v>0</v>
      </c>
      <c r="I585" s="11">
        <f t="shared" si="2"/>
        <v>0</v>
      </c>
      <c r="J585" s="11">
        <f t="shared" si="2"/>
        <v>0</v>
      </c>
      <c r="K585" s="11">
        <f t="shared" si="2"/>
        <v>0</v>
      </c>
      <c r="L585" s="11">
        <f t="shared" si="2"/>
        <v>0</v>
      </c>
      <c r="M585" s="11" t="s">
        <v>23</v>
      </c>
      <c r="N585" s="103" t="s">
        <v>23</v>
      </c>
      <c r="O585" s="11" t="s">
        <v>23</v>
      </c>
    </row>
    <row r="586" spans="1:15" s="42" customFormat="1" ht="20.25">
      <c r="A586" s="104" t="s">
        <v>1038</v>
      </c>
      <c r="B586" s="1068" t="s">
        <v>692</v>
      </c>
      <c r="C586" s="1069"/>
      <c r="D586" s="1069"/>
      <c r="E586" s="1069"/>
      <c r="F586" s="1069"/>
      <c r="G586" s="1069"/>
      <c r="H586" s="1069"/>
      <c r="I586" s="1069"/>
      <c r="J586" s="1069"/>
      <c r="K586" s="1069"/>
      <c r="L586" s="1069"/>
      <c r="M586" s="1069"/>
      <c r="N586" s="1069"/>
      <c r="O586" s="1070"/>
    </row>
    <row r="587" spans="1:15" s="42" customFormat="1" ht="20.25">
      <c r="A587" s="44">
        <v>1</v>
      </c>
      <c r="B587" s="21" t="s">
        <v>23</v>
      </c>
      <c r="C587" s="21" t="s">
        <v>23</v>
      </c>
      <c r="D587" s="801">
        <v>0</v>
      </c>
      <c r="E587" s="44" t="s">
        <v>23</v>
      </c>
      <c r="F587" s="799">
        <v>0</v>
      </c>
      <c r="G587" s="282">
        <v>0</v>
      </c>
      <c r="H587" s="273">
        <v>0</v>
      </c>
      <c r="I587" s="273">
        <v>0</v>
      </c>
      <c r="J587" s="273">
        <v>0</v>
      </c>
      <c r="K587" s="44" t="s">
        <v>23</v>
      </c>
      <c r="L587" s="273">
        <v>0</v>
      </c>
      <c r="M587" s="20" t="s">
        <v>23</v>
      </c>
      <c r="N587" s="44" t="s">
        <v>23</v>
      </c>
      <c r="O587" s="18" t="s">
        <v>23</v>
      </c>
    </row>
    <row r="588" spans="1:15" s="42" customFormat="1" ht="20.25">
      <c r="A588" s="104" t="s">
        <v>1038</v>
      </c>
      <c r="B588" s="1049" t="s">
        <v>719</v>
      </c>
      <c r="C588" s="1050"/>
      <c r="D588" s="11">
        <f t="shared" ref="D588:L588" si="3">SUM(D587)</f>
        <v>0</v>
      </c>
      <c r="E588" s="11">
        <f t="shared" si="3"/>
        <v>0</v>
      </c>
      <c r="F588" s="11">
        <f t="shared" si="3"/>
        <v>0</v>
      </c>
      <c r="G588" s="11">
        <f t="shared" si="3"/>
        <v>0</v>
      </c>
      <c r="H588" s="11">
        <f t="shared" si="3"/>
        <v>0</v>
      </c>
      <c r="I588" s="11">
        <f t="shared" si="3"/>
        <v>0</v>
      </c>
      <c r="J588" s="11">
        <f t="shared" si="3"/>
        <v>0</v>
      </c>
      <c r="K588" s="11">
        <f t="shared" si="3"/>
        <v>0</v>
      </c>
      <c r="L588" s="11">
        <f t="shared" si="3"/>
        <v>0</v>
      </c>
      <c r="M588" s="11" t="s">
        <v>23</v>
      </c>
      <c r="N588" s="103" t="s">
        <v>23</v>
      </c>
      <c r="O588" s="11" t="s">
        <v>23</v>
      </c>
    </row>
    <row r="589" spans="1:15" s="42" customFormat="1" ht="20.25">
      <c r="A589" s="104" t="s">
        <v>1039</v>
      </c>
      <c r="B589" s="1068" t="s">
        <v>721</v>
      </c>
      <c r="C589" s="1069"/>
      <c r="D589" s="1069"/>
      <c r="E589" s="1069"/>
      <c r="F589" s="1069"/>
      <c r="G589" s="1069"/>
      <c r="H589" s="1069"/>
      <c r="I589" s="1069"/>
      <c r="J589" s="1069"/>
      <c r="K589" s="1069"/>
      <c r="L589" s="1069"/>
      <c r="M589" s="1069"/>
      <c r="N589" s="1069"/>
      <c r="O589" s="1070"/>
    </row>
    <row r="590" spans="1:15" s="42" customFormat="1" ht="20.25">
      <c r="A590" s="405"/>
      <c r="B590" s="44"/>
      <c r="C590" s="44"/>
      <c r="D590" s="803"/>
      <c r="E590" s="44"/>
      <c r="F590" s="799"/>
      <c r="G590" s="821"/>
      <c r="H590" s="403"/>
      <c r="I590" s="403"/>
      <c r="J590" s="403"/>
      <c r="K590" s="44"/>
      <c r="L590" s="822"/>
      <c r="M590" s="20"/>
      <c r="N590" s="44"/>
      <c r="O590" s="18"/>
    </row>
    <row r="591" spans="1:15" s="42" customFormat="1" ht="20.25">
      <c r="A591" s="405"/>
      <c r="B591" s="44"/>
      <c r="C591" s="44"/>
      <c r="D591" s="803"/>
      <c r="E591" s="44"/>
      <c r="F591" s="799"/>
      <c r="G591" s="821"/>
      <c r="H591" s="403"/>
      <c r="I591" s="403"/>
      <c r="J591" s="403"/>
      <c r="K591" s="44"/>
      <c r="L591" s="822"/>
      <c r="M591" s="20"/>
      <c r="N591" s="44"/>
      <c r="O591" s="18"/>
    </row>
    <row r="592" spans="1:15" s="42" customFormat="1" ht="20.25">
      <c r="A592" s="104" t="s">
        <v>1039</v>
      </c>
      <c r="B592" s="1049" t="s">
        <v>732</v>
      </c>
      <c r="C592" s="1050"/>
      <c r="D592" s="11">
        <f>SUM(D591)</f>
        <v>0</v>
      </c>
      <c r="E592" s="104">
        <v>0</v>
      </c>
      <c r="F592" s="11">
        <f t="shared" ref="F592:K592" si="4">SUM(F591)</f>
        <v>0</v>
      </c>
      <c r="G592" s="11">
        <f t="shared" si="4"/>
        <v>0</v>
      </c>
      <c r="H592" s="11">
        <f t="shared" si="4"/>
        <v>0</v>
      </c>
      <c r="I592" s="11">
        <f t="shared" si="4"/>
        <v>0</v>
      </c>
      <c r="J592" s="11">
        <f t="shared" si="4"/>
        <v>0</v>
      </c>
      <c r="K592" s="11">
        <f t="shared" si="4"/>
        <v>0</v>
      </c>
      <c r="L592" s="34">
        <v>0</v>
      </c>
      <c r="M592" s="11" t="s">
        <v>23</v>
      </c>
      <c r="N592" s="103" t="s">
        <v>23</v>
      </c>
      <c r="O592" s="11" t="s">
        <v>23</v>
      </c>
    </row>
    <row r="593" spans="1:15" s="42" customFormat="1" ht="101.25" customHeight="1">
      <c r="A593" s="104" t="s">
        <v>1036</v>
      </c>
      <c r="B593" s="1049" t="s">
        <v>1040</v>
      </c>
      <c r="C593" s="1050"/>
      <c r="D593" s="11">
        <f t="shared" ref="D593:L593" si="5">D592+D588+D585</f>
        <v>0</v>
      </c>
      <c r="E593" s="53">
        <f t="shared" si="5"/>
        <v>0</v>
      </c>
      <c r="F593" s="11">
        <f t="shared" si="5"/>
        <v>0</v>
      </c>
      <c r="G593" s="11">
        <f t="shared" si="5"/>
        <v>0</v>
      </c>
      <c r="H593" s="11">
        <f t="shared" si="5"/>
        <v>0</v>
      </c>
      <c r="I593" s="11">
        <f t="shared" si="5"/>
        <v>0</v>
      </c>
      <c r="J593" s="11">
        <f t="shared" si="5"/>
        <v>0</v>
      </c>
      <c r="K593" s="11">
        <f t="shared" si="5"/>
        <v>0</v>
      </c>
      <c r="L593" s="11">
        <f t="shared" si="5"/>
        <v>0</v>
      </c>
      <c r="M593" s="11"/>
      <c r="N593" s="103" t="s">
        <v>23</v>
      </c>
      <c r="O593" s="11" t="s">
        <v>23</v>
      </c>
    </row>
    <row r="594" spans="1:15" s="42" customFormat="1" ht="20.25">
      <c r="A594" s="104" t="s">
        <v>1041</v>
      </c>
      <c r="B594" s="1049" t="s">
        <v>735</v>
      </c>
      <c r="C594" s="1051"/>
      <c r="D594" s="1051"/>
      <c r="E594" s="1051"/>
      <c r="F594" s="1051"/>
      <c r="G594" s="1051"/>
      <c r="H594" s="1051"/>
      <c r="I594" s="1051"/>
      <c r="J594" s="1051"/>
      <c r="K594" s="1051"/>
      <c r="L594" s="1051"/>
      <c r="M594" s="1051"/>
      <c r="N594" s="1051"/>
      <c r="O594" s="1050"/>
    </row>
    <row r="595" spans="1:15" s="42" customFormat="1" ht="20.25">
      <c r="A595" s="104" t="s">
        <v>1042</v>
      </c>
      <c r="B595" s="1049" t="s">
        <v>985</v>
      </c>
      <c r="C595" s="1051"/>
      <c r="D595" s="1051"/>
      <c r="E595" s="1051"/>
      <c r="F595" s="1051"/>
      <c r="G595" s="1051"/>
      <c r="H595" s="1051"/>
      <c r="I595" s="1051"/>
      <c r="J595" s="1051"/>
      <c r="K595" s="1051"/>
      <c r="L595" s="1051"/>
      <c r="M595" s="1051"/>
      <c r="N595" s="1051"/>
      <c r="O595" s="1050"/>
    </row>
    <row r="596" spans="1:15" s="42" customFormat="1" ht="20.25">
      <c r="A596" s="44">
        <v>1</v>
      </c>
      <c r="B596" s="21" t="s">
        <v>23</v>
      </c>
      <c r="C596" s="21" t="s">
        <v>23</v>
      </c>
      <c r="D596" s="801">
        <v>0</v>
      </c>
      <c r="E596" s="44" t="s">
        <v>23</v>
      </c>
      <c r="F596" s="799">
        <v>0</v>
      </c>
      <c r="G596" s="282">
        <v>0</v>
      </c>
      <c r="H596" s="273">
        <v>0</v>
      </c>
      <c r="I596" s="273">
        <v>0</v>
      </c>
      <c r="J596" s="273">
        <v>0</v>
      </c>
      <c r="K596" s="44" t="s">
        <v>23</v>
      </c>
      <c r="L596" s="273">
        <v>0</v>
      </c>
      <c r="M596" s="20" t="s">
        <v>23</v>
      </c>
      <c r="N596" s="44" t="s">
        <v>23</v>
      </c>
      <c r="O596" s="18" t="s">
        <v>23</v>
      </c>
    </row>
    <row r="597" spans="1:15" s="42" customFormat="1" ht="20.25">
      <c r="A597" s="104" t="s">
        <v>1042</v>
      </c>
      <c r="B597" s="1049" t="s">
        <v>949</v>
      </c>
      <c r="C597" s="1050"/>
      <c r="D597" s="11">
        <f>SUM(D596)</f>
        <v>0</v>
      </c>
      <c r="E597" s="104" t="s">
        <v>23</v>
      </c>
      <c r="F597" s="11">
        <f t="shared" ref="F597:L597" si="6">SUM(F596)</f>
        <v>0</v>
      </c>
      <c r="G597" s="11">
        <f t="shared" si="6"/>
        <v>0</v>
      </c>
      <c r="H597" s="11">
        <f t="shared" si="6"/>
        <v>0</v>
      </c>
      <c r="I597" s="11">
        <f t="shared" si="6"/>
        <v>0</v>
      </c>
      <c r="J597" s="11">
        <f t="shared" si="6"/>
        <v>0</v>
      </c>
      <c r="K597" s="11">
        <f t="shared" si="6"/>
        <v>0</v>
      </c>
      <c r="L597" s="11">
        <f t="shared" si="6"/>
        <v>0</v>
      </c>
      <c r="M597" s="11" t="s">
        <v>23</v>
      </c>
      <c r="N597" s="103" t="s">
        <v>23</v>
      </c>
      <c r="O597" s="11" t="s">
        <v>23</v>
      </c>
    </row>
    <row r="598" spans="1:15" s="42" customFormat="1" ht="20.25">
      <c r="A598" s="104" t="s">
        <v>1043</v>
      </c>
      <c r="B598" s="1049" t="s">
        <v>987</v>
      </c>
      <c r="C598" s="1051"/>
      <c r="D598" s="1051"/>
      <c r="E598" s="1051"/>
      <c r="F598" s="1051"/>
      <c r="G598" s="1051"/>
      <c r="H598" s="1051"/>
      <c r="I598" s="1051"/>
      <c r="J598" s="1051"/>
      <c r="K598" s="1051"/>
      <c r="L598" s="1051"/>
      <c r="M598" s="1051"/>
      <c r="N598" s="1051"/>
      <c r="O598" s="1050"/>
    </row>
    <row r="599" spans="1:15" s="42" customFormat="1" ht="20.25">
      <c r="A599" s="44">
        <v>1</v>
      </c>
      <c r="B599" s="21" t="s">
        <v>23</v>
      </c>
      <c r="C599" s="21" t="s">
        <v>23</v>
      </c>
      <c r="D599" s="801">
        <v>0</v>
      </c>
      <c r="E599" s="44" t="s">
        <v>23</v>
      </c>
      <c r="F599" s="799">
        <v>0</v>
      </c>
      <c r="G599" s="282">
        <v>0</v>
      </c>
      <c r="H599" s="273">
        <v>0</v>
      </c>
      <c r="I599" s="273">
        <v>0</v>
      </c>
      <c r="J599" s="273">
        <v>0</v>
      </c>
      <c r="K599" s="44" t="s">
        <v>23</v>
      </c>
      <c r="L599" s="273">
        <v>0</v>
      </c>
      <c r="M599" s="20" t="s">
        <v>23</v>
      </c>
      <c r="N599" s="44" t="s">
        <v>23</v>
      </c>
      <c r="O599" s="18" t="s">
        <v>23</v>
      </c>
    </row>
    <row r="600" spans="1:15" s="42" customFormat="1" ht="20.25">
      <c r="A600" s="104" t="s">
        <v>1043</v>
      </c>
      <c r="B600" s="1049" t="s">
        <v>988</v>
      </c>
      <c r="C600" s="1050"/>
      <c r="D600" s="11">
        <f>SUM(D599)</f>
        <v>0</v>
      </c>
      <c r="E600" s="104" t="s">
        <v>23</v>
      </c>
      <c r="F600" s="11">
        <f t="shared" ref="F600:L600" si="7">SUM(F599)</f>
        <v>0</v>
      </c>
      <c r="G600" s="11">
        <f t="shared" si="7"/>
        <v>0</v>
      </c>
      <c r="H600" s="11">
        <f t="shared" si="7"/>
        <v>0</v>
      </c>
      <c r="I600" s="11">
        <f t="shared" si="7"/>
        <v>0</v>
      </c>
      <c r="J600" s="11">
        <f t="shared" si="7"/>
        <v>0</v>
      </c>
      <c r="K600" s="11">
        <f t="shared" si="7"/>
        <v>0</v>
      </c>
      <c r="L600" s="11">
        <f t="shared" si="7"/>
        <v>0</v>
      </c>
      <c r="M600" s="11" t="s">
        <v>23</v>
      </c>
      <c r="N600" s="103" t="s">
        <v>23</v>
      </c>
      <c r="O600" s="11" t="s">
        <v>23</v>
      </c>
    </row>
    <row r="601" spans="1:15" s="42" customFormat="1" ht="20.25">
      <c r="A601" s="104" t="s">
        <v>1044</v>
      </c>
      <c r="B601" s="1049" t="s">
        <v>990</v>
      </c>
      <c r="C601" s="1051"/>
      <c r="D601" s="1051"/>
      <c r="E601" s="1051"/>
      <c r="F601" s="1051"/>
      <c r="G601" s="1051"/>
      <c r="H601" s="1051"/>
      <c r="I601" s="1051"/>
      <c r="J601" s="1051"/>
      <c r="K601" s="1051"/>
      <c r="L601" s="1051"/>
      <c r="M601" s="1051"/>
      <c r="N601" s="1051"/>
      <c r="O601" s="1050"/>
    </row>
    <row r="602" spans="1:15" s="42" customFormat="1" ht="20.25">
      <c r="A602" s="44">
        <v>1</v>
      </c>
      <c r="B602" s="21" t="s">
        <v>23</v>
      </c>
      <c r="C602" s="21" t="s">
        <v>23</v>
      </c>
      <c r="D602" s="801">
        <v>0</v>
      </c>
      <c r="E602" s="44" t="s">
        <v>23</v>
      </c>
      <c r="F602" s="799">
        <v>0</v>
      </c>
      <c r="G602" s="282">
        <v>0</v>
      </c>
      <c r="H602" s="273">
        <v>0</v>
      </c>
      <c r="I602" s="273">
        <v>0</v>
      </c>
      <c r="J602" s="273">
        <v>0</v>
      </c>
      <c r="K602" s="44" t="s">
        <v>23</v>
      </c>
      <c r="L602" s="273">
        <v>0</v>
      </c>
      <c r="M602" s="20" t="s">
        <v>23</v>
      </c>
      <c r="N602" s="44" t="s">
        <v>23</v>
      </c>
      <c r="O602" s="18" t="s">
        <v>23</v>
      </c>
    </row>
    <row r="603" spans="1:15" s="42" customFormat="1" ht="20.25">
      <c r="A603" s="104" t="s">
        <v>1044</v>
      </c>
      <c r="B603" s="1049" t="s">
        <v>991</v>
      </c>
      <c r="C603" s="1050"/>
      <c r="D603" s="11">
        <f>SUM(D602)</f>
        <v>0</v>
      </c>
      <c r="E603" s="104" t="s">
        <v>23</v>
      </c>
      <c r="F603" s="11">
        <f t="shared" ref="F603:L603" si="8">SUM(F602)</f>
        <v>0</v>
      </c>
      <c r="G603" s="11">
        <f t="shared" si="8"/>
        <v>0</v>
      </c>
      <c r="H603" s="11">
        <f t="shared" si="8"/>
        <v>0</v>
      </c>
      <c r="I603" s="11">
        <f t="shared" si="8"/>
        <v>0</v>
      </c>
      <c r="J603" s="11">
        <f t="shared" si="8"/>
        <v>0</v>
      </c>
      <c r="K603" s="11">
        <f t="shared" si="8"/>
        <v>0</v>
      </c>
      <c r="L603" s="11">
        <f t="shared" si="8"/>
        <v>0</v>
      </c>
      <c r="M603" s="11" t="s">
        <v>23</v>
      </c>
      <c r="N603" s="103" t="s">
        <v>23</v>
      </c>
      <c r="O603" s="11" t="s">
        <v>23</v>
      </c>
    </row>
    <row r="604" spans="1:15" s="42" customFormat="1" ht="20.25">
      <c r="A604" s="104" t="s">
        <v>1045</v>
      </c>
      <c r="B604" s="1049" t="s">
        <v>721</v>
      </c>
      <c r="C604" s="1051"/>
      <c r="D604" s="1051"/>
      <c r="E604" s="1051"/>
      <c r="F604" s="1051"/>
      <c r="G604" s="1051"/>
      <c r="H604" s="1051"/>
      <c r="I604" s="1051"/>
      <c r="J604" s="1051"/>
      <c r="K604" s="1051"/>
      <c r="L604" s="1051"/>
      <c r="M604" s="1051"/>
      <c r="N604" s="1051"/>
      <c r="O604" s="1050"/>
    </row>
    <row r="605" spans="1:15" s="42" customFormat="1" ht="20.25">
      <c r="A605" s="405" t="s">
        <v>982</v>
      </c>
      <c r="B605" s="21" t="s">
        <v>23</v>
      </c>
      <c r="C605" s="21" t="s">
        <v>23</v>
      </c>
      <c r="D605" s="801">
        <v>0</v>
      </c>
      <c r="E605" s="44" t="s">
        <v>23</v>
      </c>
      <c r="F605" s="799">
        <v>0</v>
      </c>
      <c r="G605" s="282">
        <v>0</v>
      </c>
      <c r="H605" s="273">
        <v>0</v>
      </c>
      <c r="I605" s="273">
        <v>0</v>
      </c>
      <c r="J605" s="273">
        <v>0</v>
      </c>
      <c r="K605" s="44" t="s">
        <v>23</v>
      </c>
      <c r="L605" s="273">
        <v>0</v>
      </c>
      <c r="M605" s="20" t="s">
        <v>23</v>
      </c>
      <c r="N605" s="44" t="s">
        <v>23</v>
      </c>
      <c r="O605" s="18" t="s">
        <v>23</v>
      </c>
    </row>
    <row r="606" spans="1:15" s="42" customFormat="1" ht="20.25">
      <c r="A606" s="104" t="s">
        <v>1045</v>
      </c>
      <c r="B606" s="1049" t="s">
        <v>1046</v>
      </c>
      <c r="C606" s="1050"/>
      <c r="D606" s="11">
        <f>SUM(D605)</f>
        <v>0</v>
      </c>
      <c r="E606" s="104" t="s">
        <v>23</v>
      </c>
      <c r="F606" s="11">
        <f t="shared" ref="F606:K606" si="9">SUM(F605)</f>
        <v>0</v>
      </c>
      <c r="G606" s="11">
        <f t="shared" si="9"/>
        <v>0</v>
      </c>
      <c r="H606" s="11">
        <f t="shared" si="9"/>
        <v>0</v>
      </c>
      <c r="I606" s="11">
        <f t="shared" si="9"/>
        <v>0</v>
      </c>
      <c r="J606" s="11">
        <f t="shared" si="9"/>
        <v>0</v>
      </c>
      <c r="K606" s="11">
        <f t="shared" si="9"/>
        <v>0</v>
      </c>
      <c r="L606" s="34">
        <v>0</v>
      </c>
      <c r="M606" s="11" t="s">
        <v>23</v>
      </c>
      <c r="N606" s="103" t="s">
        <v>23</v>
      </c>
      <c r="O606" s="11" t="s">
        <v>23</v>
      </c>
    </row>
    <row r="607" spans="1:15" s="42" customFormat="1" ht="102.75" customHeight="1">
      <c r="A607" s="104" t="s">
        <v>1041</v>
      </c>
      <c r="B607" s="1049" t="s">
        <v>1047</v>
      </c>
      <c r="C607" s="1050"/>
      <c r="D607" s="11">
        <f>D606+D603+D600+D597</f>
        <v>0</v>
      </c>
      <c r="E607" s="104" t="s">
        <v>23</v>
      </c>
      <c r="F607" s="11">
        <f t="shared" ref="F607:L607" si="10">F606+F603+F600+F597</f>
        <v>0</v>
      </c>
      <c r="G607" s="11">
        <f t="shared" si="10"/>
        <v>0</v>
      </c>
      <c r="H607" s="11">
        <f t="shared" si="10"/>
        <v>0</v>
      </c>
      <c r="I607" s="11">
        <f t="shared" si="10"/>
        <v>0</v>
      </c>
      <c r="J607" s="11">
        <f t="shared" si="10"/>
        <v>0</v>
      </c>
      <c r="K607" s="11">
        <f t="shared" si="10"/>
        <v>0</v>
      </c>
      <c r="L607" s="11">
        <f t="shared" si="10"/>
        <v>0</v>
      </c>
      <c r="M607" s="11" t="s">
        <v>23</v>
      </c>
      <c r="N607" s="103" t="s">
        <v>23</v>
      </c>
      <c r="O607" s="11" t="s">
        <v>23</v>
      </c>
    </row>
    <row r="608" spans="1:15" s="42" customFormat="1" ht="20.25">
      <c r="A608" s="104" t="s">
        <v>1048</v>
      </c>
      <c r="B608" s="1049" t="s">
        <v>994</v>
      </c>
      <c r="C608" s="1051"/>
      <c r="D608" s="1051"/>
      <c r="E608" s="1051"/>
      <c r="F608" s="1051"/>
      <c r="G608" s="1051"/>
      <c r="H608" s="1051"/>
      <c r="I608" s="1051"/>
      <c r="J608" s="1051"/>
      <c r="K608" s="1051"/>
      <c r="L608" s="1051"/>
      <c r="M608" s="1051"/>
      <c r="N608" s="1051"/>
      <c r="O608" s="1050"/>
    </row>
    <row r="609" spans="1:15" s="42" customFormat="1" ht="20.25">
      <c r="A609" s="405" t="s">
        <v>982</v>
      </c>
      <c r="B609" s="21" t="s">
        <v>23</v>
      </c>
      <c r="C609" s="21" t="s">
        <v>23</v>
      </c>
      <c r="D609" s="801">
        <v>0</v>
      </c>
      <c r="E609" s="44" t="s">
        <v>23</v>
      </c>
      <c r="F609" s="799">
        <v>0</v>
      </c>
      <c r="G609" s="282">
        <v>0</v>
      </c>
      <c r="H609" s="273">
        <v>0</v>
      </c>
      <c r="I609" s="273">
        <v>0</v>
      </c>
      <c r="J609" s="273">
        <v>0</v>
      </c>
      <c r="K609" s="44" t="s">
        <v>23</v>
      </c>
      <c r="L609" s="273">
        <v>0</v>
      </c>
      <c r="M609" s="20" t="s">
        <v>23</v>
      </c>
      <c r="N609" s="44" t="s">
        <v>23</v>
      </c>
      <c r="O609" s="18" t="s">
        <v>23</v>
      </c>
    </row>
    <row r="610" spans="1:15" s="42" customFormat="1" ht="105" customHeight="1">
      <c r="A610" s="104" t="s">
        <v>1048</v>
      </c>
      <c r="B610" s="1049" t="s">
        <v>5693</v>
      </c>
      <c r="C610" s="1050"/>
      <c r="D610" s="11">
        <f>SUM(D609)</f>
        <v>0</v>
      </c>
      <c r="E610" s="104" t="s">
        <v>23</v>
      </c>
      <c r="F610" s="11">
        <f t="shared" ref="F610:K610" si="11">SUM(F609)</f>
        <v>0</v>
      </c>
      <c r="G610" s="11">
        <f t="shared" si="11"/>
        <v>0</v>
      </c>
      <c r="H610" s="11">
        <f t="shared" si="11"/>
        <v>0</v>
      </c>
      <c r="I610" s="11">
        <f t="shared" si="11"/>
        <v>0</v>
      </c>
      <c r="J610" s="11">
        <f t="shared" si="11"/>
        <v>0</v>
      </c>
      <c r="K610" s="11">
        <f t="shared" si="11"/>
        <v>0</v>
      </c>
      <c r="L610" s="34">
        <v>0</v>
      </c>
      <c r="M610" s="11" t="s">
        <v>23</v>
      </c>
      <c r="N610" s="103" t="s">
        <v>23</v>
      </c>
      <c r="O610" s="11" t="s">
        <v>23</v>
      </c>
    </row>
    <row r="611" spans="1:15" s="42" customFormat="1" ht="93.75" customHeight="1">
      <c r="A611" s="104" t="s">
        <v>1015</v>
      </c>
      <c r="B611" s="1049" t="s">
        <v>6085</v>
      </c>
      <c r="C611" s="1050"/>
      <c r="D611" s="11">
        <f>D578</f>
        <v>548.4</v>
      </c>
      <c r="E611" s="104" t="s">
        <v>23</v>
      </c>
      <c r="F611" s="166">
        <f>F580+F583+F593+F607+F610</f>
        <v>0</v>
      </c>
      <c r="G611" s="10">
        <f>G578</f>
        <v>3</v>
      </c>
      <c r="H611" s="167">
        <f>H578</f>
        <v>1306188.6600000001</v>
      </c>
      <c r="I611" s="167">
        <f>I578</f>
        <v>670888.38</v>
      </c>
      <c r="J611" s="35">
        <f>H611-I611</f>
        <v>635300.28000000014</v>
      </c>
      <c r="K611" s="103" t="s">
        <v>23</v>
      </c>
      <c r="L611" s="34">
        <f>L578</f>
        <v>12529720.41</v>
      </c>
      <c r="M611" s="11" t="s">
        <v>23</v>
      </c>
      <c r="N611" s="103" t="s">
        <v>23</v>
      </c>
      <c r="O611" s="11" t="s">
        <v>23</v>
      </c>
    </row>
    <row r="612" spans="1:15" s="42" customFormat="1" ht="27">
      <c r="A612" s="104" t="s">
        <v>1049</v>
      </c>
      <c r="B612" s="1065" t="s">
        <v>1050</v>
      </c>
      <c r="C612" s="1066"/>
      <c r="D612" s="1066"/>
      <c r="E612" s="1066"/>
      <c r="F612" s="1066"/>
      <c r="G612" s="1066"/>
      <c r="H612" s="1066"/>
      <c r="I612" s="1066"/>
      <c r="J612" s="1066"/>
      <c r="K612" s="1066"/>
      <c r="L612" s="1066"/>
      <c r="M612" s="1066"/>
      <c r="N612" s="1066"/>
      <c r="O612" s="1067"/>
    </row>
    <row r="613" spans="1:15" s="42" customFormat="1" ht="27">
      <c r="A613" s="104" t="s">
        <v>1051</v>
      </c>
      <c r="B613" s="1071" t="s">
        <v>20</v>
      </c>
      <c r="C613" s="1072"/>
      <c r="D613" s="1072"/>
      <c r="E613" s="1072"/>
      <c r="F613" s="1072"/>
      <c r="G613" s="1072"/>
      <c r="H613" s="1072"/>
      <c r="I613" s="1072"/>
      <c r="J613" s="1072"/>
      <c r="K613" s="1072"/>
      <c r="L613" s="1072"/>
      <c r="M613" s="1072"/>
      <c r="N613" s="1072"/>
      <c r="O613" s="1073"/>
    </row>
    <row r="614" spans="1:15" s="42" customFormat="1" ht="20.25">
      <c r="A614" s="104"/>
      <c r="B614" s="104"/>
      <c r="C614" s="104"/>
      <c r="D614" s="104"/>
      <c r="E614" s="104"/>
      <c r="F614" s="104"/>
      <c r="G614" s="104"/>
      <c r="H614" s="104"/>
      <c r="I614" s="104"/>
      <c r="J614" s="104"/>
      <c r="K614" s="104"/>
      <c r="L614" s="34"/>
      <c r="M614" s="104"/>
      <c r="N614" s="104"/>
      <c r="O614" s="104"/>
    </row>
    <row r="615" spans="1:15" s="42" customFormat="1" ht="20.25">
      <c r="A615" s="405" t="s">
        <v>982</v>
      </c>
      <c r="B615" s="21" t="s">
        <v>23</v>
      </c>
      <c r="C615" s="21" t="s">
        <v>23</v>
      </c>
      <c r="D615" s="801">
        <v>0</v>
      </c>
      <c r="E615" s="44" t="s">
        <v>23</v>
      </c>
      <c r="F615" s="799">
        <v>0</v>
      </c>
      <c r="G615" s="282">
        <v>0</v>
      </c>
      <c r="H615" s="273">
        <v>0</v>
      </c>
      <c r="I615" s="273">
        <v>0</v>
      </c>
      <c r="J615" s="273">
        <v>0</v>
      </c>
      <c r="K615" s="44" t="s">
        <v>23</v>
      </c>
      <c r="L615" s="273">
        <v>0</v>
      </c>
      <c r="M615" s="20" t="s">
        <v>23</v>
      </c>
      <c r="N615" s="44" t="s">
        <v>23</v>
      </c>
      <c r="O615" s="18" t="s">
        <v>23</v>
      </c>
    </row>
    <row r="616" spans="1:15" s="42" customFormat="1" ht="117.75" customHeight="1">
      <c r="A616" s="104" t="s">
        <v>1051</v>
      </c>
      <c r="B616" s="1049" t="s">
        <v>1052</v>
      </c>
      <c r="C616" s="1050"/>
      <c r="D616" s="11">
        <f>SUM(D615)</f>
        <v>0</v>
      </c>
      <c r="E616" s="104" t="s">
        <v>23</v>
      </c>
      <c r="F616" s="11">
        <f>SUM(F615)</f>
        <v>0</v>
      </c>
      <c r="G616" s="11">
        <f>SUM(G615)</f>
        <v>0</v>
      </c>
      <c r="H616" s="11">
        <f>SUM(H615)</f>
        <v>0</v>
      </c>
      <c r="I616" s="11">
        <f>SUM(I615)</f>
        <v>0</v>
      </c>
      <c r="J616" s="11">
        <f>SUM(J615)</f>
        <v>0</v>
      </c>
      <c r="K616" s="103" t="s">
        <v>23</v>
      </c>
      <c r="L616" s="11">
        <f>SUM(L615)</f>
        <v>0</v>
      </c>
      <c r="M616" s="11" t="s">
        <v>23</v>
      </c>
      <c r="N616" s="103" t="s">
        <v>23</v>
      </c>
      <c r="O616" s="11" t="s">
        <v>23</v>
      </c>
    </row>
    <row r="617" spans="1:15" s="42" customFormat="1" ht="20.25">
      <c r="A617" s="104" t="s">
        <v>1053</v>
      </c>
      <c r="B617" s="1049" t="s">
        <v>197</v>
      </c>
      <c r="C617" s="1051"/>
      <c r="D617" s="1051"/>
      <c r="E617" s="1051"/>
      <c r="F617" s="1051"/>
      <c r="G617" s="1051"/>
      <c r="H617" s="1051"/>
      <c r="I617" s="1051"/>
      <c r="J617" s="1051"/>
      <c r="K617" s="1051"/>
      <c r="L617" s="1051"/>
      <c r="M617" s="1051"/>
      <c r="N617" s="1051"/>
      <c r="O617" s="1050"/>
    </row>
    <row r="618" spans="1:15" s="42" customFormat="1" ht="20.25">
      <c r="A618" s="44">
        <v>1</v>
      </c>
      <c r="B618" s="21" t="s">
        <v>23</v>
      </c>
      <c r="C618" s="21" t="s">
        <v>23</v>
      </c>
      <c r="D618" s="801">
        <v>0</v>
      </c>
      <c r="E618" s="44" t="s">
        <v>23</v>
      </c>
      <c r="F618" s="799">
        <v>0</v>
      </c>
      <c r="G618" s="282">
        <v>0</v>
      </c>
      <c r="H618" s="273">
        <v>0</v>
      </c>
      <c r="I618" s="273">
        <v>0</v>
      </c>
      <c r="J618" s="273">
        <v>0</v>
      </c>
      <c r="K618" s="44" t="s">
        <v>23</v>
      </c>
      <c r="L618" s="273">
        <v>0</v>
      </c>
      <c r="M618" s="20" t="s">
        <v>23</v>
      </c>
      <c r="N618" s="44" t="s">
        <v>23</v>
      </c>
      <c r="O618" s="18" t="s">
        <v>23</v>
      </c>
    </row>
    <row r="619" spans="1:15" s="42" customFormat="1" ht="93.75" customHeight="1">
      <c r="A619" s="104" t="s">
        <v>1053</v>
      </c>
      <c r="B619" s="1049" t="s">
        <v>1054</v>
      </c>
      <c r="C619" s="1050"/>
      <c r="D619" s="11">
        <f>SUM(D618)</f>
        <v>0</v>
      </c>
      <c r="E619" s="104" t="s">
        <v>23</v>
      </c>
      <c r="F619" s="11">
        <f>SUM(F618)</f>
        <v>0</v>
      </c>
      <c r="G619" s="11">
        <f>SUM(G618)</f>
        <v>0</v>
      </c>
      <c r="H619" s="11">
        <f>SUM(H618)</f>
        <v>0</v>
      </c>
      <c r="I619" s="11">
        <f>SUM(I618)</f>
        <v>0</v>
      </c>
      <c r="J619" s="11">
        <f>SUM(J618)</f>
        <v>0</v>
      </c>
      <c r="K619" s="103" t="s">
        <v>23</v>
      </c>
      <c r="L619" s="11">
        <f>SUM(L618)</f>
        <v>0</v>
      </c>
      <c r="M619" s="11" t="s">
        <v>23</v>
      </c>
      <c r="N619" s="103" t="s">
        <v>23</v>
      </c>
      <c r="O619" s="11" t="s">
        <v>23</v>
      </c>
    </row>
    <row r="620" spans="1:15" s="42" customFormat="1" ht="20.25">
      <c r="A620" s="104" t="s">
        <v>1055</v>
      </c>
      <c r="B620" s="1049" t="s">
        <v>678</v>
      </c>
      <c r="C620" s="1051"/>
      <c r="D620" s="1051"/>
      <c r="E620" s="1051"/>
      <c r="F620" s="1051"/>
      <c r="G620" s="1051"/>
      <c r="H620" s="1051"/>
      <c r="I620" s="1051"/>
      <c r="J620" s="1051"/>
      <c r="K620" s="1051"/>
      <c r="L620" s="1051"/>
      <c r="M620" s="1051"/>
      <c r="N620" s="1051"/>
      <c r="O620" s="1050"/>
    </row>
    <row r="621" spans="1:15" s="42" customFormat="1" ht="20.25">
      <c r="A621" s="104" t="s">
        <v>1056</v>
      </c>
      <c r="B621" s="1049" t="s">
        <v>977</v>
      </c>
      <c r="C621" s="1051"/>
      <c r="D621" s="1051"/>
      <c r="E621" s="1051"/>
      <c r="F621" s="1051"/>
      <c r="G621" s="1051"/>
      <c r="H621" s="1051"/>
      <c r="I621" s="1051"/>
      <c r="J621" s="1051"/>
      <c r="K621" s="1051"/>
      <c r="L621" s="1051"/>
      <c r="M621" s="1051"/>
      <c r="N621" s="1051"/>
      <c r="O621" s="1050"/>
    </row>
    <row r="622" spans="1:15" s="42" customFormat="1" ht="20.25">
      <c r="A622" s="44">
        <v>1</v>
      </c>
      <c r="B622" s="21" t="s">
        <v>23</v>
      </c>
      <c r="C622" s="21" t="s">
        <v>23</v>
      </c>
      <c r="D622" s="801">
        <v>0</v>
      </c>
      <c r="E622" s="44" t="s">
        <v>23</v>
      </c>
      <c r="F622" s="799">
        <v>0</v>
      </c>
      <c r="G622" s="282">
        <v>0</v>
      </c>
      <c r="H622" s="273">
        <v>0</v>
      </c>
      <c r="I622" s="273">
        <v>0</v>
      </c>
      <c r="J622" s="273">
        <v>0</v>
      </c>
      <c r="K622" s="44" t="s">
        <v>23</v>
      </c>
      <c r="L622" s="273">
        <v>0</v>
      </c>
      <c r="M622" s="20" t="s">
        <v>23</v>
      </c>
      <c r="N622" s="44" t="s">
        <v>23</v>
      </c>
      <c r="O622" s="18" t="s">
        <v>23</v>
      </c>
    </row>
    <row r="623" spans="1:15" s="42" customFormat="1" ht="45" customHeight="1">
      <c r="A623" s="104" t="s">
        <v>1056</v>
      </c>
      <c r="B623" s="1049" t="s">
        <v>978</v>
      </c>
      <c r="C623" s="1050"/>
      <c r="D623" s="11">
        <f>SUM(D622)</f>
        <v>0</v>
      </c>
      <c r="E623" s="104" t="s">
        <v>23</v>
      </c>
      <c r="F623" s="11">
        <f>SUM(F622)</f>
        <v>0</v>
      </c>
      <c r="G623" s="11">
        <f>SUM(G622)</f>
        <v>0</v>
      </c>
      <c r="H623" s="11">
        <f>SUM(H622)</f>
        <v>0</v>
      </c>
      <c r="I623" s="11">
        <f>SUM(I622)</f>
        <v>0</v>
      </c>
      <c r="J623" s="11">
        <f>SUM(J622)</f>
        <v>0</v>
      </c>
      <c r="K623" s="103" t="s">
        <v>23</v>
      </c>
      <c r="L623" s="11">
        <f>SUM(L622)</f>
        <v>0</v>
      </c>
      <c r="M623" s="11" t="s">
        <v>23</v>
      </c>
      <c r="N623" s="103" t="s">
        <v>23</v>
      </c>
      <c r="O623" s="11" t="s">
        <v>23</v>
      </c>
    </row>
    <row r="624" spans="1:15" s="42" customFormat="1" ht="20.25">
      <c r="A624" s="104" t="s">
        <v>1057</v>
      </c>
      <c r="B624" s="1049" t="s">
        <v>692</v>
      </c>
      <c r="C624" s="1051"/>
      <c r="D624" s="1051"/>
      <c r="E624" s="1051"/>
      <c r="F624" s="1051"/>
      <c r="G624" s="1051"/>
      <c r="H624" s="1051"/>
      <c r="I624" s="1051"/>
      <c r="J624" s="1051"/>
      <c r="K624" s="1051"/>
      <c r="L624" s="1051"/>
      <c r="M624" s="1051"/>
      <c r="N624" s="1051"/>
      <c r="O624" s="1050"/>
    </row>
    <row r="625" spans="1:15" s="42" customFormat="1" ht="20.25">
      <c r="A625" s="44">
        <v>1</v>
      </c>
      <c r="B625" s="21" t="s">
        <v>23</v>
      </c>
      <c r="C625" s="21" t="s">
        <v>23</v>
      </c>
      <c r="D625" s="801">
        <v>0</v>
      </c>
      <c r="E625" s="44" t="s">
        <v>23</v>
      </c>
      <c r="F625" s="799">
        <v>0</v>
      </c>
      <c r="G625" s="282">
        <v>0</v>
      </c>
      <c r="H625" s="273">
        <v>0</v>
      </c>
      <c r="I625" s="273">
        <v>0</v>
      </c>
      <c r="J625" s="273">
        <v>0</v>
      </c>
      <c r="K625" s="44" t="s">
        <v>23</v>
      </c>
      <c r="L625" s="273">
        <v>0</v>
      </c>
      <c r="M625" s="20" t="s">
        <v>23</v>
      </c>
      <c r="N625" s="44" t="s">
        <v>23</v>
      </c>
      <c r="O625" s="18" t="s">
        <v>23</v>
      </c>
    </row>
    <row r="626" spans="1:15" s="42" customFormat="1" ht="33.75" customHeight="1">
      <c r="A626" s="104" t="s">
        <v>1057</v>
      </c>
      <c r="B626" s="1049" t="s">
        <v>980</v>
      </c>
      <c r="C626" s="1050"/>
      <c r="D626" s="11">
        <f>SUM(D625)</f>
        <v>0</v>
      </c>
      <c r="E626" s="104" t="s">
        <v>23</v>
      </c>
      <c r="F626" s="11">
        <f>SUM(F625)</f>
        <v>0</v>
      </c>
      <c r="G626" s="11">
        <f>SUM(G625)</f>
        <v>0</v>
      </c>
      <c r="H626" s="11">
        <f>SUM(H625)</f>
        <v>0</v>
      </c>
      <c r="I626" s="11">
        <f>SUM(I625)</f>
        <v>0</v>
      </c>
      <c r="J626" s="11">
        <f>SUM(J625)</f>
        <v>0</v>
      </c>
      <c r="K626" s="103" t="s">
        <v>23</v>
      </c>
      <c r="L626" s="11">
        <f>SUM(L625)</f>
        <v>0</v>
      </c>
      <c r="M626" s="11" t="s">
        <v>23</v>
      </c>
      <c r="N626" s="103" t="s">
        <v>23</v>
      </c>
      <c r="O626" s="11" t="s">
        <v>23</v>
      </c>
    </row>
    <row r="627" spans="1:15" s="42" customFormat="1" ht="20.25">
      <c r="A627" s="104" t="s">
        <v>1058</v>
      </c>
      <c r="B627" s="1049" t="s">
        <v>721</v>
      </c>
      <c r="C627" s="1051"/>
      <c r="D627" s="1051"/>
      <c r="E627" s="1051"/>
      <c r="F627" s="1051"/>
      <c r="G627" s="1051"/>
      <c r="H627" s="1051"/>
      <c r="I627" s="1051"/>
      <c r="J627" s="1051"/>
      <c r="K627" s="1051"/>
      <c r="L627" s="1051"/>
      <c r="M627" s="1051"/>
      <c r="N627" s="1051"/>
      <c r="O627" s="1050"/>
    </row>
    <row r="628" spans="1:15" s="42" customFormat="1" ht="20.25">
      <c r="A628" s="405" t="s">
        <v>982</v>
      </c>
      <c r="B628" s="21" t="s">
        <v>23</v>
      </c>
      <c r="C628" s="21" t="s">
        <v>23</v>
      </c>
      <c r="D628" s="801">
        <v>0</v>
      </c>
      <c r="E628" s="44" t="s">
        <v>23</v>
      </c>
      <c r="F628" s="799">
        <v>0</v>
      </c>
      <c r="G628" s="282">
        <v>0</v>
      </c>
      <c r="H628" s="273">
        <v>0</v>
      </c>
      <c r="I628" s="273">
        <v>0</v>
      </c>
      <c r="J628" s="273">
        <v>0</v>
      </c>
      <c r="K628" s="44" t="s">
        <v>23</v>
      </c>
      <c r="L628" s="273">
        <v>0</v>
      </c>
      <c r="M628" s="20" t="s">
        <v>23</v>
      </c>
      <c r="N628" s="44" t="s">
        <v>23</v>
      </c>
      <c r="O628" s="18" t="s">
        <v>23</v>
      </c>
    </row>
    <row r="629" spans="1:15" s="42" customFormat="1" ht="45" customHeight="1">
      <c r="A629" s="104" t="s">
        <v>1058</v>
      </c>
      <c r="B629" s="1049" t="s">
        <v>732</v>
      </c>
      <c r="C629" s="1050"/>
      <c r="D629" s="11">
        <f>SUM(D628)</f>
        <v>0</v>
      </c>
      <c r="E629" s="104" t="s">
        <v>23</v>
      </c>
      <c r="F629" s="11">
        <f>SUM(F628)</f>
        <v>0</v>
      </c>
      <c r="G629" s="11">
        <f>SUM(G628)</f>
        <v>0</v>
      </c>
      <c r="H629" s="11">
        <f>SUM(H628)</f>
        <v>0</v>
      </c>
      <c r="I629" s="11">
        <f>SUM(I628)</f>
        <v>0</v>
      </c>
      <c r="J629" s="11">
        <f>SUM(J628)</f>
        <v>0</v>
      </c>
      <c r="K629" s="103" t="s">
        <v>23</v>
      </c>
      <c r="L629" s="11">
        <f>SUM(L628)</f>
        <v>0</v>
      </c>
      <c r="M629" s="11" t="s">
        <v>23</v>
      </c>
      <c r="N629" s="103" t="s">
        <v>23</v>
      </c>
      <c r="O629" s="11" t="s">
        <v>23</v>
      </c>
    </row>
    <row r="630" spans="1:15" s="42" customFormat="1" ht="110.25" customHeight="1">
      <c r="A630" s="104" t="s">
        <v>1055</v>
      </c>
      <c r="B630" s="1049" t="s">
        <v>1059</v>
      </c>
      <c r="C630" s="1050"/>
      <c r="D630" s="11">
        <f>D629+D626+D623</f>
        <v>0</v>
      </c>
      <c r="E630" s="104" t="s">
        <v>23</v>
      </c>
      <c r="F630" s="11">
        <f>F629+F626+F623</f>
        <v>0</v>
      </c>
      <c r="G630" s="11">
        <f>G629+G626+G623</f>
        <v>0</v>
      </c>
      <c r="H630" s="11">
        <f>H629+H626+H623</f>
        <v>0</v>
      </c>
      <c r="I630" s="11">
        <f>I629+I626+I623</f>
        <v>0</v>
      </c>
      <c r="J630" s="11">
        <f>J629+J626+J623</f>
        <v>0</v>
      </c>
      <c r="K630" s="11"/>
      <c r="L630" s="11">
        <f>L629+L626+L623</f>
        <v>0</v>
      </c>
      <c r="M630" s="11" t="s">
        <v>23</v>
      </c>
      <c r="N630" s="103" t="s">
        <v>23</v>
      </c>
      <c r="O630" s="11" t="s">
        <v>23</v>
      </c>
    </row>
    <row r="631" spans="1:15" s="42" customFormat="1" ht="20.25">
      <c r="A631" s="104" t="s">
        <v>1060</v>
      </c>
      <c r="B631" s="1049" t="s">
        <v>735</v>
      </c>
      <c r="C631" s="1051"/>
      <c r="D631" s="1051"/>
      <c r="E631" s="1051"/>
      <c r="F631" s="1051"/>
      <c r="G631" s="1051"/>
      <c r="H631" s="1051"/>
      <c r="I631" s="1051"/>
      <c r="J631" s="1051"/>
      <c r="K631" s="1051"/>
      <c r="L631" s="1051"/>
      <c r="M631" s="1051"/>
      <c r="N631" s="1051"/>
      <c r="O631" s="1050"/>
    </row>
    <row r="632" spans="1:15" s="42" customFormat="1" ht="20.25">
      <c r="A632" s="104" t="s">
        <v>1061</v>
      </c>
      <c r="B632" s="1049" t="s">
        <v>985</v>
      </c>
      <c r="C632" s="1051"/>
      <c r="D632" s="1051"/>
      <c r="E632" s="1051"/>
      <c r="F632" s="1051"/>
      <c r="G632" s="1051"/>
      <c r="H632" s="1051"/>
      <c r="I632" s="1051"/>
      <c r="J632" s="1051"/>
      <c r="K632" s="1051"/>
      <c r="L632" s="1051"/>
      <c r="M632" s="1051"/>
      <c r="N632" s="1051"/>
      <c r="O632" s="1050"/>
    </row>
    <row r="633" spans="1:15" s="42" customFormat="1" ht="20.25">
      <c r="A633" s="44">
        <v>1</v>
      </c>
      <c r="B633" s="21" t="s">
        <v>23</v>
      </c>
      <c r="C633" s="21" t="s">
        <v>23</v>
      </c>
      <c r="D633" s="801">
        <v>0</v>
      </c>
      <c r="E633" s="44" t="s">
        <v>23</v>
      </c>
      <c r="F633" s="799">
        <v>0</v>
      </c>
      <c r="G633" s="282">
        <v>0</v>
      </c>
      <c r="H633" s="273">
        <v>0</v>
      </c>
      <c r="I633" s="273">
        <v>0</v>
      </c>
      <c r="J633" s="273">
        <v>0</v>
      </c>
      <c r="K633" s="44" t="s">
        <v>23</v>
      </c>
      <c r="L633" s="273">
        <v>0</v>
      </c>
      <c r="M633" s="20" t="s">
        <v>23</v>
      </c>
      <c r="N633" s="44" t="s">
        <v>23</v>
      </c>
      <c r="O633" s="18" t="s">
        <v>23</v>
      </c>
    </row>
    <row r="634" spans="1:15" s="42" customFormat="1" ht="20.25">
      <c r="A634" s="104" t="s">
        <v>1061</v>
      </c>
      <c r="B634" s="1049" t="s">
        <v>949</v>
      </c>
      <c r="C634" s="1050"/>
      <c r="D634" s="11">
        <f>SUM(D633)</f>
        <v>0</v>
      </c>
      <c r="E634" s="104" t="s">
        <v>23</v>
      </c>
      <c r="F634" s="11">
        <f>SUM(F633)</f>
        <v>0</v>
      </c>
      <c r="G634" s="11">
        <f>SUM(G633)</f>
        <v>0</v>
      </c>
      <c r="H634" s="11">
        <f>SUM(H633)</f>
        <v>0</v>
      </c>
      <c r="I634" s="11">
        <f>SUM(I633)</f>
        <v>0</v>
      </c>
      <c r="J634" s="11">
        <f>SUM(J633)</f>
        <v>0</v>
      </c>
      <c r="K634" s="103" t="s">
        <v>23</v>
      </c>
      <c r="L634" s="11">
        <f>SUM(L633)</f>
        <v>0</v>
      </c>
      <c r="M634" s="11" t="s">
        <v>23</v>
      </c>
      <c r="N634" s="103" t="s">
        <v>23</v>
      </c>
      <c r="O634" s="11" t="s">
        <v>23</v>
      </c>
    </row>
    <row r="635" spans="1:15" s="42" customFormat="1" ht="20.25">
      <c r="A635" s="104" t="s">
        <v>1062</v>
      </c>
      <c r="B635" s="1049" t="s">
        <v>987</v>
      </c>
      <c r="C635" s="1051"/>
      <c r="D635" s="1051"/>
      <c r="E635" s="1051"/>
      <c r="F635" s="1051"/>
      <c r="G635" s="1051"/>
      <c r="H635" s="1051"/>
      <c r="I635" s="1051"/>
      <c r="J635" s="1051"/>
      <c r="K635" s="1051"/>
      <c r="L635" s="1051"/>
      <c r="M635" s="1051"/>
      <c r="N635" s="1051"/>
      <c r="O635" s="1050"/>
    </row>
    <row r="636" spans="1:15" s="42" customFormat="1" ht="20.25">
      <c r="A636" s="44">
        <v>1</v>
      </c>
      <c r="B636" s="21" t="s">
        <v>23</v>
      </c>
      <c r="C636" s="21" t="s">
        <v>23</v>
      </c>
      <c r="D636" s="801">
        <v>0</v>
      </c>
      <c r="E636" s="44" t="s">
        <v>23</v>
      </c>
      <c r="F636" s="799">
        <v>0</v>
      </c>
      <c r="G636" s="282">
        <v>0</v>
      </c>
      <c r="H636" s="273">
        <v>0</v>
      </c>
      <c r="I636" s="273">
        <v>0</v>
      </c>
      <c r="J636" s="273">
        <v>0</v>
      </c>
      <c r="K636" s="44" t="s">
        <v>23</v>
      </c>
      <c r="L636" s="273">
        <v>0</v>
      </c>
      <c r="M636" s="20" t="s">
        <v>23</v>
      </c>
      <c r="N636" s="44" t="s">
        <v>23</v>
      </c>
      <c r="O636" s="18" t="s">
        <v>23</v>
      </c>
    </row>
    <row r="637" spans="1:15" s="42" customFormat="1" ht="20.25">
      <c r="A637" s="104" t="s">
        <v>1062</v>
      </c>
      <c r="B637" s="1049" t="s">
        <v>988</v>
      </c>
      <c r="C637" s="1050"/>
      <c r="D637" s="11">
        <f>SUM(D636)</f>
        <v>0</v>
      </c>
      <c r="E637" s="104" t="s">
        <v>23</v>
      </c>
      <c r="F637" s="11">
        <f>SUM(F636)</f>
        <v>0</v>
      </c>
      <c r="G637" s="11">
        <f>SUM(G636)</f>
        <v>0</v>
      </c>
      <c r="H637" s="11">
        <f>SUM(H636)</f>
        <v>0</v>
      </c>
      <c r="I637" s="11">
        <f>SUM(I636)</f>
        <v>0</v>
      </c>
      <c r="J637" s="11">
        <f>SUM(J636)</f>
        <v>0</v>
      </c>
      <c r="K637" s="103" t="s">
        <v>23</v>
      </c>
      <c r="L637" s="11">
        <f>SUM(L636)</f>
        <v>0</v>
      </c>
      <c r="M637" s="11" t="s">
        <v>23</v>
      </c>
      <c r="N637" s="103" t="s">
        <v>23</v>
      </c>
      <c r="O637" s="11" t="s">
        <v>23</v>
      </c>
    </row>
    <row r="638" spans="1:15" s="42" customFormat="1" ht="20.25">
      <c r="A638" s="104" t="s">
        <v>1063</v>
      </c>
      <c r="B638" s="1049" t="s">
        <v>990</v>
      </c>
      <c r="C638" s="1051"/>
      <c r="D638" s="1051"/>
      <c r="E638" s="1051"/>
      <c r="F638" s="1051"/>
      <c r="G638" s="1051"/>
      <c r="H638" s="1051"/>
      <c r="I638" s="1051"/>
      <c r="J638" s="1051"/>
      <c r="K638" s="1051"/>
      <c r="L638" s="1051"/>
      <c r="M638" s="1051"/>
      <c r="N638" s="1051"/>
      <c r="O638" s="1050"/>
    </row>
    <row r="639" spans="1:15" s="42" customFormat="1" ht="20.25">
      <c r="A639" s="44">
        <v>1</v>
      </c>
      <c r="B639" s="21" t="s">
        <v>23</v>
      </c>
      <c r="C639" s="21" t="s">
        <v>23</v>
      </c>
      <c r="D639" s="801">
        <v>0</v>
      </c>
      <c r="E639" s="44" t="s">
        <v>23</v>
      </c>
      <c r="F639" s="799">
        <v>0</v>
      </c>
      <c r="G639" s="282">
        <v>0</v>
      </c>
      <c r="H639" s="273">
        <v>0</v>
      </c>
      <c r="I639" s="273">
        <v>0</v>
      </c>
      <c r="J639" s="273">
        <v>0</v>
      </c>
      <c r="K639" s="44" t="s">
        <v>23</v>
      </c>
      <c r="L639" s="273">
        <v>0</v>
      </c>
      <c r="M639" s="20" t="s">
        <v>23</v>
      </c>
      <c r="N639" s="44" t="s">
        <v>23</v>
      </c>
      <c r="O639" s="18" t="s">
        <v>23</v>
      </c>
    </row>
    <row r="640" spans="1:15" s="42" customFormat="1" ht="20.25">
      <c r="A640" s="104" t="s">
        <v>1063</v>
      </c>
      <c r="B640" s="1049" t="s">
        <v>1064</v>
      </c>
      <c r="C640" s="1050"/>
      <c r="D640" s="11">
        <f>SUM(D639)</f>
        <v>0</v>
      </c>
      <c r="E640" s="104" t="s">
        <v>23</v>
      </c>
      <c r="F640" s="11">
        <f>SUM(F639)</f>
        <v>0</v>
      </c>
      <c r="G640" s="11">
        <f>SUM(G639)</f>
        <v>0</v>
      </c>
      <c r="H640" s="11">
        <f>SUM(H639)</f>
        <v>0</v>
      </c>
      <c r="I640" s="11">
        <f>SUM(I639)</f>
        <v>0</v>
      </c>
      <c r="J640" s="11">
        <f>SUM(J639)</f>
        <v>0</v>
      </c>
      <c r="K640" s="103" t="s">
        <v>23</v>
      </c>
      <c r="L640" s="11">
        <f>SUM(L639)</f>
        <v>0</v>
      </c>
      <c r="M640" s="11" t="s">
        <v>23</v>
      </c>
      <c r="N640" s="103" t="s">
        <v>23</v>
      </c>
      <c r="O640" s="11" t="s">
        <v>23</v>
      </c>
    </row>
    <row r="641" spans="1:15" s="42" customFormat="1" ht="20.25">
      <c r="A641" s="104" t="s">
        <v>1065</v>
      </c>
      <c r="B641" s="1049" t="s">
        <v>721</v>
      </c>
      <c r="C641" s="1051"/>
      <c r="D641" s="1051"/>
      <c r="E641" s="1051"/>
      <c r="F641" s="1051"/>
      <c r="G641" s="1051"/>
      <c r="H641" s="1051"/>
      <c r="I641" s="1051"/>
      <c r="J641" s="1051"/>
      <c r="K641" s="1051"/>
      <c r="L641" s="1051"/>
      <c r="M641" s="1051"/>
      <c r="N641" s="1051"/>
      <c r="O641" s="1050"/>
    </row>
    <row r="642" spans="1:15" s="42" customFormat="1" ht="20.25">
      <c r="A642" s="405" t="s">
        <v>982</v>
      </c>
      <c r="B642" s="21" t="s">
        <v>23</v>
      </c>
      <c r="C642" s="21" t="s">
        <v>23</v>
      </c>
      <c r="D642" s="801">
        <v>0</v>
      </c>
      <c r="E642" s="44" t="s">
        <v>23</v>
      </c>
      <c r="F642" s="799">
        <v>0</v>
      </c>
      <c r="G642" s="282">
        <v>0</v>
      </c>
      <c r="H642" s="273">
        <v>0</v>
      </c>
      <c r="I642" s="273">
        <v>0</v>
      </c>
      <c r="J642" s="273">
        <v>0</v>
      </c>
      <c r="K642" s="44" t="s">
        <v>23</v>
      </c>
      <c r="L642" s="273">
        <v>0</v>
      </c>
      <c r="M642" s="20" t="s">
        <v>23</v>
      </c>
      <c r="N642" s="44" t="s">
        <v>23</v>
      </c>
      <c r="O642" s="18" t="s">
        <v>23</v>
      </c>
    </row>
    <row r="643" spans="1:15" s="42" customFormat="1" ht="20.25">
      <c r="A643" s="104" t="s">
        <v>1065</v>
      </c>
      <c r="B643" s="1049" t="s">
        <v>732</v>
      </c>
      <c r="C643" s="1050"/>
      <c r="D643" s="11">
        <f>SUM(D642)</f>
        <v>0</v>
      </c>
      <c r="E643" s="104" t="s">
        <v>23</v>
      </c>
      <c r="F643" s="11">
        <f>SUM(F642)</f>
        <v>0</v>
      </c>
      <c r="G643" s="11">
        <f>SUM(G642)</f>
        <v>0</v>
      </c>
      <c r="H643" s="11">
        <f>SUM(H642)</f>
        <v>0</v>
      </c>
      <c r="I643" s="11">
        <f>SUM(I642)</f>
        <v>0</v>
      </c>
      <c r="J643" s="11">
        <f>SUM(J642)</f>
        <v>0</v>
      </c>
      <c r="K643" s="103" t="s">
        <v>23</v>
      </c>
      <c r="L643" s="11">
        <f>SUM(L642)</f>
        <v>0</v>
      </c>
      <c r="M643" s="11" t="s">
        <v>23</v>
      </c>
      <c r="N643" s="103" t="s">
        <v>23</v>
      </c>
      <c r="O643" s="11" t="s">
        <v>23</v>
      </c>
    </row>
    <row r="644" spans="1:15" s="42" customFormat="1" ht="84" customHeight="1">
      <c r="A644" s="104" t="s">
        <v>1060</v>
      </c>
      <c r="B644" s="1049" t="s">
        <v>1066</v>
      </c>
      <c r="C644" s="1050"/>
      <c r="D644" s="11">
        <f>D643+D640+D637+D634</f>
        <v>0</v>
      </c>
      <c r="E644" s="11"/>
      <c r="F644" s="11">
        <f>F643+F640+F637+F634</f>
        <v>0</v>
      </c>
      <c r="G644" s="11">
        <f>G643+G640+G637+G634</f>
        <v>0</v>
      </c>
      <c r="H644" s="11">
        <f>H643+H640+H637+H634</f>
        <v>0</v>
      </c>
      <c r="I644" s="11">
        <f>I643+I640+I637+I634</f>
        <v>0</v>
      </c>
      <c r="J644" s="11">
        <f>J643+J640+J637+J634</f>
        <v>0</v>
      </c>
      <c r="K644" s="11"/>
      <c r="L644" s="11">
        <f>L643+L640+L637+L634</f>
        <v>0</v>
      </c>
      <c r="M644" s="11" t="s">
        <v>23</v>
      </c>
      <c r="N644" s="103" t="s">
        <v>23</v>
      </c>
      <c r="O644" s="11" t="s">
        <v>23</v>
      </c>
    </row>
    <row r="645" spans="1:15" s="42" customFormat="1" ht="20.25">
      <c r="A645" s="104" t="s">
        <v>1067</v>
      </c>
      <c r="B645" s="1049" t="s">
        <v>994</v>
      </c>
      <c r="C645" s="1051"/>
      <c r="D645" s="1051"/>
      <c r="E645" s="1051"/>
      <c r="F645" s="1051"/>
      <c r="G645" s="1051"/>
      <c r="H645" s="1051"/>
      <c r="I645" s="1051"/>
      <c r="J645" s="1051"/>
      <c r="K645" s="1051"/>
      <c r="L645" s="1051"/>
      <c r="M645" s="1051"/>
      <c r="N645" s="1051"/>
      <c r="O645" s="1050"/>
    </row>
    <row r="646" spans="1:15" s="42" customFormat="1" ht="20.25">
      <c r="A646" s="405" t="s">
        <v>982</v>
      </c>
      <c r="B646" s="21" t="s">
        <v>23</v>
      </c>
      <c r="C646" s="21" t="s">
        <v>23</v>
      </c>
      <c r="D646" s="801">
        <v>0</v>
      </c>
      <c r="E646" s="44" t="s">
        <v>23</v>
      </c>
      <c r="F646" s="799">
        <v>0</v>
      </c>
      <c r="G646" s="282">
        <v>0</v>
      </c>
      <c r="H646" s="273">
        <v>0</v>
      </c>
      <c r="I646" s="273">
        <v>0</v>
      </c>
      <c r="J646" s="273">
        <v>0</v>
      </c>
      <c r="K646" s="44" t="s">
        <v>23</v>
      </c>
      <c r="L646" s="273">
        <v>0</v>
      </c>
      <c r="M646" s="20" t="s">
        <v>23</v>
      </c>
      <c r="N646" s="44" t="s">
        <v>23</v>
      </c>
      <c r="O646" s="18" t="s">
        <v>23</v>
      </c>
    </row>
    <row r="647" spans="1:15" s="42" customFormat="1" ht="67.5" customHeight="1">
      <c r="A647" s="104" t="s">
        <v>1067</v>
      </c>
      <c r="B647" s="1049" t="s">
        <v>1068</v>
      </c>
      <c r="C647" s="1050"/>
      <c r="D647" s="11">
        <f>SUM(D646)</f>
        <v>0</v>
      </c>
      <c r="E647" s="104" t="s">
        <v>23</v>
      </c>
      <c r="F647" s="11">
        <f>SUM(F646)</f>
        <v>0</v>
      </c>
      <c r="G647" s="11">
        <f>SUM(G646)</f>
        <v>0</v>
      </c>
      <c r="H647" s="11">
        <f>SUM(H646)</f>
        <v>0</v>
      </c>
      <c r="I647" s="11">
        <f>SUM(I646)</f>
        <v>0</v>
      </c>
      <c r="J647" s="11">
        <f>SUM(J646)</f>
        <v>0</v>
      </c>
      <c r="K647" s="103" t="s">
        <v>23</v>
      </c>
      <c r="L647" s="11">
        <f>SUM(L646)</f>
        <v>0</v>
      </c>
      <c r="M647" s="11" t="s">
        <v>23</v>
      </c>
      <c r="N647" s="103" t="s">
        <v>23</v>
      </c>
      <c r="O647" s="11" t="s">
        <v>23</v>
      </c>
    </row>
    <row r="648" spans="1:15" s="42" customFormat="1" ht="107.25" customHeight="1">
      <c r="A648" s="106" t="s">
        <v>1049</v>
      </c>
      <c r="B648" s="1052" t="s">
        <v>1069</v>
      </c>
      <c r="C648" s="1054"/>
      <c r="D648" s="26">
        <f>D647+D644+D630+D619+D616</f>
        <v>0</v>
      </c>
      <c r="E648" s="26"/>
      <c r="F648" s="26">
        <f>F647+F644+F630+F619+F616</f>
        <v>0</v>
      </c>
      <c r="G648" s="26">
        <f>G647+G644+G630+G619+G616</f>
        <v>0</v>
      </c>
      <c r="H648" s="26">
        <f>H647+H644+H630+H619+H616</f>
        <v>0</v>
      </c>
      <c r="I648" s="26">
        <f>I647+I644+I630+I619+I616</f>
        <v>0</v>
      </c>
      <c r="J648" s="26">
        <f>J647+J644+J630+J619+J616</f>
        <v>0</v>
      </c>
      <c r="K648" s="26"/>
      <c r="L648" s="26">
        <f>L647+L644+L630+L619+L616</f>
        <v>0</v>
      </c>
      <c r="M648" s="26" t="s">
        <v>23</v>
      </c>
      <c r="N648" s="105" t="s">
        <v>23</v>
      </c>
      <c r="O648" s="26" t="s">
        <v>23</v>
      </c>
    </row>
    <row r="649" spans="1:15" s="42" customFormat="1" ht="27">
      <c r="A649" s="101" t="s">
        <v>1070</v>
      </c>
      <c r="B649" s="1065" t="s">
        <v>1071</v>
      </c>
      <c r="C649" s="1066"/>
      <c r="D649" s="1066"/>
      <c r="E649" s="1066"/>
      <c r="F649" s="1066"/>
      <c r="G649" s="1066"/>
      <c r="H649" s="1066"/>
      <c r="I649" s="1066"/>
      <c r="J649" s="1066"/>
      <c r="K649" s="1066"/>
      <c r="L649" s="1066"/>
      <c r="M649" s="1066"/>
      <c r="N649" s="1066"/>
      <c r="O649" s="1067"/>
    </row>
    <row r="650" spans="1:15" s="42" customFormat="1" ht="27">
      <c r="A650" s="104" t="s">
        <v>1072</v>
      </c>
      <c r="B650" s="1071" t="s">
        <v>20</v>
      </c>
      <c r="C650" s="1072"/>
      <c r="D650" s="1072"/>
      <c r="E650" s="1072"/>
      <c r="F650" s="1072"/>
      <c r="G650" s="1072"/>
      <c r="H650" s="1072"/>
      <c r="I650" s="1072"/>
      <c r="J650" s="1072"/>
      <c r="K650" s="1072"/>
      <c r="L650" s="1072"/>
      <c r="M650" s="1072"/>
      <c r="N650" s="1072"/>
      <c r="O650" s="1073"/>
    </row>
    <row r="651" spans="1:15" s="42" customFormat="1" ht="20.25">
      <c r="A651" s="405">
        <v>1</v>
      </c>
      <c r="B651" s="104" t="s">
        <v>23</v>
      </c>
      <c r="C651" s="104"/>
      <c r="D651" s="11">
        <f>SUM(D650:D650)</f>
        <v>0</v>
      </c>
      <c r="E651" s="11"/>
      <c r="F651" s="11">
        <f t="shared" ref="F651:L652" si="12">SUM(F650:F650)</f>
        <v>0</v>
      </c>
      <c r="G651" s="11">
        <f t="shared" si="12"/>
        <v>0</v>
      </c>
      <c r="H651" s="11">
        <f t="shared" si="12"/>
        <v>0</v>
      </c>
      <c r="I651" s="11">
        <f t="shared" si="12"/>
        <v>0</v>
      </c>
      <c r="J651" s="11">
        <f t="shared" si="12"/>
        <v>0</v>
      </c>
      <c r="K651" s="11">
        <f t="shared" si="12"/>
        <v>0</v>
      </c>
      <c r="L651" s="11">
        <f t="shared" si="12"/>
        <v>0</v>
      </c>
      <c r="M651" s="11" t="s">
        <v>23</v>
      </c>
      <c r="N651" s="103" t="s">
        <v>23</v>
      </c>
      <c r="O651" s="11" t="s">
        <v>23</v>
      </c>
    </row>
    <row r="652" spans="1:15" s="42" customFormat="1" ht="108.75" customHeight="1">
      <c r="A652" s="104" t="s">
        <v>1072</v>
      </c>
      <c r="B652" s="1049" t="s">
        <v>1073</v>
      </c>
      <c r="C652" s="1050"/>
      <c r="D652" s="11">
        <f>SUM(D651:D651)</f>
        <v>0</v>
      </c>
      <c r="E652" s="11"/>
      <c r="F652" s="11">
        <f t="shared" si="12"/>
        <v>0</v>
      </c>
      <c r="G652" s="11">
        <f t="shared" si="12"/>
        <v>0</v>
      </c>
      <c r="H652" s="11">
        <f t="shared" si="12"/>
        <v>0</v>
      </c>
      <c r="I652" s="11">
        <f t="shared" si="12"/>
        <v>0</v>
      </c>
      <c r="J652" s="11">
        <f t="shared" si="12"/>
        <v>0</v>
      </c>
      <c r="K652" s="11">
        <f t="shared" si="12"/>
        <v>0</v>
      </c>
      <c r="L652" s="11">
        <f t="shared" si="12"/>
        <v>0</v>
      </c>
      <c r="M652" s="11" t="s">
        <v>23</v>
      </c>
      <c r="N652" s="103" t="s">
        <v>23</v>
      </c>
      <c r="O652" s="11" t="s">
        <v>23</v>
      </c>
    </row>
    <row r="653" spans="1:15" s="42" customFormat="1" ht="20.25">
      <c r="A653" s="104" t="s">
        <v>1074</v>
      </c>
      <c r="B653" s="1049" t="s">
        <v>197</v>
      </c>
      <c r="C653" s="1051"/>
      <c r="D653" s="1051"/>
      <c r="E653" s="1051"/>
      <c r="F653" s="1051"/>
      <c r="G653" s="1051"/>
      <c r="H653" s="1051"/>
      <c r="I653" s="1051"/>
      <c r="J653" s="1051"/>
      <c r="K653" s="1051"/>
      <c r="L653" s="1051"/>
      <c r="M653" s="1051"/>
      <c r="N653" s="1051"/>
      <c r="O653" s="1050"/>
    </row>
    <row r="654" spans="1:15" s="42" customFormat="1" ht="20.25">
      <c r="A654" s="44">
        <v>1</v>
      </c>
      <c r="B654" s="21" t="s">
        <v>23</v>
      </c>
      <c r="C654" s="21" t="s">
        <v>23</v>
      </c>
      <c r="D654" s="801">
        <v>0</v>
      </c>
      <c r="E654" s="44" t="s">
        <v>23</v>
      </c>
      <c r="F654" s="799">
        <v>0</v>
      </c>
      <c r="G654" s="282">
        <v>0</v>
      </c>
      <c r="H654" s="273">
        <v>0</v>
      </c>
      <c r="I654" s="273">
        <v>0</v>
      </c>
      <c r="J654" s="273">
        <v>0</v>
      </c>
      <c r="K654" s="44" t="s">
        <v>23</v>
      </c>
      <c r="L654" s="273">
        <v>0</v>
      </c>
      <c r="M654" s="20" t="s">
        <v>23</v>
      </c>
      <c r="N654" s="44" t="s">
        <v>23</v>
      </c>
      <c r="O654" s="18" t="s">
        <v>23</v>
      </c>
    </row>
    <row r="655" spans="1:15" s="42" customFormat="1" ht="106.5" customHeight="1">
      <c r="A655" s="104" t="s">
        <v>1074</v>
      </c>
      <c r="B655" s="1049" t="s">
        <v>1075</v>
      </c>
      <c r="C655" s="1050"/>
      <c r="D655" s="11">
        <f>SUM(D654)</f>
        <v>0</v>
      </c>
      <c r="E655" s="104" t="s">
        <v>23</v>
      </c>
      <c r="F655" s="11">
        <f t="shared" ref="F655:L655" si="13">SUM(F654)</f>
        <v>0</v>
      </c>
      <c r="G655" s="11">
        <f t="shared" si="13"/>
        <v>0</v>
      </c>
      <c r="H655" s="11">
        <f t="shared" si="13"/>
        <v>0</v>
      </c>
      <c r="I655" s="11">
        <f t="shared" si="13"/>
        <v>0</v>
      </c>
      <c r="J655" s="11">
        <f t="shared" si="13"/>
        <v>0</v>
      </c>
      <c r="K655" s="11">
        <f t="shared" si="13"/>
        <v>0</v>
      </c>
      <c r="L655" s="11">
        <f t="shared" si="13"/>
        <v>0</v>
      </c>
      <c r="M655" s="11" t="s">
        <v>23</v>
      </c>
      <c r="N655" s="103" t="s">
        <v>23</v>
      </c>
      <c r="O655" s="11" t="s">
        <v>23</v>
      </c>
    </row>
    <row r="656" spans="1:15" s="42" customFormat="1" ht="20.25">
      <c r="A656" s="104" t="s">
        <v>1076</v>
      </c>
      <c r="B656" s="1049" t="s">
        <v>678</v>
      </c>
      <c r="C656" s="1051"/>
      <c r="D656" s="1051"/>
      <c r="E656" s="1051"/>
      <c r="F656" s="1051"/>
      <c r="G656" s="1051"/>
      <c r="H656" s="1051"/>
      <c r="I656" s="1051"/>
      <c r="J656" s="1051"/>
      <c r="K656" s="1051"/>
      <c r="L656" s="1051"/>
      <c r="M656" s="1051"/>
      <c r="N656" s="1051"/>
      <c r="O656" s="1050"/>
    </row>
    <row r="657" spans="1:15" s="42" customFormat="1" ht="20.25">
      <c r="A657" s="104" t="s">
        <v>1077</v>
      </c>
      <c r="B657" s="1049" t="s">
        <v>977</v>
      </c>
      <c r="C657" s="1051"/>
      <c r="D657" s="1051"/>
      <c r="E657" s="1051"/>
      <c r="F657" s="1051"/>
      <c r="G657" s="1051"/>
      <c r="H657" s="1051"/>
      <c r="I657" s="1051"/>
      <c r="J657" s="1051"/>
      <c r="K657" s="1051"/>
      <c r="L657" s="1051"/>
      <c r="M657" s="1051"/>
      <c r="N657" s="1051"/>
      <c r="O657" s="1050"/>
    </row>
    <row r="658" spans="1:15" s="42" customFormat="1" ht="20.25">
      <c r="A658" s="44">
        <v>1</v>
      </c>
      <c r="B658" s="21" t="s">
        <v>23</v>
      </c>
      <c r="C658" s="21" t="s">
        <v>23</v>
      </c>
      <c r="D658" s="801">
        <v>0</v>
      </c>
      <c r="E658" s="44" t="s">
        <v>23</v>
      </c>
      <c r="F658" s="799">
        <v>0</v>
      </c>
      <c r="G658" s="282">
        <v>0</v>
      </c>
      <c r="H658" s="273">
        <v>0</v>
      </c>
      <c r="I658" s="273">
        <v>0</v>
      </c>
      <c r="J658" s="273">
        <v>0</v>
      </c>
      <c r="K658" s="44" t="s">
        <v>23</v>
      </c>
      <c r="L658" s="273">
        <v>0</v>
      </c>
      <c r="M658" s="20" t="s">
        <v>23</v>
      </c>
      <c r="N658" s="44" t="s">
        <v>23</v>
      </c>
      <c r="O658" s="18" t="s">
        <v>23</v>
      </c>
    </row>
    <row r="659" spans="1:15" s="42" customFormat="1" ht="20.25">
      <c r="A659" s="104" t="s">
        <v>1077</v>
      </c>
      <c r="B659" s="1049" t="s">
        <v>978</v>
      </c>
      <c r="C659" s="1050"/>
      <c r="D659" s="11">
        <f>SUM(D658)</f>
        <v>0</v>
      </c>
      <c r="E659" s="104" t="s">
        <v>23</v>
      </c>
      <c r="F659" s="11">
        <f t="shared" ref="F659:L659" si="14">SUM(F658)</f>
        <v>0</v>
      </c>
      <c r="G659" s="11">
        <f t="shared" si="14"/>
        <v>0</v>
      </c>
      <c r="H659" s="11">
        <f t="shared" si="14"/>
        <v>0</v>
      </c>
      <c r="I659" s="11">
        <f t="shared" si="14"/>
        <v>0</v>
      </c>
      <c r="J659" s="11">
        <f t="shared" si="14"/>
        <v>0</v>
      </c>
      <c r="K659" s="11">
        <f t="shared" si="14"/>
        <v>0</v>
      </c>
      <c r="L659" s="11">
        <f t="shared" si="14"/>
        <v>0</v>
      </c>
      <c r="M659" s="11" t="s">
        <v>23</v>
      </c>
      <c r="N659" s="103" t="s">
        <v>23</v>
      </c>
      <c r="O659" s="11" t="s">
        <v>23</v>
      </c>
    </row>
    <row r="660" spans="1:15" s="42" customFormat="1" ht="20.25">
      <c r="A660" s="104" t="s">
        <v>1078</v>
      </c>
      <c r="B660" s="1049" t="s">
        <v>692</v>
      </c>
      <c r="C660" s="1051"/>
      <c r="D660" s="1051"/>
      <c r="E660" s="1051"/>
      <c r="F660" s="1051"/>
      <c r="G660" s="1051"/>
      <c r="H660" s="1051"/>
      <c r="I660" s="1051"/>
      <c r="J660" s="1051"/>
      <c r="K660" s="1051"/>
      <c r="L660" s="1051"/>
      <c r="M660" s="1051"/>
      <c r="N660" s="1051"/>
      <c r="O660" s="1050"/>
    </row>
    <row r="661" spans="1:15" s="42" customFormat="1" ht="20.25">
      <c r="A661" s="44">
        <v>1</v>
      </c>
      <c r="B661" s="21" t="s">
        <v>23</v>
      </c>
      <c r="C661" s="21" t="s">
        <v>23</v>
      </c>
      <c r="D661" s="801">
        <v>0</v>
      </c>
      <c r="E661" s="44" t="s">
        <v>23</v>
      </c>
      <c r="F661" s="799">
        <v>0</v>
      </c>
      <c r="G661" s="282">
        <v>0</v>
      </c>
      <c r="H661" s="273">
        <v>0</v>
      </c>
      <c r="I661" s="273">
        <v>0</v>
      </c>
      <c r="J661" s="273">
        <v>0</v>
      </c>
      <c r="K661" s="44" t="s">
        <v>23</v>
      </c>
      <c r="L661" s="273">
        <v>0</v>
      </c>
      <c r="M661" s="20" t="s">
        <v>23</v>
      </c>
      <c r="N661" s="44" t="s">
        <v>23</v>
      </c>
      <c r="O661" s="18" t="s">
        <v>23</v>
      </c>
    </row>
    <row r="662" spans="1:15" s="42" customFormat="1" ht="20.25">
      <c r="A662" s="104" t="s">
        <v>1078</v>
      </c>
      <c r="B662" s="1049" t="s">
        <v>980</v>
      </c>
      <c r="C662" s="1050"/>
      <c r="D662" s="11">
        <f>SUM(D661)</f>
        <v>0</v>
      </c>
      <c r="E662" s="104" t="s">
        <v>23</v>
      </c>
      <c r="F662" s="11">
        <f t="shared" ref="F662:L662" si="15">SUM(F661)</f>
        <v>0</v>
      </c>
      <c r="G662" s="11">
        <f t="shared" si="15"/>
        <v>0</v>
      </c>
      <c r="H662" s="11">
        <f t="shared" si="15"/>
        <v>0</v>
      </c>
      <c r="I662" s="11">
        <f t="shared" si="15"/>
        <v>0</v>
      </c>
      <c r="J662" s="11">
        <f t="shared" si="15"/>
        <v>0</v>
      </c>
      <c r="K662" s="11">
        <f t="shared" si="15"/>
        <v>0</v>
      </c>
      <c r="L662" s="11">
        <f t="shared" si="15"/>
        <v>0</v>
      </c>
      <c r="M662" s="11" t="s">
        <v>23</v>
      </c>
      <c r="N662" s="103" t="s">
        <v>23</v>
      </c>
      <c r="O662" s="11" t="s">
        <v>23</v>
      </c>
    </row>
    <row r="663" spans="1:15" s="42" customFormat="1" ht="20.25">
      <c r="A663" s="104" t="s">
        <v>1079</v>
      </c>
      <c r="B663" s="1049" t="s">
        <v>721</v>
      </c>
      <c r="C663" s="1051"/>
      <c r="D663" s="1051"/>
      <c r="E663" s="1051"/>
      <c r="F663" s="1051"/>
      <c r="G663" s="1051"/>
      <c r="H663" s="1051"/>
      <c r="I663" s="1051"/>
      <c r="J663" s="1051"/>
      <c r="K663" s="1051"/>
      <c r="L663" s="1051"/>
      <c r="M663" s="1051"/>
      <c r="N663" s="1051"/>
      <c r="O663" s="1050"/>
    </row>
    <row r="664" spans="1:15" s="42" customFormat="1" ht="20.25">
      <c r="A664" s="405" t="s">
        <v>982</v>
      </c>
      <c r="B664" s="21" t="s">
        <v>23</v>
      </c>
      <c r="C664" s="21" t="s">
        <v>23</v>
      </c>
      <c r="D664" s="801">
        <v>0</v>
      </c>
      <c r="E664" s="44" t="s">
        <v>23</v>
      </c>
      <c r="F664" s="799">
        <v>0</v>
      </c>
      <c r="G664" s="282">
        <v>0</v>
      </c>
      <c r="H664" s="273">
        <v>0</v>
      </c>
      <c r="I664" s="273">
        <v>0</v>
      </c>
      <c r="J664" s="273">
        <v>0</v>
      </c>
      <c r="K664" s="44" t="s">
        <v>23</v>
      </c>
      <c r="L664" s="273">
        <v>0</v>
      </c>
      <c r="M664" s="20" t="s">
        <v>23</v>
      </c>
      <c r="N664" s="44" t="s">
        <v>23</v>
      </c>
      <c r="O664" s="18" t="s">
        <v>23</v>
      </c>
    </row>
    <row r="665" spans="1:15" s="42" customFormat="1" ht="20.25">
      <c r="A665" s="104" t="s">
        <v>1079</v>
      </c>
      <c r="B665" s="1049" t="s">
        <v>732</v>
      </c>
      <c r="C665" s="1050"/>
      <c r="D665" s="11">
        <f>SUM(D664)</f>
        <v>0</v>
      </c>
      <c r="E665" s="104" t="s">
        <v>23</v>
      </c>
      <c r="F665" s="11">
        <f t="shared" ref="F665:L665" si="16">SUM(F664)</f>
        <v>0</v>
      </c>
      <c r="G665" s="11">
        <f t="shared" si="16"/>
        <v>0</v>
      </c>
      <c r="H665" s="11">
        <f t="shared" si="16"/>
        <v>0</v>
      </c>
      <c r="I665" s="11">
        <f t="shared" si="16"/>
        <v>0</v>
      </c>
      <c r="J665" s="11">
        <f t="shared" si="16"/>
        <v>0</v>
      </c>
      <c r="K665" s="11">
        <f t="shared" si="16"/>
        <v>0</v>
      </c>
      <c r="L665" s="11">
        <f t="shared" si="16"/>
        <v>0</v>
      </c>
      <c r="M665" s="11" t="s">
        <v>23</v>
      </c>
      <c r="N665" s="103" t="s">
        <v>23</v>
      </c>
      <c r="O665" s="11" t="s">
        <v>23</v>
      </c>
    </row>
    <row r="666" spans="1:15" s="42" customFormat="1" ht="114" customHeight="1">
      <c r="A666" s="104" t="s">
        <v>1080</v>
      </c>
      <c r="B666" s="1049" t="s">
        <v>1081</v>
      </c>
      <c r="C666" s="1050"/>
      <c r="D666" s="11">
        <f>D665+D662+D659</f>
        <v>0</v>
      </c>
      <c r="E666" s="104" t="s">
        <v>23</v>
      </c>
      <c r="F666" s="166">
        <v>0</v>
      </c>
      <c r="G666" s="10">
        <v>0</v>
      </c>
      <c r="H666" s="167">
        <v>0</v>
      </c>
      <c r="I666" s="167">
        <v>0</v>
      </c>
      <c r="J666" s="35">
        <v>0</v>
      </c>
      <c r="K666" s="103" t="s">
        <v>23</v>
      </c>
      <c r="L666" s="34">
        <v>0</v>
      </c>
      <c r="M666" s="11" t="s">
        <v>23</v>
      </c>
      <c r="N666" s="103" t="s">
        <v>23</v>
      </c>
      <c r="O666" s="11" t="s">
        <v>23</v>
      </c>
    </row>
    <row r="667" spans="1:15" s="42" customFormat="1" ht="20.25">
      <c r="A667" s="104" t="s">
        <v>1082</v>
      </c>
      <c r="B667" s="1049" t="s">
        <v>735</v>
      </c>
      <c r="C667" s="1051"/>
      <c r="D667" s="1051"/>
      <c r="E667" s="1051"/>
      <c r="F667" s="1051"/>
      <c r="G667" s="1051"/>
      <c r="H667" s="1051"/>
      <c r="I667" s="1051"/>
      <c r="J667" s="1051"/>
      <c r="K667" s="1051"/>
      <c r="L667" s="1051"/>
      <c r="M667" s="1051"/>
      <c r="N667" s="1051"/>
      <c r="O667" s="1050"/>
    </row>
    <row r="668" spans="1:15" s="42" customFormat="1" ht="20.25">
      <c r="A668" s="104" t="s">
        <v>1083</v>
      </c>
      <c r="B668" s="1049" t="s">
        <v>985</v>
      </c>
      <c r="C668" s="1051"/>
      <c r="D668" s="1051"/>
      <c r="E668" s="1051"/>
      <c r="F668" s="1051"/>
      <c r="G668" s="1051"/>
      <c r="H668" s="1051"/>
      <c r="I668" s="1051"/>
      <c r="J668" s="1051"/>
      <c r="K668" s="1051"/>
      <c r="L668" s="1051"/>
      <c r="M668" s="1051"/>
      <c r="N668" s="1051"/>
      <c r="O668" s="1050"/>
    </row>
    <row r="669" spans="1:15" s="42" customFormat="1" ht="20.25">
      <c r="A669" s="44">
        <v>1</v>
      </c>
      <c r="B669" s="21" t="s">
        <v>23</v>
      </c>
      <c r="C669" s="21" t="s">
        <v>23</v>
      </c>
      <c r="D669" s="801">
        <v>0</v>
      </c>
      <c r="E669" s="44" t="s">
        <v>23</v>
      </c>
      <c r="F669" s="799">
        <v>0</v>
      </c>
      <c r="G669" s="282">
        <v>0</v>
      </c>
      <c r="H669" s="273">
        <v>0</v>
      </c>
      <c r="I669" s="273">
        <v>0</v>
      </c>
      <c r="J669" s="273">
        <v>0</v>
      </c>
      <c r="K669" s="44" t="s">
        <v>23</v>
      </c>
      <c r="L669" s="273">
        <v>0</v>
      </c>
      <c r="M669" s="20" t="s">
        <v>23</v>
      </c>
      <c r="N669" s="44" t="s">
        <v>23</v>
      </c>
      <c r="O669" s="18" t="s">
        <v>23</v>
      </c>
    </row>
    <row r="670" spans="1:15" s="42" customFormat="1" ht="20.25">
      <c r="A670" s="104" t="s">
        <v>1083</v>
      </c>
      <c r="B670" s="1049" t="s">
        <v>949</v>
      </c>
      <c r="C670" s="1050"/>
      <c r="D670" s="11">
        <f>SUM(D669)</f>
        <v>0</v>
      </c>
      <c r="E670" s="104" t="s">
        <v>23</v>
      </c>
      <c r="F670" s="11">
        <f t="shared" ref="F670:L670" si="17">SUM(F669)</f>
        <v>0</v>
      </c>
      <c r="G670" s="11">
        <f t="shared" si="17"/>
        <v>0</v>
      </c>
      <c r="H670" s="11">
        <f t="shared" si="17"/>
        <v>0</v>
      </c>
      <c r="I670" s="11">
        <f t="shared" si="17"/>
        <v>0</v>
      </c>
      <c r="J670" s="11">
        <f t="shared" si="17"/>
        <v>0</v>
      </c>
      <c r="K670" s="11">
        <f t="shared" si="17"/>
        <v>0</v>
      </c>
      <c r="L670" s="11">
        <f t="shared" si="17"/>
        <v>0</v>
      </c>
      <c r="M670" s="11" t="s">
        <v>23</v>
      </c>
      <c r="N670" s="103" t="s">
        <v>23</v>
      </c>
      <c r="O670" s="11" t="s">
        <v>23</v>
      </c>
    </row>
    <row r="671" spans="1:15" s="42" customFormat="1" ht="20.25">
      <c r="A671" s="104" t="s">
        <v>1084</v>
      </c>
      <c r="B671" s="1049" t="s">
        <v>987</v>
      </c>
      <c r="C671" s="1051"/>
      <c r="D671" s="1051"/>
      <c r="E671" s="1051"/>
      <c r="F671" s="1051"/>
      <c r="G671" s="1051"/>
      <c r="H671" s="1051"/>
      <c r="I671" s="1051"/>
      <c r="J671" s="1051"/>
      <c r="K671" s="1051"/>
      <c r="L671" s="1051"/>
      <c r="M671" s="1051"/>
      <c r="N671" s="1051"/>
      <c r="O671" s="1050"/>
    </row>
    <row r="672" spans="1:15" s="42" customFormat="1" ht="20.25">
      <c r="A672" s="44">
        <v>1</v>
      </c>
      <c r="B672" s="21" t="s">
        <v>23</v>
      </c>
      <c r="C672" s="21" t="s">
        <v>23</v>
      </c>
      <c r="D672" s="801">
        <v>0</v>
      </c>
      <c r="E672" s="44" t="s">
        <v>23</v>
      </c>
      <c r="F672" s="799">
        <v>0</v>
      </c>
      <c r="G672" s="282">
        <v>0</v>
      </c>
      <c r="H672" s="273">
        <v>0</v>
      </c>
      <c r="I672" s="273">
        <v>0</v>
      </c>
      <c r="J672" s="273">
        <v>0</v>
      </c>
      <c r="K672" s="44" t="s">
        <v>23</v>
      </c>
      <c r="L672" s="273">
        <v>0</v>
      </c>
      <c r="M672" s="20" t="s">
        <v>23</v>
      </c>
      <c r="N672" s="44" t="s">
        <v>23</v>
      </c>
      <c r="O672" s="18" t="s">
        <v>23</v>
      </c>
    </row>
    <row r="673" spans="1:15" s="42" customFormat="1" ht="20.25">
      <c r="A673" s="104" t="s">
        <v>1084</v>
      </c>
      <c r="B673" s="1049" t="s">
        <v>988</v>
      </c>
      <c r="C673" s="1050"/>
      <c r="D673" s="11">
        <f>SUM(D672)</f>
        <v>0</v>
      </c>
      <c r="E673" s="104" t="s">
        <v>23</v>
      </c>
      <c r="F673" s="11">
        <f t="shared" ref="F673:L673" si="18">SUM(F672)</f>
        <v>0</v>
      </c>
      <c r="G673" s="11">
        <f t="shared" si="18"/>
        <v>0</v>
      </c>
      <c r="H673" s="11">
        <f t="shared" si="18"/>
        <v>0</v>
      </c>
      <c r="I673" s="11">
        <f t="shared" si="18"/>
        <v>0</v>
      </c>
      <c r="J673" s="11">
        <f t="shared" si="18"/>
        <v>0</v>
      </c>
      <c r="K673" s="11">
        <f t="shared" si="18"/>
        <v>0</v>
      </c>
      <c r="L673" s="11">
        <f t="shared" si="18"/>
        <v>0</v>
      </c>
      <c r="M673" s="11" t="s">
        <v>23</v>
      </c>
      <c r="N673" s="103" t="s">
        <v>23</v>
      </c>
      <c r="O673" s="11" t="s">
        <v>23</v>
      </c>
    </row>
    <row r="674" spans="1:15" s="42" customFormat="1" ht="20.25">
      <c r="A674" s="104" t="s">
        <v>1085</v>
      </c>
      <c r="B674" s="1049" t="s">
        <v>990</v>
      </c>
      <c r="C674" s="1051"/>
      <c r="D674" s="1051"/>
      <c r="E674" s="1051"/>
      <c r="F674" s="1051"/>
      <c r="G674" s="1051"/>
      <c r="H674" s="1051"/>
      <c r="I674" s="1051"/>
      <c r="J674" s="1051"/>
      <c r="K674" s="1051"/>
      <c r="L674" s="1051"/>
      <c r="M674" s="1051"/>
      <c r="N674" s="1051"/>
      <c r="O674" s="1050"/>
    </row>
    <row r="675" spans="1:15" s="42" customFormat="1" ht="20.25">
      <c r="A675" s="44">
        <v>1</v>
      </c>
      <c r="B675" s="21" t="s">
        <v>23</v>
      </c>
      <c r="C675" s="21" t="s">
        <v>23</v>
      </c>
      <c r="D675" s="801">
        <v>0</v>
      </c>
      <c r="E675" s="44" t="s">
        <v>23</v>
      </c>
      <c r="F675" s="799">
        <v>0</v>
      </c>
      <c r="G675" s="282">
        <v>0</v>
      </c>
      <c r="H675" s="273">
        <v>0</v>
      </c>
      <c r="I675" s="273">
        <v>0</v>
      </c>
      <c r="J675" s="273">
        <v>0</v>
      </c>
      <c r="K675" s="44" t="s">
        <v>23</v>
      </c>
      <c r="L675" s="273">
        <v>0</v>
      </c>
      <c r="M675" s="20" t="s">
        <v>23</v>
      </c>
      <c r="N675" s="44" t="s">
        <v>23</v>
      </c>
      <c r="O675" s="18" t="s">
        <v>23</v>
      </c>
    </row>
    <row r="676" spans="1:15" s="42" customFormat="1" ht="20.25">
      <c r="A676" s="104" t="s">
        <v>1085</v>
      </c>
      <c r="B676" s="1049" t="s">
        <v>991</v>
      </c>
      <c r="C676" s="1050"/>
      <c r="D676" s="11">
        <f>SUM(D675)</f>
        <v>0</v>
      </c>
      <c r="E676" s="104" t="s">
        <v>23</v>
      </c>
      <c r="F676" s="11">
        <f t="shared" ref="F676:L676" si="19">SUM(F675)</f>
        <v>0</v>
      </c>
      <c r="G676" s="11">
        <f t="shared" si="19"/>
        <v>0</v>
      </c>
      <c r="H676" s="11">
        <f t="shared" si="19"/>
        <v>0</v>
      </c>
      <c r="I676" s="11">
        <f t="shared" si="19"/>
        <v>0</v>
      </c>
      <c r="J676" s="11">
        <f t="shared" si="19"/>
        <v>0</v>
      </c>
      <c r="K676" s="11">
        <f t="shared" si="19"/>
        <v>0</v>
      </c>
      <c r="L676" s="11">
        <f t="shared" si="19"/>
        <v>0</v>
      </c>
      <c r="M676" s="11" t="s">
        <v>23</v>
      </c>
      <c r="N676" s="103" t="s">
        <v>23</v>
      </c>
      <c r="O676" s="11" t="s">
        <v>23</v>
      </c>
    </row>
    <row r="677" spans="1:15" s="42" customFormat="1" ht="20.25">
      <c r="A677" s="104" t="s">
        <v>1086</v>
      </c>
      <c r="B677" s="1049" t="s">
        <v>721</v>
      </c>
      <c r="C677" s="1051"/>
      <c r="D677" s="1051"/>
      <c r="E677" s="1051"/>
      <c r="F677" s="1051"/>
      <c r="G677" s="1051"/>
      <c r="H677" s="1051"/>
      <c r="I677" s="1051"/>
      <c r="J677" s="1051"/>
      <c r="K677" s="1051"/>
      <c r="L677" s="1051"/>
      <c r="M677" s="1051"/>
      <c r="N677" s="1051"/>
      <c r="O677" s="1050"/>
    </row>
    <row r="678" spans="1:15" s="42" customFormat="1" ht="20.25">
      <c r="A678" s="405" t="s">
        <v>982</v>
      </c>
      <c r="B678" s="21" t="s">
        <v>23</v>
      </c>
      <c r="C678" s="21" t="s">
        <v>23</v>
      </c>
      <c r="D678" s="801">
        <v>0</v>
      </c>
      <c r="E678" s="44" t="s">
        <v>23</v>
      </c>
      <c r="F678" s="799">
        <v>0</v>
      </c>
      <c r="G678" s="282">
        <v>0</v>
      </c>
      <c r="H678" s="273">
        <v>0</v>
      </c>
      <c r="I678" s="273">
        <v>0</v>
      </c>
      <c r="J678" s="273">
        <v>0</v>
      </c>
      <c r="K678" s="44" t="s">
        <v>23</v>
      </c>
      <c r="L678" s="273">
        <v>0</v>
      </c>
      <c r="M678" s="20" t="s">
        <v>23</v>
      </c>
      <c r="N678" s="44" t="s">
        <v>23</v>
      </c>
      <c r="O678" s="18" t="s">
        <v>23</v>
      </c>
    </row>
    <row r="679" spans="1:15" s="42" customFormat="1" ht="33.75" customHeight="1">
      <c r="A679" s="104" t="s">
        <v>1086</v>
      </c>
      <c r="B679" s="1049" t="s">
        <v>732</v>
      </c>
      <c r="C679" s="1050"/>
      <c r="D679" s="11">
        <f>SUM(D678)</f>
        <v>0</v>
      </c>
      <c r="E679" s="104" t="s">
        <v>23</v>
      </c>
      <c r="F679" s="11">
        <f t="shared" ref="F679:L679" si="20">SUM(F678)</f>
        <v>0</v>
      </c>
      <c r="G679" s="11">
        <f t="shared" si="20"/>
        <v>0</v>
      </c>
      <c r="H679" s="11">
        <f t="shared" si="20"/>
        <v>0</v>
      </c>
      <c r="I679" s="11">
        <f t="shared" si="20"/>
        <v>0</v>
      </c>
      <c r="J679" s="11">
        <f t="shared" si="20"/>
        <v>0</v>
      </c>
      <c r="K679" s="11">
        <f t="shared" si="20"/>
        <v>0</v>
      </c>
      <c r="L679" s="11">
        <f t="shared" si="20"/>
        <v>0</v>
      </c>
      <c r="M679" s="11" t="s">
        <v>23</v>
      </c>
      <c r="N679" s="103" t="s">
        <v>23</v>
      </c>
      <c r="O679" s="11" t="s">
        <v>23</v>
      </c>
    </row>
    <row r="680" spans="1:15" s="42" customFormat="1" ht="105" customHeight="1">
      <c r="A680" s="104" t="s">
        <v>1082</v>
      </c>
      <c r="B680" s="1049" t="s">
        <v>1087</v>
      </c>
      <c r="C680" s="1050"/>
      <c r="D680" s="11">
        <f>D679+D676+D673+D670</f>
        <v>0</v>
      </c>
      <c r="E680" s="11"/>
      <c r="F680" s="11">
        <f t="shared" ref="F680:L680" si="21">F679+F676+F673+F670</f>
        <v>0</v>
      </c>
      <c r="G680" s="11">
        <f t="shared" si="21"/>
        <v>0</v>
      </c>
      <c r="H680" s="11">
        <f t="shared" si="21"/>
        <v>0</v>
      </c>
      <c r="I680" s="11">
        <f t="shared" si="21"/>
        <v>0</v>
      </c>
      <c r="J680" s="11">
        <f t="shared" si="21"/>
        <v>0</v>
      </c>
      <c r="K680" s="11">
        <f t="shared" si="21"/>
        <v>0</v>
      </c>
      <c r="L680" s="11">
        <f t="shared" si="21"/>
        <v>0</v>
      </c>
      <c r="M680" s="11" t="s">
        <v>23</v>
      </c>
      <c r="N680" s="103" t="s">
        <v>23</v>
      </c>
      <c r="O680" s="11" t="s">
        <v>23</v>
      </c>
    </row>
    <row r="681" spans="1:15" s="42" customFormat="1" ht="20.25">
      <c r="A681" s="104" t="s">
        <v>1088</v>
      </c>
      <c r="B681" s="1049" t="s">
        <v>994</v>
      </c>
      <c r="C681" s="1051"/>
      <c r="D681" s="1051"/>
      <c r="E681" s="1051"/>
      <c r="F681" s="1051"/>
      <c r="G681" s="1051"/>
      <c r="H681" s="1051"/>
      <c r="I681" s="1051"/>
      <c r="J681" s="1051"/>
      <c r="K681" s="1051"/>
      <c r="L681" s="1051"/>
      <c r="M681" s="1051"/>
      <c r="N681" s="1051"/>
      <c r="O681" s="1050"/>
    </row>
    <row r="682" spans="1:15" s="42" customFormat="1" ht="20.25">
      <c r="A682" s="405" t="s">
        <v>982</v>
      </c>
      <c r="B682" s="21" t="s">
        <v>23</v>
      </c>
      <c r="C682" s="21" t="s">
        <v>23</v>
      </c>
      <c r="D682" s="801">
        <v>0</v>
      </c>
      <c r="E682" s="44" t="s">
        <v>23</v>
      </c>
      <c r="F682" s="799">
        <v>0</v>
      </c>
      <c r="G682" s="282">
        <v>0</v>
      </c>
      <c r="H682" s="273">
        <v>0</v>
      </c>
      <c r="I682" s="273">
        <v>0</v>
      </c>
      <c r="J682" s="273">
        <v>0</v>
      </c>
      <c r="K682" s="44" t="s">
        <v>23</v>
      </c>
      <c r="L682" s="273">
        <v>0</v>
      </c>
      <c r="M682" s="20" t="s">
        <v>23</v>
      </c>
      <c r="N682" s="44" t="s">
        <v>23</v>
      </c>
      <c r="O682" s="18" t="s">
        <v>23</v>
      </c>
    </row>
    <row r="683" spans="1:15" s="42" customFormat="1" ht="116.25" customHeight="1">
      <c r="A683" s="104" t="s">
        <v>1088</v>
      </c>
      <c r="B683" s="1049" t="s">
        <v>1089</v>
      </c>
      <c r="C683" s="1050"/>
      <c r="D683" s="11">
        <f>SUM(D682)</f>
        <v>0</v>
      </c>
      <c r="E683" s="104" t="s">
        <v>23</v>
      </c>
      <c r="F683" s="11">
        <f t="shared" ref="F683:L683" si="22">SUM(F682)</f>
        <v>0</v>
      </c>
      <c r="G683" s="11">
        <f t="shared" si="22"/>
        <v>0</v>
      </c>
      <c r="H683" s="11">
        <f t="shared" si="22"/>
        <v>0</v>
      </c>
      <c r="I683" s="11">
        <f t="shared" si="22"/>
        <v>0</v>
      </c>
      <c r="J683" s="11">
        <f t="shared" si="22"/>
        <v>0</v>
      </c>
      <c r="K683" s="11">
        <f t="shared" si="22"/>
        <v>0</v>
      </c>
      <c r="L683" s="11">
        <f t="shared" si="22"/>
        <v>0</v>
      </c>
      <c r="M683" s="11" t="s">
        <v>23</v>
      </c>
      <c r="N683" s="103" t="s">
        <v>23</v>
      </c>
      <c r="O683" s="11" t="s">
        <v>23</v>
      </c>
    </row>
    <row r="684" spans="1:15" s="42" customFormat="1" ht="114" customHeight="1">
      <c r="A684" s="104" t="s">
        <v>1070</v>
      </c>
      <c r="B684" s="1049" t="s">
        <v>1090</v>
      </c>
      <c r="C684" s="1050"/>
      <c r="D684" s="11">
        <f>D683+D680+D666+D655+D652</f>
        <v>0</v>
      </c>
      <c r="E684" s="11"/>
      <c r="F684" s="11">
        <f>F683+F680+F666+F655+F652</f>
        <v>0</v>
      </c>
      <c r="G684" s="11">
        <f>G683+G680+G666+G655+G652</f>
        <v>0</v>
      </c>
      <c r="H684" s="11">
        <f>H683+H680+H666+H655+H652</f>
        <v>0</v>
      </c>
      <c r="I684" s="11">
        <f>I683+I680+I666+I655+I652</f>
        <v>0</v>
      </c>
      <c r="J684" s="11">
        <f>J683+J680+J666+J655+J652</f>
        <v>0</v>
      </c>
      <c r="K684" s="11"/>
      <c r="L684" s="11">
        <f>L683+L680+L666+L655+L652</f>
        <v>0</v>
      </c>
      <c r="M684" s="11" t="s">
        <v>23</v>
      </c>
      <c r="N684" s="103" t="s">
        <v>23</v>
      </c>
      <c r="O684" s="11" t="s">
        <v>23</v>
      </c>
    </row>
    <row r="685" spans="1:15" s="42" customFormat="1" ht="27">
      <c r="A685" s="104" t="s">
        <v>1091</v>
      </c>
      <c r="B685" s="1065" t="s">
        <v>3894</v>
      </c>
      <c r="C685" s="1066"/>
      <c r="D685" s="1066"/>
      <c r="E685" s="1066"/>
      <c r="F685" s="1066"/>
      <c r="G685" s="1066"/>
      <c r="H685" s="1066"/>
      <c r="I685" s="1066"/>
      <c r="J685" s="1066"/>
      <c r="K685" s="1066"/>
      <c r="L685" s="1066"/>
      <c r="M685" s="1066"/>
      <c r="N685" s="1066"/>
      <c r="O685" s="1067"/>
    </row>
    <row r="686" spans="1:15" s="42" customFormat="1" ht="27">
      <c r="A686" s="104" t="s">
        <v>1092</v>
      </c>
      <c r="B686" s="1071" t="s">
        <v>20</v>
      </c>
      <c r="C686" s="1072"/>
      <c r="D686" s="1072"/>
      <c r="E686" s="1072"/>
      <c r="F686" s="1072"/>
      <c r="G686" s="1072"/>
      <c r="H686" s="1072"/>
      <c r="I686" s="1072"/>
      <c r="J686" s="1072"/>
      <c r="K686" s="1072"/>
      <c r="L686" s="1072"/>
      <c r="M686" s="1072"/>
      <c r="N686" s="1072"/>
      <c r="O686" s="1073"/>
    </row>
    <row r="687" spans="1:15" s="42" customFormat="1" ht="20.25">
      <c r="A687" s="44">
        <v>1</v>
      </c>
      <c r="B687" s="21" t="s">
        <v>23</v>
      </c>
      <c r="C687" s="21" t="s">
        <v>23</v>
      </c>
      <c r="D687" s="801">
        <v>0</v>
      </c>
      <c r="E687" s="44" t="s">
        <v>23</v>
      </c>
      <c r="F687" s="799">
        <v>0</v>
      </c>
      <c r="G687" s="282">
        <v>0</v>
      </c>
      <c r="H687" s="273">
        <v>0</v>
      </c>
      <c r="I687" s="273">
        <v>0</v>
      </c>
      <c r="J687" s="273">
        <v>0</v>
      </c>
      <c r="K687" s="44" t="s">
        <v>23</v>
      </c>
      <c r="L687" s="273">
        <v>0</v>
      </c>
      <c r="M687" s="20" t="s">
        <v>23</v>
      </c>
      <c r="N687" s="44" t="s">
        <v>23</v>
      </c>
      <c r="O687" s="18" t="s">
        <v>23</v>
      </c>
    </row>
    <row r="688" spans="1:15" s="42" customFormat="1" ht="101.25" customHeight="1">
      <c r="A688" s="104" t="s">
        <v>1092</v>
      </c>
      <c r="B688" s="1049" t="s">
        <v>6577</v>
      </c>
      <c r="C688" s="1050"/>
      <c r="D688" s="11">
        <f>SUM(D687)</f>
        <v>0</v>
      </c>
      <c r="E688" s="104" t="s">
        <v>23</v>
      </c>
      <c r="F688" s="11">
        <f t="shared" ref="F688:L688" si="23">SUM(F687)</f>
        <v>0</v>
      </c>
      <c r="G688" s="11">
        <f t="shared" si="23"/>
        <v>0</v>
      </c>
      <c r="H688" s="11">
        <f t="shared" si="23"/>
        <v>0</v>
      </c>
      <c r="I688" s="11">
        <f t="shared" si="23"/>
        <v>0</v>
      </c>
      <c r="J688" s="11">
        <f t="shared" si="23"/>
        <v>0</v>
      </c>
      <c r="K688" s="11">
        <f t="shared" si="23"/>
        <v>0</v>
      </c>
      <c r="L688" s="11">
        <f t="shared" si="23"/>
        <v>0</v>
      </c>
      <c r="M688" s="11" t="s">
        <v>23</v>
      </c>
      <c r="N688" s="103" t="s">
        <v>23</v>
      </c>
      <c r="O688" s="11" t="s">
        <v>23</v>
      </c>
    </row>
    <row r="689" spans="1:15" s="42" customFormat="1" ht="20.25">
      <c r="A689" s="104" t="s">
        <v>1093</v>
      </c>
      <c r="B689" s="1049" t="s">
        <v>197</v>
      </c>
      <c r="C689" s="1051"/>
      <c r="D689" s="1051"/>
      <c r="E689" s="1051"/>
      <c r="F689" s="1051"/>
      <c r="G689" s="1051"/>
      <c r="H689" s="1051"/>
      <c r="I689" s="1051"/>
      <c r="J689" s="1051"/>
      <c r="K689" s="1051"/>
      <c r="L689" s="1051"/>
      <c r="M689" s="1051"/>
      <c r="N689" s="1051"/>
      <c r="O689" s="1050"/>
    </row>
    <row r="690" spans="1:15" s="42" customFormat="1" ht="20.25">
      <c r="A690" s="44">
        <v>1</v>
      </c>
      <c r="B690" s="21" t="s">
        <v>23</v>
      </c>
      <c r="C690" s="21" t="s">
        <v>23</v>
      </c>
      <c r="D690" s="801">
        <v>0</v>
      </c>
      <c r="E690" s="44" t="s">
        <v>23</v>
      </c>
      <c r="F690" s="799">
        <v>0</v>
      </c>
      <c r="G690" s="282">
        <v>0</v>
      </c>
      <c r="H690" s="273">
        <v>0</v>
      </c>
      <c r="I690" s="273">
        <v>0</v>
      </c>
      <c r="J690" s="273">
        <v>0</v>
      </c>
      <c r="K690" s="44" t="s">
        <v>23</v>
      </c>
      <c r="L690" s="273">
        <v>0</v>
      </c>
      <c r="M690" s="20" t="s">
        <v>23</v>
      </c>
      <c r="N690" s="44" t="s">
        <v>23</v>
      </c>
      <c r="O690" s="18" t="s">
        <v>23</v>
      </c>
    </row>
    <row r="691" spans="1:15" s="42" customFormat="1" ht="97.5" customHeight="1">
      <c r="A691" s="104" t="s">
        <v>1093</v>
      </c>
      <c r="B691" s="1049" t="s">
        <v>6578</v>
      </c>
      <c r="C691" s="1050"/>
      <c r="D691" s="11">
        <f>SUM(D690)</f>
        <v>0</v>
      </c>
      <c r="E691" s="104" t="s">
        <v>23</v>
      </c>
      <c r="F691" s="11">
        <f t="shared" ref="F691:L691" si="24">SUM(F690)</f>
        <v>0</v>
      </c>
      <c r="G691" s="11">
        <f t="shared" si="24"/>
        <v>0</v>
      </c>
      <c r="H691" s="11">
        <f t="shared" si="24"/>
        <v>0</v>
      </c>
      <c r="I691" s="11">
        <f t="shared" si="24"/>
        <v>0</v>
      </c>
      <c r="J691" s="11">
        <f t="shared" si="24"/>
        <v>0</v>
      </c>
      <c r="K691" s="11">
        <f t="shared" si="24"/>
        <v>0</v>
      </c>
      <c r="L691" s="11">
        <f t="shared" si="24"/>
        <v>0</v>
      </c>
      <c r="M691" s="11" t="s">
        <v>23</v>
      </c>
      <c r="N691" s="103" t="s">
        <v>23</v>
      </c>
      <c r="O691" s="11" t="s">
        <v>23</v>
      </c>
    </row>
    <row r="692" spans="1:15" s="42" customFormat="1" ht="20.25">
      <c r="A692" s="104" t="s">
        <v>1094</v>
      </c>
      <c r="B692" s="1049" t="s">
        <v>678</v>
      </c>
      <c r="C692" s="1051"/>
      <c r="D692" s="1051"/>
      <c r="E692" s="1051"/>
      <c r="F692" s="1051"/>
      <c r="G692" s="1051"/>
      <c r="H692" s="1051"/>
      <c r="I692" s="1051"/>
      <c r="J692" s="1051"/>
      <c r="K692" s="1051"/>
      <c r="L692" s="1051"/>
      <c r="M692" s="1051"/>
      <c r="N692" s="1051"/>
      <c r="O692" s="1050"/>
    </row>
    <row r="693" spans="1:15" s="42" customFormat="1" ht="20.25">
      <c r="A693" s="104" t="s">
        <v>1095</v>
      </c>
      <c r="B693" s="1049" t="s">
        <v>977</v>
      </c>
      <c r="C693" s="1051"/>
      <c r="D693" s="1051"/>
      <c r="E693" s="1051"/>
      <c r="F693" s="1051"/>
      <c r="G693" s="1051"/>
      <c r="H693" s="1051"/>
      <c r="I693" s="1051"/>
      <c r="J693" s="1051"/>
      <c r="K693" s="1051"/>
      <c r="L693" s="1051"/>
      <c r="M693" s="1051"/>
      <c r="N693" s="1051"/>
      <c r="O693" s="1050"/>
    </row>
    <row r="694" spans="1:15" s="42" customFormat="1" ht="20.25">
      <c r="A694" s="44">
        <v>1</v>
      </c>
      <c r="B694" s="21" t="s">
        <v>23</v>
      </c>
      <c r="C694" s="21" t="s">
        <v>23</v>
      </c>
      <c r="D694" s="801">
        <v>0</v>
      </c>
      <c r="E694" s="44" t="s">
        <v>23</v>
      </c>
      <c r="F694" s="799">
        <v>0</v>
      </c>
      <c r="G694" s="282">
        <v>0</v>
      </c>
      <c r="H694" s="273">
        <v>0</v>
      </c>
      <c r="I694" s="273">
        <v>0</v>
      </c>
      <c r="J694" s="273">
        <v>0</v>
      </c>
      <c r="K694" s="44" t="s">
        <v>23</v>
      </c>
      <c r="L694" s="273">
        <v>0</v>
      </c>
      <c r="M694" s="20" t="s">
        <v>23</v>
      </c>
      <c r="N694" s="44" t="s">
        <v>23</v>
      </c>
      <c r="O694" s="18" t="s">
        <v>23</v>
      </c>
    </row>
    <row r="695" spans="1:15" s="42" customFormat="1" ht="20.25">
      <c r="A695" s="104" t="s">
        <v>1095</v>
      </c>
      <c r="B695" s="1049" t="s">
        <v>978</v>
      </c>
      <c r="C695" s="1050"/>
      <c r="D695" s="11">
        <f>SUM(D694)</f>
        <v>0</v>
      </c>
      <c r="E695" s="104" t="s">
        <v>23</v>
      </c>
      <c r="F695" s="11">
        <f t="shared" ref="F695:L695" si="25">SUM(F694)</f>
        <v>0</v>
      </c>
      <c r="G695" s="11">
        <f t="shared" si="25"/>
        <v>0</v>
      </c>
      <c r="H695" s="11">
        <f t="shared" si="25"/>
        <v>0</v>
      </c>
      <c r="I695" s="11">
        <f t="shared" si="25"/>
        <v>0</v>
      </c>
      <c r="J695" s="11">
        <f t="shared" si="25"/>
        <v>0</v>
      </c>
      <c r="K695" s="11">
        <f t="shared" si="25"/>
        <v>0</v>
      </c>
      <c r="L695" s="11">
        <f t="shared" si="25"/>
        <v>0</v>
      </c>
      <c r="M695" s="11" t="s">
        <v>23</v>
      </c>
      <c r="N695" s="103" t="s">
        <v>23</v>
      </c>
      <c r="O695" s="11" t="s">
        <v>23</v>
      </c>
    </row>
    <row r="696" spans="1:15" s="42" customFormat="1" ht="20.25">
      <c r="A696" s="104" t="s">
        <v>1096</v>
      </c>
      <c r="B696" s="1049" t="s">
        <v>692</v>
      </c>
      <c r="C696" s="1051"/>
      <c r="D696" s="1051"/>
      <c r="E696" s="1051"/>
      <c r="F696" s="1051"/>
      <c r="G696" s="1051"/>
      <c r="H696" s="1051"/>
      <c r="I696" s="1051"/>
      <c r="J696" s="1051"/>
      <c r="K696" s="1051"/>
      <c r="L696" s="1051"/>
      <c r="M696" s="1051"/>
      <c r="N696" s="1051"/>
      <c r="O696" s="1050"/>
    </row>
    <row r="697" spans="1:15" s="42" customFormat="1" ht="20.25">
      <c r="A697" s="44">
        <v>1</v>
      </c>
      <c r="B697" s="21" t="s">
        <v>23</v>
      </c>
      <c r="C697" s="21" t="s">
        <v>23</v>
      </c>
      <c r="D697" s="801">
        <v>0</v>
      </c>
      <c r="E697" s="44" t="s">
        <v>23</v>
      </c>
      <c r="F697" s="799">
        <v>0</v>
      </c>
      <c r="G697" s="282">
        <v>0</v>
      </c>
      <c r="H697" s="273">
        <v>0</v>
      </c>
      <c r="I697" s="273">
        <v>0</v>
      </c>
      <c r="J697" s="273">
        <v>0</v>
      </c>
      <c r="K697" s="44" t="s">
        <v>23</v>
      </c>
      <c r="L697" s="273">
        <v>0</v>
      </c>
      <c r="M697" s="20" t="s">
        <v>23</v>
      </c>
      <c r="N697" s="44" t="s">
        <v>23</v>
      </c>
      <c r="O697" s="18" t="s">
        <v>23</v>
      </c>
    </row>
    <row r="698" spans="1:15" s="42" customFormat="1" ht="20.25">
      <c r="A698" s="104" t="s">
        <v>1096</v>
      </c>
      <c r="B698" s="1049" t="s">
        <v>980</v>
      </c>
      <c r="C698" s="1050"/>
      <c r="D698" s="11">
        <f>SUM(D697)</f>
        <v>0</v>
      </c>
      <c r="E698" s="104" t="s">
        <v>23</v>
      </c>
      <c r="F698" s="11">
        <f t="shared" ref="F698:L698" si="26">SUM(F697)</f>
        <v>0</v>
      </c>
      <c r="G698" s="11">
        <f t="shared" si="26"/>
        <v>0</v>
      </c>
      <c r="H698" s="11">
        <f t="shared" si="26"/>
        <v>0</v>
      </c>
      <c r="I698" s="11">
        <f t="shared" si="26"/>
        <v>0</v>
      </c>
      <c r="J698" s="11">
        <f t="shared" si="26"/>
        <v>0</v>
      </c>
      <c r="K698" s="11">
        <f t="shared" si="26"/>
        <v>0</v>
      </c>
      <c r="L698" s="11">
        <f t="shared" si="26"/>
        <v>0</v>
      </c>
      <c r="M698" s="11" t="s">
        <v>23</v>
      </c>
      <c r="N698" s="103" t="s">
        <v>23</v>
      </c>
      <c r="O698" s="11" t="s">
        <v>23</v>
      </c>
    </row>
    <row r="699" spans="1:15" s="42" customFormat="1" ht="20.25">
      <c r="A699" s="104" t="s">
        <v>1097</v>
      </c>
      <c r="B699" s="1049" t="s">
        <v>721</v>
      </c>
      <c r="C699" s="1051"/>
      <c r="D699" s="1051"/>
      <c r="E699" s="1051"/>
      <c r="F699" s="1051"/>
      <c r="G699" s="1051"/>
      <c r="H699" s="1051"/>
      <c r="I699" s="1051"/>
      <c r="J699" s="1051"/>
      <c r="K699" s="1051"/>
      <c r="L699" s="1051"/>
      <c r="M699" s="1051"/>
      <c r="N699" s="1051"/>
      <c r="O699" s="1050"/>
    </row>
    <row r="700" spans="1:15" s="42" customFormat="1" ht="20.25">
      <c r="A700" s="405" t="s">
        <v>982</v>
      </c>
      <c r="B700" s="21" t="s">
        <v>23</v>
      </c>
      <c r="C700" s="21" t="s">
        <v>23</v>
      </c>
      <c r="D700" s="801">
        <v>0</v>
      </c>
      <c r="E700" s="44" t="s">
        <v>23</v>
      </c>
      <c r="F700" s="799">
        <v>0</v>
      </c>
      <c r="G700" s="282">
        <v>0</v>
      </c>
      <c r="H700" s="273">
        <v>0</v>
      </c>
      <c r="I700" s="273">
        <v>0</v>
      </c>
      <c r="J700" s="273">
        <v>0</v>
      </c>
      <c r="K700" s="44" t="s">
        <v>23</v>
      </c>
      <c r="L700" s="273">
        <v>0</v>
      </c>
      <c r="M700" s="20" t="s">
        <v>23</v>
      </c>
      <c r="N700" s="44" t="s">
        <v>23</v>
      </c>
      <c r="O700" s="18" t="s">
        <v>23</v>
      </c>
    </row>
    <row r="701" spans="1:15" s="42" customFormat="1" ht="20.25">
      <c r="A701" s="104" t="s">
        <v>1097</v>
      </c>
      <c r="B701" s="1049" t="s">
        <v>732</v>
      </c>
      <c r="C701" s="1050"/>
      <c r="D701" s="11">
        <f>SUM(D700)</f>
        <v>0</v>
      </c>
      <c r="E701" s="104" t="s">
        <v>23</v>
      </c>
      <c r="F701" s="11">
        <f t="shared" ref="F701:L701" si="27">SUM(F700)</f>
        <v>0</v>
      </c>
      <c r="G701" s="11">
        <f t="shared" si="27"/>
        <v>0</v>
      </c>
      <c r="H701" s="11">
        <f t="shared" si="27"/>
        <v>0</v>
      </c>
      <c r="I701" s="11">
        <f t="shared" si="27"/>
        <v>0</v>
      </c>
      <c r="J701" s="11">
        <f t="shared" si="27"/>
        <v>0</v>
      </c>
      <c r="K701" s="11">
        <f t="shared" si="27"/>
        <v>0</v>
      </c>
      <c r="L701" s="11">
        <f t="shared" si="27"/>
        <v>0</v>
      </c>
      <c r="M701" s="11" t="s">
        <v>23</v>
      </c>
      <c r="N701" s="103" t="s">
        <v>23</v>
      </c>
      <c r="O701" s="11" t="s">
        <v>23</v>
      </c>
    </row>
    <row r="702" spans="1:15" s="42" customFormat="1" ht="102.75" customHeight="1">
      <c r="A702" s="104" t="s">
        <v>1094</v>
      </c>
      <c r="B702" s="1049" t="s">
        <v>6579</v>
      </c>
      <c r="C702" s="1050"/>
      <c r="D702" s="11">
        <f>D701+D698+D695</f>
        <v>0</v>
      </c>
      <c r="E702" s="11"/>
      <c r="F702" s="11">
        <f t="shared" ref="F702:L702" si="28">F701+F698+F695</f>
        <v>0</v>
      </c>
      <c r="G702" s="11">
        <f t="shared" si="28"/>
        <v>0</v>
      </c>
      <c r="H702" s="11">
        <f t="shared" si="28"/>
        <v>0</v>
      </c>
      <c r="I702" s="11">
        <f t="shared" si="28"/>
        <v>0</v>
      </c>
      <c r="J702" s="11">
        <f t="shared" si="28"/>
        <v>0</v>
      </c>
      <c r="K702" s="11">
        <f t="shared" si="28"/>
        <v>0</v>
      </c>
      <c r="L702" s="11">
        <f t="shared" si="28"/>
        <v>0</v>
      </c>
      <c r="M702" s="11" t="s">
        <v>23</v>
      </c>
      <c r="N702" s="103" t="s">
        <v>23</v>
      </c>
      <c r="O702" s="11" t="s">
        <v>23</v>
      </c>
    </row>
    <row r="703" spans="1:15" s="42" customFormat="1" ht="20.25">
      <c r="A703" s="104" t="s">
        <v>1098</v>
      </c>
      <c r="B703" s="1049" t="s">
        <v>735</v>
      </c>
      <c r="C703" s="1051"/>
      <c r="D703" s="1051"/>
      <c r="E703" s="1051"/>
      <c r="F703" s="1051"/>
      <c r="G703" s="1051"/>
      <c r="H703" s="1051"/>
      <c r="I703" s="1051"/>
      <c r="J703" s="1051"/>
      <c r="K703" s="1051"/>
      <c r="L703" s="1051"/>
      <c r="M703" s="1051"/>
      <c r="N703" s="1051"/>
      <c r="O703" s="1050"/>
    </row>
    <row r="704" spans="1:15" s="42" customFormat="1" ht="20.25">
      <c r="A704" s="104" t="s">
        <v>1099</v>
      </c>
      <c r="B704" s="1049" t="s">
        <v>985</v>
      </c>
      <c r="C704" s="1051"/>
      <c r="D704" s="1051"/>
      <c r="E704" s="1051"/>
      <c r="F704" s="1051"/>
      <c r="G704" s="1051"/>
      <c r="H704" s="1051"/>
      <c r="I704" s="1051"/>
      <c r="J704" s="1051"/>
      <c r="K704" s="1051"/>
      <c r="L704" s="1051"/>
      <c r="M704" s="1051"/>
      <c r="N704" s="1051"/>
      <c r="O704" s="1050"/>
    </row>
    <row r="705" spans="1:15" s="42" customFormat="1" ht="20.25">
      <c r="A705" s="44">
        <v>1</v>
      </c>
      <c r="B705" s="21" t="s">
        <v>23</v>
      </c>
      <c r="C705" s="21" t="s">
        <v>23</v>
      </c>
      <c r="D705" s="801">
        <v>0</v>
      </c>
      <c r="E705" s="44" t="s">
        <v>23</v>
      </c>
      <c r="F705" s="799">
        <v>0</v>
      </c>
      <c r="G705" s="282">
        <v>0</v>
      </c>
      <c r="H705" s="273">
        <v>0</v>
      </c>
      <c r="I705" s="273">
        <v>0</v>
      </c>
      <c r="J705" s="273">
        <v>0</v>
      </c>
      <c r="K705" s="44" t="s">
        <v>23</v>
      </c>
      <c r="L705" s="273">
        <v>0</v>
      </c>
      <c r="M705" s="20" t="s">
        <v>23</v>
      </c>
      <c r="N705" s="44" t="s">
        <v>23</v>
      </c>
      <c r="O705" s="18" t="s">
        <v>23</v>
      </c>
    </row>
    <row r="706" spans="1:15" s="42" customFormat="1" ht="20.25">
      <c r="A706" s="104" t="s">
        <v>1099</v>
      </c>
      <c r="B706" s="1049" t="s">
        <v>949</v>
      </c>
      <c r="C706" s="1050"/>
      <c r="D706" s="11">
        <f>SUM(D705)</f>
        <v>0</v>
      </c>
      <c r="E706" s="104" t="s">
        <v>23</v>
      </c>
      <c r="F706" s="11">
        <f t="shared" ref="F706:L706" si="29">SUM(F705)</f>
        <v>0</v>
      </c>
      <c r="G706" s="11">
        <f t="shared" si="29"/>
        <v>0</v>
      </c>
      <c r="H706" s="11">
        <f t="shared" si="29"/>
        <v>0</v>
      </c>
      <c r="I706" s="11">
        <f t="shared" si="29"/>
        <v>0</v>
      </c>
      <c r="J706" s="11">
        <f t="shared" si="29"/>
        <v>0</v>
      </c>
      <c r="K706" s="11">
        <f t="shared" si="29"/>
        <v>0</v>
      </c>
      <c r="L706" s="11">
        <f t="shared" si="29"/>
        <v>0</v>
      </c>
      <c r="M706" s="11" t="s">
        <v>23</v>
      </c>
      <c r="N706" s="103" t="s">
        <v>23</v>
      </c>
      <c r="O706" s="11" t="s">
        <v>23</v>
      </c>
    </row>
    <row r="707" spans="1:15" s="42" customFormat="1" ht="20.25">
      <c r="A707" s="104" t="s">
        <v>1100</v>
      </c>
      <c r="B707" s="1049" t="s">
        <v>987</v>
      </c>
      <c r="C707" s="1051"/>
      <c r="D707" s="1051"/>
      <c r="E707" s="1051"/>
      <c r="F707" s="1051"/>
      <c r="G707" s="1051"/>
      <c r="H707" s="1051"/>
      <c r="I707" s="1051"/>
      <c r="J707" s="1051"/>
      <c r="K707" s="1051"/>
      <c r="L707" s="1051"/>
      <c r="M707" s="1051"/>
      <c r="N707" s="1051"/>
      <c r="O707" s="1050"/>
    </row>
    <row r="708" spans="1:15" s="42" customFormat="1" ht="20.25">
      <c r="A708" s="44">
        <v>1</v>
      </c>
      <c r="B708" s="21" t="s">
        <v>23</v>
      </c>
      <c r="C708" s="21" t="s">
        <v>23</v>
      </c>
      <c r="D708" s="801">
        <v>0</v>
      </c>
      <c r="E708" s="44" t="s">
        <v>23</v>
      </c>
      <c r="F708" s="799">
        <v>0</v>
      </c>
      <c r="G708" s="282">
        <v>0</v>
      </c>
      <c r="H708" s="273">
        <v>0</v>
      </c>
      <c r="I708" s="273">
        <v>0</v>
      </c>
      <c r="J708" s="273">
        <v>0</v>
      </c>
      <c r="K708" s="44" t="s">
        <v>23</v>
      </c>
      <c r="L708" s="273">
        <v>0</v>
      </c>
      <c r="M708" s="20" t="s">
        <v>23</v>
      </c>
      <c r="N708" s="44" t="s">
        <v>23</v>
      </c>
      <c r="O708" s="18" t="s">
        <v>23</v>
      </c>
    </row>
    <row r="709" spans="1:15" s="42" customFormat="1" ht="20.25">
      <c r="A709" s="104" t="s">
        <v>1100</v>
      </c>
      <c r="B709" s="1049" t="s">
        <v>988</v>
      </c>
      <c r="C709" s="1050"/>
      <c r="D709" s="11">
        <f>SUM(D708)</f>
        <v>0</v>
      </c>
      <c r="E709" s="104" t="s">
        <v>23</v>
      </c>
      <c r="F709" s="11">
        <f t="shared" ref="F709:L709" si="30">SUM(F708)</f>
        <v>0</v>
      </c>
      <c r="G709" s="11">
        <f t="shared" si="30"/>
        <v>0</v>
      </c>
      <c r="H709" s="11">
        <f t="shared" si="30"/>
        <v>0</v>
      </c>
      <c r="I709" s="11">
        <f t="shared" si="30"/>
        <v>0</v>
      </c>
      <c r="J709" s="11">
        <f t="shared" si="30"/>
        <v>0</v>
      </c>
      <c r="K709" s="11">
        <f t="shared" si="30"/>
        <v>0</v>
      </c>
      <c r="L709" s="11">
        <f t="shared" si="30"/>
        <v>0</v>
      </c>
      <c r="M709" s="11" t="s">
        <v>23</v>
      </c>
      <c r="N709" s="103" t="s">
        <v>23</v>
      </c>
      <c r="O709" s="11" t="s">
        <v>23</v>
      </c>
    </row>
    <row r="710" spans="1:15" s="42" customFormat="1" ht="20.25">
      <c r="A710" s="104" t="s">
        <v>1101</v>
      </c>
      <c r="B710" s="1049" t="s">
        <v>990</v>
      </c>
      <c r="C710" s="1051"/>
      <c r="D710" s="1051"/>
      <c r="E710" s="1051"/>
      <c r="F710" s="1051"/>
      <c r="G710" s="1051"/>
      <c r="H710" s="1051"/>
      <c r="I710" s="1051"/>
      <c r="J710" s="1051"/>
      <c r="K710" s="1051"/>
      <c r="L710" s="1051"/>
      <c r="M710" s="1051"/>
      <c r="N710" s="1051"/>
      <c r="O710" s="1050"/>
    </row>
    <row r="711" spans="1:15" s="42" customFormat="1" ht="20.25">
      <c r="A711" s="44">
        <v>1</v>
      </c>
      <c r="B711" s="21" t="s">
        <v>23</v>
      </c>
      <c r="C711" s="21" t="s">
        <v>23</v>
      </c>
      <c r="D711" s="801">
        <v>0</v>
      </c>
      <c r="E711" s="44" t="s">
        <v>23</v>
      </c>
      <c r="F711" s="799">
        <v>0</v>
      </c>
      <c r="G711" s="282">
        <v>0</v>
      </c>
      <c r="H711" s="273">
        <v>0</v>
      </c>
      <c r="I711" s="273">
        <v>0</v>
      </c>
      <c r="J711" s="273">
        <v>0</v>
      </c>
      <c r="K711" s="44" t="s">
        <v>23</v>
      </c>
      <c r="L711" s="273">
        <v>0</v>
      </c>
      <c r="M711" s="20" t="s">
        <v>23</v>
      </c>
      <c r="N711" s="44" t="s">
        <v>23</v>
      </c>
      <c r="O711" s="18" t="s">
        <v>23</v>
      </c>
    </row>
    <row r="712" spans="1:15" s="42" customFormat="1" ht="20.25">
      <c r="A712" s="104" t="s">
        <v>1101</v>
      </c>
      <c r="B712" s="1049" t="s">
        <v>991</v>
      </c>
      <c r="C712" s="1050"/>
      <c r="D712" s="11">
        <f>SUM(D711)</f>
        <v>0</v>
      </c>
      <c r="E712" s="104" t="s">
        <v>23</v>
      </c>
      <c r="F712" s="11">
        <f t="shared" ref="F712:L712" si="31">SUM(F711)</f>
        <v>0</v>
      </c>
      <c r="G712" s="11">
        <f t="shared" si="31"/>
        <v>0</v>
      </c>
      <c r="H712" s="11">
        <f t="shared" si="31"/>
        <v>0</v>
      </c>
      <c r="I712" s="11">
        <f t="shared" si="31"/>
        <v>0</v>
      </c>
      <c r="J712" s="11">
        <f t="shared" si="31"/>
        <v>0</v>
      </c>
      <c r="K712" s="11">
        <f t="shared" si="31"/>
        <v>0</v>
      </c>
      <c r="L712" s="11">
        <f t="shared" si="31"/>
        <v>0</v>
      </c>
      <c r="M712" s="11" t="s">
        <v>23</v>
      </c>
      <c r="N712" s="103" t="s">
        <v>23</v>
      </c>
      <c r="O712" s="11" t="s">
        <v>23</v>
      </c>
    </row>
    <row r="713" spans="1:15" s="42" customFormat="1" ht="20.25">
      <c r="A713" s="104" t="s">
        <v>1102</v>
      </c>
      <c r="B713" s="1049" t="s">
        <v>721</v>
      </c>
      <c r="C713" s="1051"/>
      <c r="D713" s="1051"/>
      <c r="E713" s="1051"/>
      <c r="F713" s="1051"/>
      <c r="G713" s="1051"/>
      <c r="H713" s="1051"/>
      <c r="I713" s="1051"/>
      <c r="J713" s="1051"/>
      <c r="K713" s="1051"/>
      <c r="L713" s="1051"/>
      <c r="M713" s="1051"/>
      <c r="N713" s="1051"/>
      <c r="O713" s="1050"/>
    </row>
    <row r="714" spans="1:15" s="42" customFormat="1" ht="20.25">
      <c r="A714" s="405" t="s">
        <v>982</v>
      </c>
      <c r="B714" s="21" t="s">
        <v>23</v>
      </c>
      <c r="C714" s="21" t="s">
        <v>23</v>
      </c>
      <c r="D714" s="801">
        <v>0</v>
      </c>
      <c r="E714" s="44" t="s">
        <v>23</v>
      </c>
      <c r="F714" s="799">
        <v>0</v>
      </c>
      <c r="G714" s="282">
        <v>0</v>
      </c>
      <c r="H714" s="273">
        <v>0</v>
      </c>
      <c r="I714" s="273">
        <v>0</v>
      </c>
      <c r="J714" s="273">
        <v>0</v>
      </c>
      <c r="K714" s="44" t="s">
        <v>23</v>
      </c>
      <c r="L714" s="273">
        <v>0</v>
      </c>
      <c r="M714" s="20" t="s">
        <v>23</v>
      </c>
      <c r="N714" s="44" t="s">
        <v>23</v>
      </c>
      <c r="O714" s="18" t="s">
        <v>23</v>
      </c>
    </row>
    <row r="715" spans="1:15" s="42" customFormat="1" ht="20.25">
      <c r="A715" s="104" t="s">
        <v>1102</v>
      </c>
      <c r="B715" s="1049" t="s">
        <v>732</v>
      </c>
      <c r="C715" s="1050"/>
      <c r="D715" s="11">
        <f>SUM(D714)</f>
        <v>0</v>
      </c>
      <c r="E715" s="104" t="s">
        <v>23</v>
      </c>
      <c r="F715" s="11">
        <f t="shared" ref="F715:L715" si="32">SUM(F714)</f>
        <v>0</v>
      </c>
      <c r="G715" s="11">
        <f t="shared" si="32"/>
        <v>0</v>
      </c>
      <c r="H715" s="11">
        <f t="shared" si="32"/>
        <v>0</v>
      </c>
      <c r="I715" s="11">
        <f t="shared" si="32"/>
        <v>0</v>
      </c>
      <c r="J715" s="11">
        <f t="shared" si="32"/>
        <v>0</v>
      </c>
      <c r="K715" s="11">
        <f t="shared" si="32"/>
        <v>0</v>
      </c>
      <c r="L715" s="11">
        <f t="shared" si="32"/>
        <v>0</v>
      </c>
      <c r="M715" s="11" t="s">
        <v>23</v>
      </c>
      <c r="N715" s="103" t="s">
        <v>23</v>
      </c>
      <c r="O715" s="11" t="s">
        <v>23</v>
      </c>
    </row>
    <row r="716" spans="1:15" s="42" customFormat="1" ht="122.25" customHeight="1">
      <c r="A716" s="104" t="s">
        <v>1098</v>
      </c>
      <c r="B716" s="1049" t="s">
        <v>6580</v>
      </c>
      <c r="C716" s="1050"/>
      <c r="D716" s="11">
        <f>D715+D712+D709+D706</f>
        <v>0</v>
      </c>
      <c r="E716" s="11"/>
      <c r="F716" s="11">
        <f t="shared" ref="F716:L716" si="33">F715+F712+F709+F706</f>
        <v>0</v>
      </c>
      <c r="G716" s="11">
        <f t="shared" si="33"/>
        <v>0</v>
      </c>
      <c r="H716" s="11">
        <f t="shared" si="33"/>
        <v>0</v>
      </c>
      <c r="I716" s="11">
        <f t="shared" si="33"/>
        <v>0</v>
      </c>
      <c r="J716" s="11">
        <f t="shared" si="33"/>
        <v>0</v>
      </c>
      <c r="K716" s="11">
        <f t="shared" si="33"/>
        <v>0</v>
      </c>
      <c r="L716" s="11">
        <f t="shared" si="33"/>
        <v>0</v>
      </c>
      <c r="M716" s="11" t="s">
        <v>23</v>
      </c>
      <c r="N716" s="103" t="s">
        <v>23</v>
      </c>
      <c r="O716" s="11" t="s">
        <v>23</v>
      </c>
    </row>
    <row r="717" spans="1:15" s="42" customFormat="1" ht="20.25">
      <c r="A717" s="104" t="s">
        <v>1103</v>
      </c>
      <c r="B717" s="1049" t="s">
        <v>994</v>
      </c>
      <c r="C717" s="1051"/>
      <c r="D717" s="1051"/>
      <c r="E717" s="1051"/>
      <c r="F717" s="1051"/>
      <c r="G717" s="1051"/>
      <c r="H717" s="1051"/>
      <c r="I717" s="1051"/>
      <c r="J717" s="1051"/>
      <c r="K717" s="1051"/>
      <c r="L717" s="1051"/>
      <c r="M717" s="1051"/>
      <c r="N717" s="1051"/>
      <c r="O717" s="1050"/>
    </row>
    <row r="718" spans="1:15" s="42" customFormat="1" ht="20.25">
      <c r="A718" s="405" t="s">
        <v>982</v>
      </c>
      <c r="B718" s="21" t="s">
        <v>23</v>
      </c>
      <c r="C718" s="21" t="s">
        <v>23</v>
      </c>
      <c r="D718" s="801">
        <v>0</v>
      </c>
      <c r="E718" s="44" t="s">
        <v>23</v>
      </c>
      <c r="F718" s="799">
        <v>0</v>
      </c>
      <c r="G718" s="282">
        <v>0</v>
      </c>
      <c r="H718" s="273">
        <v>0</v>
      </c>
      <c r="I718" s="273">
        <v>0</v>
      </c>
      <c r="J718" s="273">
        <v>0</v>
      </c>
      <c r="K718" s="44" t="s">
        <v>23</v>
      </c>
      <c r="L718" s="273">
        <v>0</v>
      </c>
      <c r="M718" s="20" t="s">
        <v>23</v>
      </c>
      <c r="N718" s="44" t="s">
        <v>23</v>
      </c>
      <c r="O718" s="18" t="s">
        <v>23</v>
      </c>
    </row>
    <row r="719" spans="1:15" s="42" customFormat="1" ht="131.25" customHeight="1">
      <c r="A719" s="104" t="s">
        <v>1103</v>
      </c>
      <c r="B719" s="1049" t="s">
        <v>6581</v>
      </c>
      <c r="C719" s="1050"/>
      <c r="D719" s="11">
        <f>SUM(D718)</f>
        <v>0</v>
      </c>
      <c r="E719" s="104" t="s">
        <v>23</v>
      </c>
      <c r="F719" s="11">
        <f t="shared" ref="F719:L719" si="34">SUM(F718)</f>
        <v>0</v>
      </c>
      <c r="G719" s="11">
        <f t="shared" si="34"/>
        <v>0</v>
      </c>
      <c r="H719" s="11">
        <f t="shared" si="34"/>
        <v>0</v>
      </c>
      <c r="I719" s="11">
        <f t="shared" si="34"/>
        <v>0</v>
      </c>
      <c r="J719" s="11">
        <f t="shared" si="34"/>
        <v>0</v>
      </c>
      <c r="K719" s="11">
        <f t="shared" si="34"/>
        <v>0</v>
      </c>
      <c r="L719" s="11">
        <f t="shared" si="34"/>
        <v>0</v>
      </c>
      <c r="M719" s="11" t="s">
        <v>23</v>
      </c>
      <c r="N719" s="103" t="s">
        <v>23</v>
      </c>
      <c r="O719" s="11" t="s">
        <v>23</v>
      </c>
    </row>
    <row r="720" spans="1:15" s="42" customFormat="1" ht="141" customHeight="1">
      <c r="A720" s="106" t="s">
        <v>1091</v>
      </c>
      <c r="B720" s="1052" t="s">
        <v>6582</v>
      </c>
      <c r="C720" s="1054"/>
      <c r="D720" s="26">
        <f>D719+D716+D702+D691+D688</f>
        <v>0</v>
      </c>
      <c r="E720" s="26"/>
      <c r="F720" s="26">
        <f t="shared" ref="F720:L720" si="35">F719+F716+F702+F691+F688</f>
        <v>0</v>
      </c>
      <c r="G720" s="26">
        <f t="shared" si="35"/>
        <v>0</v>
      </c>
      <c r="H720" s="26">
        <f t="shared" si="35"/>
        <v>0</v>
      </c>
      <c r="I720" s="26">
        <f t="shared" si="35"/>
        <v>0</v>
      </c>
      <c r="J720" s="26">
        <f t="shared" si="35"/>
        <v>0</v>
      </c>
      <c r="K720" s="26">
        <f t="shared" si="35"/>
        <v>0</v>
      </c>
      <c r="L720" s="26">
        <f t="shared" si="35"/>
        <v>0</v>
      </c>
      <c r="M720" s="26" t="s">
        <v>23</v>
      </c>
      <c r="N720" s="105" t="s">
        <v>23</v>
      </c>
      <c r="O720" s="26" t="s">
        <v>23</v>
      </c>
    </row>
    <row r="721" spans="1:15" s="42" customFormat="1" ht="48" customHeight="1">
      <c r="A721" s="101" t="s">
        <v>1091</v>
      </c>
      <c r="B721" s="1065" t="s">
        <v>1104</v>
      </c>
      <c r="C721" s="1066"/>
      <c r="D721" s="1066"/>
      <c r="E721" s="1066"/>
      <c r="F721" s="1066"/>
      <c r="G721" s="1066"/>
      <c r="H721" s="1066"/>
      <c r="I721" s="1066"/>
      <c r="J721" s="1066"/>
      <c r="K721" s="1066"/>
      <c r="L721" s="1066"/>
      <c r="M721" s="1066"/>
      <c r="N721" s="1066"/>
      <c r="O721" s="1067"/>
    </row>
    <row r="722" spans="1:15" s="42" customFormat="1" ht="27">
      <c r="A722" s="106" t="s">
        <v>1092</v>
      </c>
      <c r="B722" s="1071" t="s">
        <v>20</v>
      </c>
      <c r="C722" s="1072"/>
      <c r="D722" s="1072"/>
      <c r="E722" s="1072"/>
      <c r="F722" s="1072"/>
      <c r="G722" s="1072"/>
      <c r="H722" s="1072"/>
      <c r="I722" s="1072"/>
      <c r="J722" s="1072"/>
      <c r="K722" s="1072"/>
      <c r="L722" s="1072"/>
      <c r="M722" s="1072"/>
      <c r="N722" s="1072"/>
      <c r="O722" s="1073"/>
    </row>
    <row r="723" spans="1:15" s="830" customFormat="1" ht="148.5" customHeight="1">
      <c r="A723" s="44">
        <v>1</v>
      </c>
      <c r="B723" s="823" t="s">
        <v>1105</v>
      </c>
      <c r="C723" s="823" t="s">
        <v>1106</v>
      </c>
      <c r="D723" s="824">
        <v>319.89999999999998</v>
      </c>
      <c r="E723" s="825" t="s">
        <v>1107</v>
      </c>
      <c r="F723" s="826" t="s">
        <v>23</v>
      </c>
      <c r="G723" s="826">
        <v>1</v>
      </c>
      <c r="H723" s="827">
        <v>2003951</v>
      </c>
      <c r="I723" s="827">
        <v>0</v>
      </c>
      <c r="J723" s="35">
        <v>2003951</v>
      </c>
      <c r="K723" s="828" t="s">
        <v>1108</v>
      </c>
      <c r="L723" s="829">
        <v>6346396.9299999997</v>
      </c>
      <c r="M723" s="20" t="s">
        <v>1109</v>
      </c>
      <c r="N723" s="44" t="s">
        <v>1110</v>
      </c>
      <c r="O723" s="18" t="s">
        <v>23</v>
      </c>
    </row>
    <row r="724" spans="1:15" s="42" customFormat="1" ht="93.75" customHeight="1">
      <c r="A724" s="104" t="s">
        <v>1092</v>
      </c>
      <c r="B724" s="1049" t="s">
        <v>1112</v>
      </c>
      <c r="C724" s="1050"/>
      <c r="D724" s="11">
        <f t="shared" ref="D724:L724" si="36">SUM(D723:D723)</f>
        <v>319.89999999999998</v>
      </c>
      <c r="E724" s="11">
        <f t="shared" si="36"/>
        <v>0</v>
      </c>
      <c r="F724" s="11">
        <f t="shared" si="36"/>
        <v>0</v>
      </c>
      <c r="G724" s="11">
        <f t="shared" si="36"/>
        <v>1</v>
      </c>
      <c r="H724" s="11">
        <f t="shared" si="36"/>
        <v>2003951</v>
      </c>
      <c r="I724" s="11">
        <f t="shared" si="36"/>
        <v>0</v>
      </c>
      <c r="J724" s="11">
        <f t="shared" si="36"/>
        <v>2003951</v>
      </c>
      <c r="K724" s="11">
        <f t="shared" si="36"/>
        <v>0</v>
      </c>
      <c r="L724" s="11">
        <f t="shared" si="36"/>
        <v>6346396.9299999997</v>
      </c>
      <c r="M724" s="11" t="s">
        <v>23</v>
      </c>
      <c r="N724" s="103" t="s">
        <v>23</v>
      </c>
      <c r="O724" s="11" t="s">
        <v>23</v>
      </c>
    </row>
    <row r="725" spans="1:15" s="42" customFormat="1" ht="20.25">
      <c r="A725" s="104" t="s">
        <v>1093</v>
      </c>
      <c r="B725" s="1068" t="s">
        <v>197</v>
      </c>
      <c r="C725" s="1069"/>
      <c r="D725" s="1069"/>
      <c r="E725" s="1069"/>
      <c r="F725" s="1069"/>
      <c r="G725" s="1069"/>
      <c r="H725" s="1069"/>
      <c r="I725" s="1069"/>
      <c r="J725" s="1069"/>
      <c r="K725" s="1069"/>
      <c r="L725" s="1069"/>
      <c r="M725" s="1069"/>
      <c r="N725" s="1069"/>
      <c r="O725" s="1070"/>
    </row>
    <row r="726" spans="1:15" s="42" customFormat="1" ht="20.25">
      <c r="A726" s="44">
        <v>1</v>
      </c>
      <c r="B726" s="21" t="s">
        <v>23</v>
      </c>
      <c r="C726" s="21" t="s">
        <v>23</v>
      </c>
      <c r="D726" s="801">
        <v>0</v>
      </c>
      <c r="E726" s="44" t="s">
        <v>23</v>
      </c>
      <c r="F726" s="799">
        <v>0</v>
      </c>
      <c r="G726" s="282">
        <v>0</v>
      </c>
      <c r="H726" s="273">
        <v>0</v>
      </c>
      <c r="I726" s="273">
        <v>0</v>
      </c>
      <c r="J726" s="273">
        <v>0</v>
      </c>
      <c r="K726" s="44" t="s">
        <v>23</v>
      </c>
      <c r="L726" s="273">
        <v>0</v>
      </c>
      <c r="M726" s="20" t="s">
        <v>23</v>
      </c>
      <c r="N726" s="44" t="s">
        <v>23</v>
      </c>
      <c r="O726" s="18" t="s">
        <v>23</v>
      </c>
    </row>
    <row r="727" spans="1:15" s="42" customFormat="1" ht="122.25" customHeight="1">
      <c r="A727" s="104" t="s">
        <v>1093</v>
      </c>
      <c r="B727" s="1049" t="s">
        <v>1113</v>
      </c>
      <c r="C727" s="1050"/>
      <c r="D727" s="11">
        <f t="shared" ref="D727:L727" si="37">SUM(D726)</f>
        <v>0</v>
      </c>
      <c r="E727" s="11">
        <f t="shared" si="37"/>
        <v>0</v>
      </c>
      <c r="F727" s="11">
        <f t="shared" si="37"/>
        <v>0</v>
      </c>
      <c r="G727" s="11">
        <f t="shared" si="37"/>
        <v>0</v>
      </c>
      <c r="H727" s="11">
        <f t="shared" si="37"/>
        <v>0</v>
      </c>
      <c r="I727" s="11">
        <f t="shared" si="37"/>
        <v>0</v>
      </c>
      <c r="J727" s="11">
        <f t="shared" si="37"/>
        <v>0</v>
      </c>
      <c r="K727" s="11">
        <f t="shared" si="37"/>
        <v>0</v>
      </c>
      <c r="L727" s="11">
        <f t="shared" si="37"/>
        <v>0</v>
      </c>
      <c r="M727" s="11" t="s">
        <v>23</v>
      </c>
      <c r="N727" s="103" t="s">
        <v>23</v>
      </c>
      <c r="O727" s="11" t="s">
        <v>23</v>
      </c>
    </row>
    <row r="728" spans="1:15" s="42" customFormat="1" ht="20.25">
      <c r="A728" s="104" t="s">
        <v>1094</v>
      </c>
      <c r="B728" s="1068" t="s">
        <v>678</v>
      </c>
      <c r="C728" s="1069"/>
      <c r="D728" s="1069"/>
      <c r="E728" s="1069"/>
      <c r="F728" s="1069"/>
      <c r="G728" s="1069"/>
      <c r="H728" s="1069"/>
      <c r="I728" s="1069"/>
      <c r="J728" s="1069"/>
      <c r="K728" s="1069"/>
      <c r="L728" s="1069"/>
      <c r="M728" s="1069"/>
      <c r="N728" s="1069"/>
      <c r="O728" s="1070"/>
    </row>
    <row r="729" spans="1:15" s="42" customFormat="1" ht="20.25">
      <c r="A729" s="104" t="s">
        <v>1095</v>
      </c>
      <c r="B729" s="1068" t="s">
        <v>977</v>
      </c>
      <c r="C729" s="1069"/>
      <c r="D729" s="1069"/>
      <c r="E729" s="1069"/>
      <c r="F729" s="1069"/>
      <c r="G729" s="1069"/>
      <c r="H729" s="1069"/>
      <c r="I729" s="1069"/>
      <c r="J729" s="1069"/>
      <c r="K729" s="1069"/>
      <c r="L729" s="1069"/>
      <c r="M729" s="1069"/>
      <c r="N729" s="1069"/>
      <c r="O729" s="1070"/>
    </row>
    <row r="730" spans="1:15" s="42" customFormat="1" ht="20.25">
      <c r="A730" s="44">
        <v>1</v>
      </c>
      <c r="B730" s="21" t="s">
        <v>23</v>
      </c>
      <c r="C730" s="21" t="s">
        <v>23</v>
      </c>
      <c r="D730" s="801">
        <v>0</v>
      </c>
      <c r="E730" s="44" t="s">
        <v>23</v>
      </c>
      <c r="F730" s="799">
        <v>0</v>
      </c>
      <c r="G730" s="282">
        <v>0</v>
      </c>
      <c r="H730" s="273">
        <v>0</v>
      </c>
      <c r="I730" s="273">
        <v>0</v>
      </c>
      <c r="J730" s="273">
        <v>0</v>
      </c>
      <c r="K730" s="44" t="s">
        <v>23</v>
      </c>
      <c r="L730" s="273">
        <v>0</v>
      </c>
      <c r="M730" s="20" t="s">
        <v>23</v>
      </c>
      <c r="N730" s="44" t="s">
        <v>23</v>
      </c>
      <c r="O730" s="18" t="s">
        <v>23</v>
      </c>
    </row>
    <row r="731" spans="1:15" s="42" customFormat="1" ht="31.5" customHeight="1">
      <c r="A731" s="104" t="s">
        <v>1095</v>
      </c>
      <c r="B731" s="1049" t="s">
        <v>978</v>
      </c>
      <c r="C731" s="1050"/>
      <c r="D731" s="11">
        <f t="shared" ref="D731:L731" si="38">SUM(D730)</f>
        <v>0</v>
      </c>
      <c r="E731" s="11">
        <f t="shared" si="38"/>
        <v>0</v>
      </c>
      <c r="F731" s="11">
        <f t="shared" si="38"/>
        <v>0</v>
      </c>
      <c r="G731" s="11">
        <f t="shared" si="38"/>
        <v>0</v>
      </c>
      <c r="H731" s="11">
        <f t="shared" si="38"/>
        <v>0</v>
      </c>
      <c r="I731" s="11">
        <f t="shared" si="38"/>
        <v>0</v>
      </c>
      <c r="J731" s="11">
        <f t="shared" si="38"/>
        <v>0</v>
      </c>
      <c r="K731" s="11">
        <f t="shared" si="38"/>
        <v>0</v>
      </c>
      <c r="L731" s="11">
        <f t="shared" si="38"/>
        <v>0</v>
      </c>
      <c r="M731" s="11" t="s">
        <v>23</v>
      </c>
      <c r="N731" s="103" t="s">
        <v>23</v>
      </c>
      <c r="O731" s="11" t="s">
        <v>23</v>
      </c>
    </row>
    <row r="732" spans="1:15" s="42" customFormat="1" ht="20.25">
      <c r="A732" s="104" t="s">
        <v>1096</v>
      </c>
      <c r="B732" s="1068" t="s">
        <v>692</v>
      </c>
      <c r="C732" s="1069"/>
      <c r="D732" s="1069"/>
      <c r="E732" s="1069"/>
      <c r="F732" s="1069"/>
      <c r="G732" s="1069"/>
      <c r="H732" s="1069"/>
      <c r="I732" s="1069"/>
      <c r="J732" s="1069"/>
      <c r="K732" s="1069"/>
      <c r="L732" s="1069"/>
      <c r="M732" s="1069"/>
      <c r="N732" s="1069"/>
      <c r="O732" s="1070"/>
    </row>
    <row r="733" spans="1:15" s="42" customFormat="1" ht="20.25">
      <c r="A733" s="44">
        <v>1</v>
      </c>
      <c r="B733" s="21" t="s">
        <v>23</v>
      </c>
      <c r="C733" s="21" t="s">
        <v>23</v>
      </c>
      <c r="D733" s="801">
        <v>0</v>
      </c>
      <c r="E733" s="44" t="s">
        <v>23</v>
      </c>
      <c r="F733" s="799">
        <v>0</v>
      </c>
      <c r="G733" s="282">
        <v>0</v>
      </c>
      <c r="H733" s="273">
        <v>0</v>
      </c>
      <c r="I733" s="273">
        <v>0</v>
      </c>
      <c r="J733" s="273">
        <v>0</v>
      </c>
      <c r="K733" s="44" t="s">
        <v>23</v>
      </c>
      <c r="L733" s="273">
        <v>0</v>
      </c>
      <c r="M733" s="20" t="s">
        <v>23</v>
      </c>
      <c r="N733" s="44" t="s">
        <v>23</v>
      </c>
      <c r="O733" s="18" t="s">
        <v>23</v>
      </c>
    </row>
    <row r="734" spans="1:15" s="42" customFormat="1" ht="33.75" customHeight="1">
      <c r="A734" s="104" t="s">
        <v>1096</v>
      </c>
      <c r="B734" s="1049" t="s">
        <v>980</v>
      </c>
      <c r="C734" s="1050"/>
      <c r="D734" s="11">
        <f t="shared" ref="D734:L734" si="39">SUM(D733)</f>
        <v>0</v>
      </c>
      <c r="E734" s="11">
        <f t="shared" si="39"/>
        <v>0</v>
      </c>
      <c r="F734" s="11">
        <f t="shared" si="39"/>
        <v>0</v>
      </c>
      <c r="G734" s="11">
        <f t="shared" si="39"/>
        <v>0</v>
      </c>
      <c r="H734" s="11">
        <f t="shared" si="39"/>
        <v>0</v>
      </c>
      <c r="I734" s="11">
        <f t="shared" si="39"/>
        <v>0</v>
      </c>
      <c r="J734" s="11">
        <f t="shared" si="39"/>
        <v>0</v>
      </c>
      <c r="K734" s="11">
        <f t="shared" si="39"/>
        <v>0</v>
      </c>
      <c r="L734" s="11">
        <f t="shared" si="39"/>
        <v>0</v>
      </c>
      <c r="M734" s="11" t="s">
        <v>23</v>
      </c>
      <c r="N734" s="103" t="s">
        <v>23</v>
      </c>
      <c r="O734" s="11" t="s">
        <v>23</v>
      </c>
    </row>
    <row r="735" spans="1:15" s="42" customFormat="1" ht="20.25">
      <c r="A735" s="104" t="s">
        <v>1097</v>
      </c>
      <c r="B735" s="1068" t="s">
        <v>721</v>
      </c>
      <c r="C735" s="1069"/>
      <c r="D735" s="1069"/>
      <c r="E735" s="1069"/>
      <c r="F735" s="1069"/>
      <c r="G735" s="1069"/>
      <c r="H735" s="1069"/>
      <c r="I735" s="1069"/>
      <c r="J735" s="1069"/>
      <c r="K735" s="1069"/>
      <c r="L735" s="1069"/>
      <c r="M735" s="1069"/>
      <c r="N735" s="1069"/>
      <c r="O735" s="1070"/>
    </row>
    <row r="736" spans="1:15" s="42" customFormat="1" ht="20.25">
      <c r="A736" s="405" t="s">
        <v>982</v>
      </c>
      <c r="B736" s="21" t="s">
        <v>23</v>
      </c>
      <c r="C736" s="21" t="s">
        <v>23</v>
      </c>
      <c r="D736" s="801">
        <v>0</v>
      </c>
      <c r="E736" s="44" t="s">
        <v>23</v>
      </c>
      <c r="F736" s="799">
        <v>0</v>
      </c>
      <c r="G736" s="282">
        <v>0</v>
      </c>
      <c r="H736" s="273">
        <v>0</v>
      </c>
      <c r="I736" s="273">
        <v>0</v>
      </c>
      <c r="J736" s="273">
        <v>0</v>
      </c>
      <c r="K736" s="44" t="s">
        <v>23</v>
      </c>
      <c r="L736" s="273">
        <v>0</v>
      </c>
      <c r="M736" s="20" t="s">
        <v>23</v>
      </c>
      <c r="N736" s="44" t="s">
        <v>23</v>
      </c>
      <c r="O736" s="18" t="s">
        <v>23</v>
      </c>
    </row>
    <row r="737" spans="1:15" s="42" customFormat="1" ht="41.25" customHeight="1">
      <c r="A737" s="104" t="s">
        <v>1097</v>
      </c>
      <c r="B737" s="1049" t="s">
        <v>732</v>
      </c>
      <c r="C737" s="1050"/>
      <c r="D737" s="11">
        <f t="shared" ref="D737:L737" si="40">SUM(D736)</f>
        <v>0</v>
      </c>
      <c r="E737" s="11">
        <f t="shared" si="40"/>
        <v>0</v>
      </c>
      <c r="F737" s="11">
        <f t="shared" si="40"/>
        <v>0</v>
      </c>
      <c r="G737" s="11">
        <f t="shared" si="40"/>
        <v>0</v>
      </c>
      <c r="H737" s="11">
        <f t="shared" si="40"/>
        <v>0</v>
      </c>
      <c r="I737" s="11">
        <f t="shared" si="40"/>
        <v>0</v>
      </c>
      <c r="J737" s="11">
        <f t="shared" si="40"/>
        <v>0</v>
      </c>
      <c r="K737" s="11">
        <f t="shared" si="40"/>
        <v>0</v>
      </c>
      <c r="L737" s="11">
        <f t="shared" si="40"/>
        <v>0</v>
      </c>
      <c r="M737" s="11" t="s">
        <v>23</v>
      </c>
      <c r="N737" s="103" t="s">
        <v>23</v>
      </c>
      <c r="O737" s="11" t="s">
        <v>23</v>
      </c>
    </row>
    <row r="738" spans="1:15" s="42" customFormat="1" ht="95.25" customHeight="1">
      <c r="A738" s="104" t="s">
        <v>1094</v>
      </c>
      <c r="B738" s="1049" t="s">
        <v>1114</v>
      </c>
      <c r="C738" s="1050"/>
      <c r="D738" s="11">
        <f t="shared" ref="D738:L738" si="41">D737+D734+D731</f>
        <v>0</v>
      </c>
      <c r="E738" s="11">
        <f t="shared" si="41"/>
        <v>0</v>
      </c>
      <c r="F738" s="11">
        <f t="shared" si="41"/>
        <v>0</v>
      </c>
      <c r="G738" s="11">
        <f t="shared" si="41"/>
        <v>0</v>
      </c>
      <c r="H738" s="11">
        <f t="shared" si="41"/>
        <v>0</v>
      </c>
      <c r="I738" s="11">
        <f t="shared" si="41"/>
        <v>0</v>
      </c>
      <c r="J738" s="11">
        <f t="shared" si="41"/>
        <v>0</v>
      </c>
      <c r="K738" s="11">
        <f t="shared" si="41"/>
        <v>0</v>
      </c>
      <c r="L738" s="11">
        <f t="shared" si="41"/>
        <v>0</v>
      </c>
      <c r="M738" s="11" t="s">
        <v>23</v>
      </c>
      <c r="N738" s="103" t="s">
        <v>23</v>
      </c>
      <c r="O738" s="11" t="s">
        <v>23</v>
      </c>
    </row>
    <row r="739" spans="1:15" s="42" customFormat="1" ht="20.25">
      <c r="A739" s="104" t="s">
        <v>1098</v>
      </c>
      <c r="B739" s="1068" t="s">
        <v>735</v>
      </c>
      <c r="C739" s="1069"/>
      <c r="D739" s="1069"/>
      <c r="E739" s="1069"/>
      <c r="F739" s="1069"/>
      <c r="G739" s="1069"/>
      <c r="H739" s="1069"/>
      <c r="I739" s="1069"/>
      <c r="J739" s="1069"/>
      <c r="K739" s="1069"/>
      <c r="L739" s="1069"/>
      <c r="M739" s="1069"/>
      <c r="N739" s="1069"/>
      <c r="O739" s="1070"/>
    </row>
    <row r="740" spans="1:15" s="42" customFormat="1" ht="20.25">
      <c r="A740" s="104" t="s">
        <v>1099</v>
      </c>
      <c r="B740" s="1068" t="s">
        <v>985</v>
      </c>
      <c r="C740" s="1069"/>
      <c r="D740" s="1069"/>
      <c r="E740" s="1069"/>
      <c r="F740" s="1069"/>
      <c r="G740" s="1069"/>
      <c r="H740" s="1069"/>
      <c r="I740" s="1069"/>
      <c r="J740" s="1069"/>
      <c r="K740" s="1069"/>
      <c r="L740" s="1069"/>
      <c r="M740" s="1069"/>
      <c r="N740" s="1069"/>
      <c r="O740" s="1070"/>
    </row>
    <row r="741" spans="1:15" s="42" customFormat="1" ht="20.25">
      <c r="A741" s="44">
        <v>1</v>
      </c>
      <c r="B741" s="21" t="s">
        <v>23</v>
      </c>
      <c r="C741" s="21" t="s">
        <v>23</v>
      </c>
      <c r="D741" s="801">
        <v>0</v>
      </c>
      <c r="E741" s="44" t="s">
        <v>23</v>
      </c>
      <c r="F741" s="799">
        <v>0</v>
      </c>
      <c r="G741" s="282">
        <v>0</v>
      </c>
      <c r="H741" s="273">
        <v>0</v>
      </c>
      <c r="I741" s="273">
        <v>0</v>
      </c>
      <c r="J741" s="273">
        <v>0</v>
      </c>
      <c r="K741" s="44" t="s">
        <v>23</v>
      </c>
      <c r="L741" s="273">
        <v>0</v>
      </c>
      <c r="M741" s="20" t="s">
        <v>23</v>
      </c>
      <c r="N741" s="44" t="s">
        <v>23</v>
      </c>
      <c r="O741" s="18" t="s">
        <v>23</v>
      </c>
    </row>
    <row r="742" spans="1:15" s="42" customFormat="1" ht="20.25">
      <c r="A742" s="104" t="s">
        <v>1099</v>
      </c>
      <c r="B742" s="1049" t="s">
        <v>949</v>
      </c>
      <c r="C742" s="1050"/>
      <c r="D742" s="11">
        <f t="shared" ref="D742:L742" si="42">SUM(D741)</f>
        <v>0</v>
      </c>
      <c r="E742" s="11">
        <f t="shared" si="42"/>
        <v>0</v>
      </c>
      <c r="F742" s="11">
        <f t="shared" si="42"/>
        <v>0</v>
      </c>
      <c r="G742" s="11">
        <f t="shared" si="42"/>
        <v>0</v>
      </c>
      <c r="H742" s="11">
        <f t="shared" si="42"/>
        <v>0</v>
      </c>
      <c r="I742" s="11">
        <f t="shared" si="42"/>
        <v>0</v>
      </c>
      <c r="J742" s="11">
        <f t="shared" si="42"/>
        <v>0</v>
      </c>
      <c r="K742" s="11">
        <f t="shared" si="42"/>
        <v>0</v>
      </c>
      <c r="L742" s="11">
        <f t="shared" si="42"/>
        <v>0</v>
      </c>
      <c r="M742" s="11" t="s">
        <v>23</v>
      </c>
      <c r="N742" s="103" t="s">
        <v>23</v>
      </c>
      <c r="O742" s="11" t="s">
        <v>23</v>
      </c>
    </row>
    <row r="743" spans="1:15" s="42" customFormat="1" ht="20.25">
      <c r="A743" s="104" t="s">
        <v>1100</v>
      </c>
      <c r="B743" s="1068" t="s">
        <v>987</v>
      </c>
      <c r="C743" s="1069"/>
      <c r="D743" s="1069"/>
      <c r="E743" s="1069"/>
      <c r="F743" s="1069"/>
      <c r="G743" s="1069"/>
      <c r="H743" s="1069"/>
      <c r="I743" s="1069"/>
      <c r="J743" s="1069"/>
      <c r="K743" s="1069"/>
      <c r="L743" s="1069"/>
      <c r="M743" s="1069"/>
      <c r="N743" s="1069"/>
      <c r="O743" s="1070"/>
    </row>
    <row r="744" spans="1:15" s="42" customFormat="1" ht="20.25">
      <c r="A744" s="44">
        <v>1</v>
      </c>
      <c r="B744" s="21" t="s">
        <v>23</v>
      </c>
      <c r="C744" s="21" t="s">
        <v>23</v>
      </c>
      <c r="D744" s="801">
        <v>0</v>
      </c>
      <c r="E744" s="44" t="s">
        <v>23</v>
      </c>
      <c r="F744" s="799">
        <v>0</v>
      </c>
      <c r="G744" s="282">
        <v>0</v>
      </c>
      <c r="H744" s="273">
        <v>0</v>
      </c>
      <c r="I744" s="273">
        <v>0</v>
      </c>
      <c r="J744" s="273">
        <v>0</v>
      </c>
      <c r="K744" s="44" t="s">
        <v>23</v>
      </c>
      <c r="L744" s="273">
        <v>0</v>
      </c>
      <c r="M744" s="20" t="s">
        <v>23</v>
      </c>
      <c r="N744" s="44" t="s">
        <v>23</v>
      </c>
      <c r="O744" s="18" t="s">
        <v>23</v>
      </c>
    </row>
    <row r="745" spans="1:15" s="42" customFormat="1" ht="20.25">
      <c r="A745" s="104" t="s">
        <v>1100</v>
      </c>
      <c r="B745" s="1049" t="s">
        <v>988</v>
      </c>
      <c r="C745" s="1050"/>
      <c r="D745" s="11">
        <f t="shared" ref="D745:L745" si="43">SUM(D744)</f>
        <v>0</v>
      </c>
      <c r="E745" s="11">
        <f t="shared" si="43"/>
        <v>0</v>
      </c>
      <c r="F745" s="11">
        <f t="shared" si="43"/>
        <v>0</v>
      </c>
      <c r="G745" s="11">
        <f t="shared" si="43"/>
        <v>0</v>
      </c>
      <c r="H745" s="11">
        <f t="shared" si="43"/>
        <v>0</v>
      </c>
      <c r="I745" s="11">
        <f t="shared" si="43"/>
        <v>0</v>
      </c>
      <c r="J745" s="11">
        <f t="shared" si="43"/>
        <v>0</v>
      </c>
      <c r="K745" s="11">
        <f t="shared" si="43"/>
        <v>0</v>
      </c>
      <c r="L745" s="11">
        <f t="shared" si="43"/>
        <v>0</v>
      </c>
      <c r="M745" s="11" t="s">
        <v>23</v>
      </c>
      <c r="N745" s="103" t="s">
        <v>23</v>
      </c>
      <c r="O745" s="11" t="s">
        <v>23</v>
      </c>
    </row>
    <row r="746" spans="1:15" s="42" customFormat="1" ht="20.25">
      <c r="A746" s="104" t="s">
        <v>1101</v>
      </c>
      <c r="B746" s="1068" t="s">
        <v>990</v>
      </c>
      <c r="C746" s="1069"/>
      <c r="D746" s="1069"/>
      <c r="E746" s="1069"/>
      <c r="F746" s="1069"/>
      <c r="G746" s="1069"/>
      <c r="H746" s="1069"/>
      <c r="I746" s="1069"/>
      <c r="J746" s="1069"/>
      <c r="K746" s="1069"/>
      <c r="L746" s="1069"/>
      <c r="M746" s="1069"/>
      <c r="N746" s="1069"/>
      <c r="O746" s="1070"/>
    </row>
    <row r="747" spans="1:15" s="42" customFormat="1" ht="20.25">
      <c r="A747" s="44">
        <v>1</v>
      </c>
      <c r="B747" s="21" t="s">
        <v>23</v>
      </c>
      <c r="C747" s="21" t="s">
        <v>23</v>
      </c>
      <c r="D747" s="801">
        <v>0</v>
      </c>
      <c r="E747" s="44" t="s">
        <v>23</v>
      </c>
      <c r="F747" s="799">
        <v>0</v>
      </c>
      <c r="G747" s="282">
        <v>0</v>
      </c>
      <c r="H747" s="273">
        <v>0</v>
      </c>
      <c r="I747" s="273">
        <v>0</v>
      </c>
      <c r="J747" s="273">
        <v>0</v>
      </c>
      <c r="K747" s="44" t="s">
        <v>23</v>
      </c>
      <c r="L747" s="273">
        <v>0</v>
      </c>
      <c r="M747" s="20" t="s">
        <v>23</v>
      </c>
      <c r="N747" s="44" t="s">
        <v>23</v>
      </c>
      <c r="O747" s="18" t="s">
        <v>23</v>
      </c>
    </row>
    <row r="748" spans="1:15" s="42" customFormat="1" ht="20.25">
      <c r="A748" s="104" t="s">
        <v>1101</v>
      </c>
      <c r="B748" s="1049" t="s">
        <v>991</v>
      </c>
      <c r="C748" s="1050"/>
      <c r="D748" s="11">
        <f t="shared" ref="D748:L748" si="44">SUM(D747)</f>
        <v>0</v>
      </c>
      <c r="E748" s="11">
        <f t="shared" si="44"/>
        <v>0</v>
      </c>
      <c r="F748" s="11">
        <f t="shared" si="44"/>
        <v>0</v>
      </c>
      <c r="G748" s="11">
        <f t="shared" si="44"/>
        <v>0</v>
      </c>
      <c r="H748" s="11">
        <f t="shared" si="44"/>
        <v>0</v>
      </c>
      <c r="I748" s="11">
        <f t="shared" si="44"/>
        <v>0</v>
      </c>
      <c r="J748" s="11">
        <f t="shared" si="44"/>
        <v>0</v>
      </c>
      <c r="K748" s="11">
        <f t="shared" si="44"/>
        <v>0</v>
      </c>
      <c r="L748" s="11">
        <f t="shared" si="44"/>
        <v>0</v>
      </c>
      <c r="M748" s="11" t="s">
        <v>23</v>
      </c>
      <c r="N748" s="103" t="s">
        <v>23</v>
      </c>
      <c r="O748" s="11" t="s">
        <v>23</v>
      </c>
    </row>
    <row r="749" spans="1:15" s="42" customFormat="1" ht="20.25">
      <c r="A749" s="104" t="s">
        <v>1102</v>
      </c>
      <c r="B749" s="1068" t="s">
        <v>721</v>
      </c>
      <c r="C749" s="1069"/>
      <c r="D749" s="1069"/>
      <c r="E749" s="1069"/>
      <c r="F749" s="1069"/>
      <c r="G749" s="1069"/>
      <c r="H749" s="1069"/>
      <c r="I749" s="1069"/>
      <c r="J749" s="1069"/>
      <c r="K749" s="1069"/>
      <c r="L749" s="1069"/>
      <c r="M749" s="1069"/>
      <c r="N749" s="1069"/>
      <c r="O749" s="1070"/>
    </row>
    <row r="750" spans="1:15" s="42" customFormat="1" ht="20.25">
      <c r="A750" s="405" t="s">
        <v>982</v>
      </c>
      <c r="B750" s="21" t="s">
        <v>23</v>
      </c>
      <c r="C750" s="21" t="s">
        <v>23</v>
      </c>
      <c r="D750" s="801">
        <v>0</v>
      </c>
      <c r="E750" s="44" t="s">
        <v>23</v>
      </c>
      <c r="F750" s="799">
        <v>0</v>
      </c>
      <c r="G750" s="282">
        <v>0</v>
      </c>
      <c r="H750" s="273">
        <v>0</v>
      </c>
      <c r="I750" s="273">
        <v>0</v>
      </c>
      <c r="J750" s="273">
        <v>0</v>
      </c>
      <c r="K750" s="44" t="s">
        <v>23</v>
      </c>
      <c r="L750" s="273">
        <v>0</v>
      </c>
      <c r="M750" s="20" t="s">
        <v>23</v>
      </c>
      <c r="N750" s="44" t="s">
        <v>23</v>
      </c>
      <c r="O750" s="18" t="s">
        <v>23</v>
      </c>
    </row>
    <row r="751" spans="1:15" s="42" customFormat="1" ht="26.25" customHeight="1">
      <c r="A751" s="104" t="s">
        <v>1102</v>
      </c>
      <c r="B751" s="1049" t="s">
        <v>732</v>
      </c>
      <c r="C751" s="1050"/>
      <c r="D751" s="11">
        <f t="shared" ref="D751:L751" si="45">SUM(D750)</f>
        <v>0</v>
      </c>
      <c r="E751" s="11">
        <f t="shared" si="45"/>
        <v>0</v>
      </c>
      <c r="F751" s="11">
        <f t="shared" si="45"/>
        <v>0</v>
      </c>
      <c r="G751" s="11">
        <f t="shared" si="45"/>
        <v>0</v>
      </c>
      <c r="H751" s="11">
        <f t="shared" si="45"/>
        <v>0</v>
      </c>
      <c r="I751" s="11">
        <f t="shared" si="45"/>
        <v>0</v>
      </c>
      <c r="J751" s="11">
        <f t="shared" si="45"/>
        <v>0</v>
      </c>
      <c r="K751" s="11">
        <f t="shared" si="45"/>
        <v>0</v>
      </c>
      <c r="L751" s="11">
        <f t="shared" si="45"/>
        <v>0</v>
      </c>
      <c r="M751" s="11" t="s">
        <v>23</v>
      </c>
      <c r="N751" s="103" t="s">
        <v>23</v>
      </c>
      <c r="O751" s="11" t="s">
        <v>23</v>
      </c>
    </row>
    <row r="752" spans="1:15" s="42" customFormat="1" ht="90" customHeight="1">
      <c r="A752" s="104" t="s">
        <v>1098</v>
      </c>
      <c r="B752" s="1049" t="s">
        <v>1115</v>
      </c>
      <c r="C752" s="1050"/>
      <c r="D752" s="11">
        <f t="shared" ref="D752:L752" si="46">D751+D748+D745+D742</f>
        <v>0</v>
      </c>
      <c r="E752" s="11">
        <f t="shared" si="46"/>
        <v>0</v>
      </c>
      <c r="F752" s="11">
        <f t="shared" si="46"/>
        <v>0</v>
      </c>
      <c r="G752" s="11">
        <f t="shared" si="46"/>
        <v>0</v>
      </c>
      <c r="H752" s="11">
        <f t="shared" si="46"/>
        <v>0</v>
      </c>
      <c r="I752" s="11">
        <f t="shared" si="46"/>
        <v>0</v>
      </c>
      <c r="J752" s="11">
        <f t="shared" si="46"/>
        <v>0</v>
      </c>
      <c r="K752" s="11">
        <f t="shared" si="46"/>
        <v>0</v>
      </c>
      <c r="L752" s="11">
        <f t="shared" si="46"/>
        <v>0</v>
      </c>
      <c r="M752" s="11" t="s">
        <v>23</v>
      </c>
      <c r="N752" s="103" t="s">
        <v>23</v>
      </c>
      <c r="O752" s="11" t="s">
        <v>23</v>
      </c>
    </row>
    <row r="753" spans="1:15" s="42" customFormat="1" ht="20.25">
      <c r="A753" s="104" t="s">
        <v>1103</v>
      </c>
      <c r="B753" s="1068" t="s">
        <v>994</v>
      </c>
      <c r="C753" s="1069"/>
      <c r="D753" s="1069"/>
      <c r="E753" s="1069"/>
      <c r="F753" s="1069"/>
      <c r="G753" s="1069"/>
      <c r="H753" s="1069"/>
      <c r="I753" s="1069"/>
      <c r="J753" s="1069"/>
      <c r="K753" s="1069"/>
      <c r="L753" s="1069"/>
      <c r="M753" s="1069"/>
      <c r="N753" s="1069"/>
      <c r="O753" s="1070"/>
    </row>
    <row r="754" spans="1:15" s="42" customFormat="1" ht="20.25">
      <c r="A754" s="405" t="s">
        <v>982</v>
      </c>
      <c r="B754" s="21" t="s">
        <v>23</v>
      </c>
      <c r="C754" s="21" t="s">
        <v>23</v>
      </c>
      <c r="D754" s="801">
        <v>0</v>
      </c>
      <c r="E754" s="44" t="s">
        <v>23</v>
      </c>
      <c r="F754" s="799">
        <v>0</v>
      </c>
      <c r="G754" s="282">
        <v>0</v>
      </c>
      <c r="H754" s="273">
        <v>0</v>
      </c>
      <c r="I754" s="273">
        <v>0</v>
      </c>
      <c r="J754" s="273">
        <v>0</v>
      </c>
      <c r="K754" s="44" t="s">
        <v>23</v>
      </c>
      <c r="L754" s="273">
        <v>0</v>
      </c>
      <c r="M754" s="20" t="s">
        <v>23</v>
      </c>
      <c r="N754" s="44" t="s">
        <v>23</v>
      </c>
      <c r="O754" s="18" t="s">
        <v>23</v>
      </c>
    </row>
    <row r="755" spans="1:15" s="42" customFormat="1" ht="84" customHeight="1">
      <c r="A755" s="104" t="s">
        <v>1103</v>
      </c>
      <c r="B755" s="1049" t="s">
        <v>1116</v>
      </c>
      <c r="C755" s="1050"/>
      <c r="D755" s="11">
        <f t="shared" ref="D755:L755" si="47">SUM(D754)</f>
        <v>0</v>
      </c>
      <c r="E755" s="11">
        <f t="shared" si="47"/>
        <v>0</v>
      </c>
      <c r="F755" s="11">
        <f t="shared" si="47"/>
        <v>0</v>
      </c>
      <c r="G755" s="11">
        <f t="shared" si="47"/>
        <v>0</v>
      </c>
      <c r="H755" s="11">
        <f t="shared" si="47"/>
        <v>0</v>
      </c>
      <c r="I755" s="11">
        <f t="shared" si="47"/>
        <v>0</v>
      </c>
      <c r="J755" s="11">
        <f t="shared" si="47"/>
        <v>0</v>
      </c>
      <c r="K755" s="11">
        <f t="shared" si="47"/>
        <v>0</v>
      </c>
      <c r="L755" s="11">
        <f t="shared" si="47"/>
        <v>0</v>
      </c>
      <c r="M755" s="11" t="s">
        <v>23</v>
      </c>
      <c r="N755" s="103" t="s">
        <v>23</v>
      </c>
      <c r="O755" s="11" t="s">
        <v>23</v>
      </c>
    </row>
    <row r="756" spans="1:15" s="42" customFormat="1" ht="99.75" customHeight="1">
      <c r="A756" s="106" t="s">
        <v>1091</v>
      </c>
      <c r="B756" s="1052" t="s">
        <v>1117</v>
      </c>
      <c r="C756" s="1054"/>
      <c r="D756" s="26">
        <f t="shared" ref="D756:L756" si="48">D755+D752+D738+D727+D724</f>
        <v>319.89999999999998</v>
      </c>
      <c r="E756" s="26">
        <f t="shared" si="48"/>
        <v>0</v>
      </c>
      <c r="F756" s="26">
        <f t="shared" si="48"/>
        <v>0</v>
      </c>
      <c r="G756" s="50">
        <f t="shared" si="48"/>
        <v>1</v>
      </c>
      <c r="H756" s="26">
        <f t="shared" si="48"/>
        <v>2003951</v>
      </c>
      <c r="I756" s="26">
        <f t="shared" si="48"/>
        <v>0</v>
      </c>
      <c r="J756" s="26">
        <f t="shared" si="48"/>
        <v>2003951</v>
      </c>
      <c r="K756" s="26">
        <f t="shared" si="48"/>
        <v>0</v>
      </c>
      <c r="L756" s="26">
        <f t="shared" si="48"/>
        <v>6346396.9299999997</v>
      </c>
      <c r="M756" s="26" t="s">
        <v>23</v>
      </c>
      <c r="N756" s="105" t="s">
        <v>23</v>
      </c>
      <c r="O756" s="26" t="s">
        <v>23</v>
      </c>
    </row>
    <row r="757" spans="1:15" s="42" customFormat="1" ht="58.5" customHeight="1">
      <c r="A757" s="101" t="s">
        <v>960</v>
      </c>
      <c r="B757" s="1114" t="s">
        <v>1118</v>
      </c>
      <c r="C757" s="1115"/>
      <c r="D757" s="11">
        <f>D536+D572+D611+D684+D720+D756</f>
        <v>3293.2</v>
      </c>
      <c r="E757" s="11"/>
      <c r="F757" s="11">
        <f>F756++F720+F684+F648+F611+F572+F536+F502</f>
        <v>0</v>
      </c>
      <c r="G757" s="53">
        <f>G502+G536+G578+G756</f>
        <v>10</v>
      </c>
      <c r="H757" s="11">
        <f>H536+H572+H611+H648+H684+H720+H756</f>
        <v>14049804.83</v>
      </c>
      <c r="I757" s="11">
        <f>I536+I572+I611+I648+I684+I720+I756</f>
        <v>4890225.4099999992</v>
      </c>
      <c r="J757" s="11">
        <f>J536+J572+J611+J648+J684+J720+J756</f>
        <v>9159579.4200000018</v>
      </c>
      <c r="K757" s="11"/>
      <c r="L757" s="11">
        <f>L536+L572+L611+L648+L684+L720+L756</f>
        <v>46407175.619999997</v>
      </c>
      <c r="M757" s="11" t="s">
        <v>23</v>
      </c>
      <c r="N757" s="11" t="s">
        <v>23</v>
      </c>
      <c r="O757" s="11" t="s">
        <v>23</v>
      </c>
    </row>
    <row r="758" spans="1:15" s="42" customFormat="1" ht="49.5" customHeight="1">
      <c r="A758" s="101" t="s">
        <v>1119</v>
      </c>
      <c r="B758" s="1065" t="s">
        <v>1120</v>
      </c>
      <c r="C758" s="1066"/>
      <c r="D758" s="1066"/>
      <c r="E758" s="1066"/>
      <c r="F758" s="1066"/>
      <c r="G758" s="1066"/>
      <c r="H758" s="1066"/>
      <c r="I758" s="1066"/>
      <c r="J758" s="1066"/>
      <c r="K758" s="1066"/>
      <c r="L758" s="1066"/>
      <c r="M758" s="1066"/>
      <c r="N758" s="1066"/>
      <c r="O758" s="1067"/>
    </row>
    <row r="759" spans="1:15" s="42" customFormat="1" ht="53.25" customHeight="1">
      <c r="A759" s="101" t="s">
        <v>1121</v>
      </c>
      <c r="B759" s="1065" t="s">
        <v>1122</v>
      </c>
      <c r="C759" s="1066"/>
      <c r="D759" s="1066"/>
      <c r="E759" s="1066"/>
      <c r="F759" s="1066"/>
      <c r="G759" s="1066"/>
      <c r="H759" s="1066"/>
      <c r="I759" s="1066"/>
      <c r="J759" s="1066"/>
      <c r="K759" s="1066"/>
      <c r="L759" s="1066"/>
      <c r="M759" s="1066"/>
      <c r="N759" s="1066"/>
      <c r="O759" s="1067"/>
    </row>
    <row r="760" spans="1:15" s="42" customFormat="1" ht="22.5">
      <c r="A760" s="106" t="s">
        <v>1123</v>
      </c>
      <c r="B760" s="1076" t="s">
        <v>20</v>
      </c>
      <c r="C760" s="1077"/>
      <c r="D760" s="1077"/>
      <c r="E760" s="1077"/>
      <c r="F760" s="1077"/>
      <c r="G760" s="1077"/>
      <c r="H760" s="1077"/>
      <c r="I760" s="1077"/>
      <c r="J760" s="1077"/>
      <c r="K760" s="1077"/>
      <c r="L760" s="1077"/>
      <c r="M760" s="1077"/>
      <c r="N760" s="1077"/>
      <c r="O760" s="1078"/>
    </row>
    <row r="761" spans="1:15" s="42" customFormat="1" ht="66.75" customHeight="1">
      <c r="A761" s="44">
        <v>1</v>
      </c>
      <c r="B761" s="21" t="s">
        <v>1124</v>
      </c>
      <c r="C761" s="21" t="s">
        <v>1125</v>
      </c>
      <c r="D761" s="801">
        <v>4769.3999999999996</v>
      </c>
      <c r="E761" s="44">
        <v>521</v>
      </c>
      <c r="F761" s="799">
        <v>0</v>
      </c>
      <c r="G761" s="325">
        <v>1</v>
      </c>
      <c r="H761" s="284">
        <v>14721975</v>
      </c>
      <c r="I761" s="284">
        <v>3490620.76</v>
      </c>
      <c r="J761" s="368">
        <f>H761-I761</f>
        <v>11231354.24</v>
      </c>
      <c r="K761" s="5" t="s">
        <v>1126</v>
      </c>
      <c r="L761" s="273">
        <v>47155506.119999997</v>
      </c>
      <c r="M761" s="19">
        <v>40430</v>
      </c>
      <c r="N761" s="5" t="s">
        <v>1127</v>
      </c>
      <c r="O761" s="18" t="s">
        <v>23</v>
      </c>
    </row>
    <row r="762" spans="1:15" s="42" customFormat="1" ht="80.25" customHeight="1">
      <c r="A762" s="44">
        <v>2</v>
      </c>
      <c r="B762" s="21" t="s">
        <v>1128</v>
      </c>
      <c r="C762" s="21" t="s">
        <v>1125</v>
      </c>
      <c r="D762" s="21">
        <v>162.9</v>
      </c>
      <c r="E762" s="44">
        <v>3</v>
      </c>
      <c r="F762" s="799">
        <v>0</v>
      </c>
      <c r="G762" s="325">
        <v>1</v>
      </c>
      <c r="H762" s="284">
        <v>38460</v>
      </c>
      <c r="I762" s="368">
        <v>0</v>
      </c>
      <c r="J762" s="368">
        <f>H762-I762</f>
        <v>38460</v>
      </c>
      <c r="K762" s="5" t="s">
        <v>1129</v>
      </c>
      <c r="L762" s="273">
        <v>1178413.71</v>
      </c>
      <c r="M762" s="19">
        <v>40463</v>
      </c>
      <c r="N762" s="5" t="s">
        <v>1130</v>
      </c>
      <c r="O762" s="18" t="s">
        <v>23</v>
      </c>
    </row>
    <row r="763" spans="1:15" s="42" customFormat="1" ht="96.75" customHeight="1">
      <c r="A763" s="44">
        <v>3</v>
      </c>
      <c r="B763" s="21" t="s">
        <v>1131</v>
      </c>
      <c r="C763" s="21" t="s">
        <v>1125</v>
      </c>
      <c r="D763" s="801">
        <v>454.9</v>
      </c>
      <c r="E763" s="44">
        <v>1010201003</v>
      </c>
      <c r="F763" s="799">
        <v>0</v>
      </c>
      <c r="G763" s="325">
        <v>1</v>
      </c>
      <c r="H763" s="284">
        <v>4768242</v>
      </c>
      <c r="I763" s="368">
        <v>0</v>
      </c>
      <c r="J763" s="368">
        <f>H763-I763</f>
        <v>4768242</v>
      </c>
      <c r="K763" s="5" t="s">
        <v>1132</v>
      </c>
      <c r="L763" s="831">
        <v>3245033.7</v>
      </c>
      <c r="M763" s="19">
        <v>40463</v>
      </c>
      <c r="N763" s="5" t="s">
        <v>1133</v>
      </c>
      <c r="O763" s="18"/>
    </row>
    <row r="764" spans="1:15" s="42" customFormat="1" ht="126" customHeight="1">
      <c r="A764" s="44">
        <v>4</v>
      </c>
      <c r="B764" s="17" t="s">
        <v>1134</v>
      </c>
      <c r="C764" s="12" t="s">
        <v>1135</v>
      </c>
      <c r="D764" s="5">
        <v>1374.4</v>
      </c>
      <c r="E764" s="12"/>
      <c r="F764" s="799">
        <v>0</v>
      </c>
      <c r="G764" s="269">
        <v>1</v>
      </c>
      <c r="H764" s="368">
        <v>11297347.93</v>
      </c>
      <c r="I764" s="368">
        <v>3067964.18</v>
      </c>
      <c r="J764" s="368">
        <f>H764-I764</f>
        <v>8229383.75</v>
      </c>
      <c r="K764" s="5" t="s">
        <v>1136</v>
      </c>
      <c r="L764" s="832">
        <v>46746714.850000001</v>
      </c>
      <c r="M764" s="19" t="s">
        <v>1137</v>
      </c>
      <c r="N764" s="5" t="s">
        <v>6667</v>
      </c>
      <c r="O764" s="18" t="s">
        <v>23</v>
      </c>
    </row>
    <row r="765" spans="1:15" s="42" customFormat="1" ht="104.25" customHeight="1">
      <c r="A765" s="44">
        <v>5</v>
      </c>
      <c r="B765" s="17" t="s">
        <v>1138</v>
      </c>
      <c r="C765" s="12" t="s">
        <v>1135</v>
      </c>
      <c r="D765" s="5">
        <v>103.1</v>
      </c>
      <c r="E765" s="12">
        <v>17566</v>
      </c>
      <c r="F765" s="799">
        <v>0</v>
      </c>
      <c r="G765" s="269">
        <v>1</v>
      </c>
      <c r="H765" s="368">
        <v>336237.39</v>
      </c>
      <c r="I765" s="368">
        <v>13432.87</v>
      </c>
      <c r="J765" s="368">
        <f>H765-I765</f>
        <v>322804.52</v>
      </c>
      <c r="K765" s="5" t="s">
        <v>1139</v>
      </c>
      <c r="L765" s="832">
        <v>819745.01</v>
      </c>
      <c r="M765" s="19" t="s">
        <v>1140</v>
      </c>
      <c r="N765" s="5" t="s">
        <v>6668</v>
      </c>
      <c r="O765" s="18"/>
    </row>
    <row r="766" spans="1:15" s="42" customFormat="1" ht="159" customHeight="1">
      <c r="A766" s="104" t="s">
        <v>1123</v>
      </c>
      <c r="B766" s="1049" t="s">
        <v>1141</v>
      </c>
      <c r="C766" s="1050"/>
      <c r="D766" s="166">
        <f>SUM(D761:D765)</f>
        <v>6864.6999999999989</v>
      </c>
      <c r="E766" s="166"/>
      <c r="F766" s="166">
        <f>SUM(F761:F765)</f>
        <v>0</v>
      </c>
      <c r="G766" s="53">
        <f>SUM(G761:G765)</f>
        <v>5</v>
      </c>
      <c r="H766" s="166">
        <f>SUM(H761:H765)</f>
        <v>31162262.32</v>
      </c>
      <c r="I766" s="167">
        <f>I761+I762+I763+I764+I765</f>
        <v>6572017.8099999996</v>
      </c>
      <c r="J766" s="35">
        <f>J761+J762+J763+J764+J765</f>
        <v>24590244.510000002</v>
      </c>
      <c r="K766" s="166" t="s">
        <v>23</v>
      </c>
      <c r="L766" s="34">
        <f>L761+L762+L763+L764+L765</f>
        <v>99145413.390000001</v>
      </c>
      <c r="M766" s="166"/>
      <c r="N766" s="103" t="s">
        <v>23</v>
      </c>
      <c r="O766" s="11" t="s">
        <v>23</v>
      </c>
    </row>
    <row r="767" spans="1:15" s="42" customFormat="1" ht="20.25">
      <c r="A767" s="101" t="s">
        <v>1142</v>
      </c>
      <c r="B767" s="1049" t="s">
        <v>197</v>
      </c>
      <c r="C767" s="1051"/>
      <c r="D767" s="1051"/>
      <c r="E767" s="1051"/>
      <c r="F767" s="1051"/>
      <c r="G767" s="1051"/>
      <c r="H767" s="1051"/>
      <c r="I767" s="1051"/>
      <c r="J767" s="1051"/>
      <c r="K767" s="1051"/>
      <c r="L767" s="1051"/>
      <c r="M767" s="1051"/>
      <c r="N767" s="1051"/>
      <c r="O767" s="1050"/>
    </row>
    <row r="768" spans="1:15" s="42" customFormat="1" ht="18.75">
      <c r="A768" s="477">
        <v>1</v>
      </c>
      <c r="B768" s="468" t="s">
        <v>23</v>
      </c>
      <c r="C768" s="468" t="s">
        <v>23</v>
      </c>
      <c r="D768" s="833">
        <v>0</v>
      </c>
      <c r="E768" s="477" t="s">
        <v>23</v>
      </c>
      <c r="F768" s="703">
        <v>0</v>
      </c>
      <c r="G768" s="690">
        <v>0</v>
      </c>
      <c r="H768" s="383">
        <v>0</v>
      </c>
      <c r="I768" s="383">
        <v>0</v>
      </c>
      <c r="J768" s="383">
        <v>0</v>
      </c>
      <c r="K768" s="477" t="s">
        <v>23</v>
      </c>
      <c r="L768" s="383">
        <v>0</v>
      </c>
      <c r="M768" s="387" t="s">
        <v>23</v>
      </c>
      <c r="N768" s="477" t="s">
        <v>23</v>
      </c>
      <c r="O768" s="384" t="s">
        <v>23</v>
      </c>
    </row>
    <row r="769" spans="1:15" s="67" customFormat="1" ht="162.75" customHeight="1">
      <c r="A769" s="104" t="s">
        <v>1142</v>
      </c>
      <c r="B769" s="1049" t="s">
        <v>1143</v>
      </c>
      <c r="C769" s="1050"/>
      <c r="D769" s="11">
        <f t="shared" ref="D769:M769" si="49">SUM(D768)</f>
        <v>0</v>
      </c>
      <c r="E769" s="11">
        <f t="shared" si="49"/>
        <v>0</v>
      </c>
      <c r="F769" s="11">
        <f t="shared" si="49"/>
        <v>0</v>
      </c>
      <c r="G769" s="11">
        <f t="shared" si="49"/>
        <v>0</v>
      </c>
      <c r="H769" s="11">
        <f t="shared" si="49"/>
        <v>0</v>
      </c>
      <c r="I769" s="11">
        <f t="shared" si="49"/>
        <v>0</v>
      </c>
      <c r="J769" s="11">
        <f t="shared" si="49"/>
        <v>0</v>
      </c>
      <c r="K769" s="11">
        <f t="shared" si="49"/>
        <v>0</v>
      </c>
      <c r="L769" s="11">
        <f t="shared" si="49"/>
        <v>0</v>
      </c>
      <c r="M769" s="11">
        <f t="shared" si="49"/>
        <v>0</v>
      </c>
      <c r="N769" s="103" t="s">
        <v>23</v>
      </c>
      <c r="O769" s="11" t="s">
        <v>23</v>
      </c>
    </row>
    <row r="770" spans="1:15" s="67" customFormat="1" ht="21">
      <c r="A770" s="104" t="s">
        <v>1144</v>
      </c>
      <c r="B770" s="1049" t="s">
        <v>678</v>
      </c>
      <c r="C770" s="1051"/>
      <c r="D770" s="1051"/>
      <c r="E770" s="1051"/>
      <c r="F770" s="1051"/>
      <c r="G770" s="1051"/>
      <c r="H770" s="1051"/>
      <c r="I770" s="1051"/>
      <c r="J770" s="1051"/>
      <c r="K770" s="1051"/>
      <c r="L770" s="1051"/>
      <c r="M770" s="1051"/>
      <c r="N770" s="1051"/>
      <c r="O770" s="1050"/>
    </row>
    <row r="771" spans="1:15" s="67" customFormat="1" ht="21">
      <c r="A771" s="104" t="s">
        <v>1145</v>
      </c>
      <c r="B771" s="1049" t="s">
        <v>977</v>
      </c>
      <c r="C771" s="1051"/>
      <c r="D771" s="1051"/>
      <c r="E771" s="1051"/>
      <c r="F771" s="1051"/>
      <c r="G771" s="1051"/>
      <c r="H771" s="1051"/>
      <c r="I771" s="1051"/>
      <c r="J771" s="1051"/>
      <c r="K771" s="1051"/>
      <c r="L771" s="1051"/>
      <c r="M771" s="1051"/>
      <c r="N771" s="1051"/>
      <c r="O771" s="1050"/>
    </row>
    <row r="772" spans="1:15" s="67" customFormat="1" ht="21">
      <c r="A772" s="44">
        <v>1</v>
      </c>
      <c r="B772" s="21" t="s">
        <v>23</v>
      </c>
      <c r="C772" s="21" t="s">
        <v>23</v>
      </c>
      <c r="D772" s="801">
        <v>0</v>
      </c>
      <c r="E772" s="44" t="s">
        <v>23</v>
      </c>
      <c r="F772" s="799">
        <v>0</v>
      </c>
      <c r="G772" s="282">
        <v>0</v>
      </c>
      <c r="H772" s="273">
        <v>0</v>
      </c>
      <c r="I772" s="273">
        <v>0</v>
      </c>
      <c r="J772" s="273">
        <v>0</v>
      </c>
      <c r="K772" s="44" t="s">
        <v>23</v>
      </c>
      <c r="L772" s="273">
        <v>0</v>
      </c>
      <c r="M772" s="20" t="s">
        <v>23</v>
      </c>
      <c r="N772" s="44" t="s">
        <v>23</v>
      </c>
      <c r="O772" s="18" t="s">
        <v>23</v>
      </c>
    </row>
    <row r="773" spans="1:15" s="67" customFormat="1" ht="21">
      <c r="A773" s="104" t="s">
        <v>1145</v>
      </c>
      <c r="B773" s="1049" t="s">
        <v>978</v>
      </c>
      <c r="C773" s="1050"/>
      <c r="D773" s="11">
        <f t="shared" ref="D773:M773" si="50">SUM(D772)</f>
        <v>0</v>
      </c>
      <c r="E773" s="11">
        <f t="shared" si="50"/>
        <v>0</v>
      </c>
      <c r="F773" s="11">
        <f t="shared" si="50"/>
        <v>0</v>
      </c>
      <c r="G773" s="11">
        <f t="shared" si="50"/>
        <v>0</v>
      </c>
      <c r="H773" s="11">
        <f t="shared" si="50"/>
        <v>0</v>
      </c>
      <c r="I773" s="11">
        <f t="shared" si="50"/>
        <v>0</v>
      </c>
      <c r="J773" s="11">
        <f t="shared" si="50"/>
        <v>0</v>
      </c>
      <c r="K773" s="11">
        <f t="shared" si="50"/>
        <v>0</v>
      </c>
      <c r="L773" s="11">
        <f t="shared" si="50"/>
        <v>0</v>
      </c>
      <c r="M773" s="11">
        <f t="shared" si="50"/>
        <v>0</v>
      </c>
      <c r="N773" s="103" t="s">
        <v>23</v>
      </c>
      <c r="O773" s="11" t="s">
        <v>23</v>
      </c>
    </row>
    <row r="774" spans="1:15" s="67" customFormat="1" ht="21">
      <c r="A774" s="104" t="s">
        <v>1146</v>
      </c>
      <c r="B774" s="1049" t="s">
        <v>692</v>
      </c>
      <c r="C774" s="1051"/>
      <c r="D774" s="1051"/>
      <c r="E774" s="1051"/>
      <c r="F774" s="1051"/>
      <c r="G774" s="1051"/>
      <c r="H774" s="1051"/>
      <c r="I774" s="1051"/>
      <c r="J774" s="1051"/>
      <c r="K774" s="1051"/>
      <c r="L774" s="1051"/>
      <c r="M774" s="1051"/>
      <c r="N774" s="1051"/>
      <c r="O774" s="1050"/>
    </row>
    <row r="775" spans="1:15" s="67" customFormat="1" ht="21">
      <c r="A775" s="44">
        <v>1</v>
      </c>
      <c r="B775" s="21" t="s">
        <v>23</v>
      </c>
      <c r="C775" s="21" t="s">
        <v>23</v>
      </c>
      <c r="D775" s="801">
        <v>0</v>
      </c>
      <c r="E775" s="44" t="s">
        <v>23</v>
      </c>
      <c r="F775" s="799">
        <v>0</v>
      </c>
      <c r="G775" s="282">
        <v>0</v>
      </c>
      <c r="H775" s="273">
        <v>0</v>
      </c>
      <c r="I775" s="273">
        <v>0</v>
      </c>
      <c r="J775" s="273">
        <v>0</v>
      </c>
      <c r="K775" s="44" t="s">
        <v>23</v>
      </c>
      <c r="L775" s="273">
        <v>0</v>
      </c>
      <c r="M775" s="20" t="s">
        <v>23</v>
      </c>
      <c r="N775" s="44" t="s">
        <v>23</v>
      </c>
      <c r="O775" s="18" t="s">
        <v>23</v>
      </c>
    </row>
    <row r="776" spans="1:15" s="67" customFormat="1" ht="21">
      <c r="A776" s="104" t="s">
        <v>1146</v>
      </c>
      <c r="B776" s="1049" t="s">
        <v>719</v>
      </c>
      <c r="C776" s="1050"/>
      <c r="D776" s="11">
        <f t="shared" ref="D776:M776" si="51">SUM(D775)</f>
        <v>0</v>
      </c>
      <c r="E776" s="11">
        <f t="shared" si="51"/>
        <v>0</v>
      </c>
      <c r="F776" s="11">
        <f t="shared" si="51"/>
        <v>0</v>
      </c>
      <c r="G776" s="11">
        <f t="shared" si="51"/>
        <v>0</v>
      </c>
      <c r="H776" s="11">
        <f t="shared" si="51"/>
        <v>0</v>
      </c>
      <c r="I776" s="11">
        <f t="shared" si="51"/>
        <v>0</v>
      </c>
      <c r="J776" s="11">
        <f t="shared" si="51"/>
        <v>0</v>
      </c>
      <c r="K776" s="11">
        <f t="shared" si="51"/>
        <v>0</v>
      </c>
      <c r="L776" s="11">
        <f t="shared" si="51"/>
        <v>0</v>
      </c>
      <c r="M776" s="11">
        <f t="shared" si="51"/>
        <v>0</v>
      </c>
      <c r="N776" s="103" t="s">
        <v>23</v>
      </c>
      <c r="O776" s="11" t="s">
        <v>23</v>
      </c>
    </row>
    <row r="777" spans="1:15" s="67" customFormat="1" ht="21">
      <c r="A777" s="104" t="s">
        <v>1147</v>
      </c>
      <c r="B777" s="1049" t="s">
        <v>721</v>
      </c>
      <c r="C777" s="1051"/>
      <c r="D777" s="1051"/>
      <c r="E777" s="1051"/>
      <c r="F777" s="1051"/>
      <c r="G777" s="1051"/>
      <c r="H777" s="1051"/>
      <c r="I777" s="1051"/>
      <c r="J777" s="1051"/>
      <c r="K777" s="1051"/>
      <c r="L777" s="1051"/>
      <c r="M777" s="1051"/>
      <c r="N777" s="1051"/>
      <c r="O777" s="1050"/>
    </row>
    <row r="778" spans="1:15" s="67" customFormat="1" ht="21">
      <c r="A778" s="21">
        <v>1</v>
      </c>
      <c r="B778" s="12"/>
      <c r="C778" s="12"/>
      <c r="D778" s="54"/>
      <c r="E778" s="188"/>
      <c r="F778" s="799"/>
      <c r="G778" s="282"/>
      <c r="H778" s="368"/>
      <c r="I778" s="273">
        <v>0</v>
      </c>
      <c r="J778" s="273">
        <v>0</v>
      </c>
      <c r="K778" s="44" t="s">
        <v>23</v>
      </c>
      <c r="L778" s="273">
        <v>0</v>
      </c>
      <c r="M778" s="19"/>
      <c r="N778" s="5"/>
      <c r="O778" s="18" t="s">
        <v>23</v>
      </c>
    </row>
    <row r="779" spans="1:15" s="67" customFormat="1" ht="34.5" customHeight="1">
      <c r="A779" s="104" t="s">
        <v>1147</v>
      </c>
      <c r="B779" s="1049" t="s">
        <v>732</v>
      </c>
      <c r="C779" s="1050"/>
      <c r="D779" s="11">
        <f t="shared" ref="D779:M779" si="52">SUM(D778)</f>
        <v>0</v>
      </c>
      <c r="E779" s="11">
        <f t="shared" si="52"/>
        <v>0</v>
      </c>
      <c r="F779" s="11">
        <f t="shared" si="52"/>
        <v>0</v>
      </c>
      <c r="G779" s="11">
        <f t="shared" si="52"/>
        <v>0</v>
      </c>
      <c r="H779" s="11">
        <f t="shared" si="52"/>
        <v>0</v>
      </c>
      <c r="I779" s="11">
        <f t="shared" si="52"/>
        <v>0</v>
      </c>
      <c r="J779" s="11">
        <f t="shared" si="52"/>
        <v>0</v>
      </c>
      <c r="K779" s="11">
        <f t="shared" si="52"/>
        <v>0</v>
      </c>
      <c r="L779" s="11">
        <f t="shared" si="52"/>
        <v>0</v>
      </c>
      <c r="M779" s="11">
        <f t="shared" si="52"/>
        <v>0</v>
      </c>
      <c r="N779" s="103" t="s">
        <v>23</v>
      </c>
      <c r="O779" s="11" t="s">
        <v>23</v>
      </c>
    </row>
    <row r="780" spans="1:15" s="67" customFormat="1" ht="129.75" customHeight="1">
      <c r="A780" s="104" t="s">
        <v>1144</v>
      </c>
      <c r="B780" s="1049" t="s">
        <v>1148</v>
      </c>
      <c r="C780" s="1050"/>
      <c r="D780" s="11">
        <f t="shared" ref="D780:M780" si="53">D779+D776+D773</f>
        <v>0</v>
      </c>
      <c r="E780" s="11">
        <f t="shared" si="53"/>
        <v>0</v>
      </c>
      <c r="F780" s="11">
        <f t="shared" si="53"/>
        <v>0</v>
      </c>
      <c r="G780" s="11">
        <f t="shared" si="53"/>
        <v>0</v>
      </c>
      <c r="H780" s="11">
        <f t="shared" si="53"/>
        <v>0</v>
      </c>
      <c r="I780" s="11">
        <f t="shared" si="53"/>
        <v>0</v>
      </c>
      <c r="J780" s="11">
        <f t="shared" si="53"/>
        <v>0</v>
      </c>
      <c r="K780" s="11">
        <f t="shared" si="53"/>
        <v>0</v>
      </c>
      <c r="L780" s="11">
        <f t="shared" si="53"/>
        <v>0</v>
      </c>
      <c r="M780" s="11">
        <f t="shared" si="53"/>
        <v>0</v>
      </c>
      <c r="N780" s="103" t="s">
        <v>23</v>
      </c>
      <c r="O780" s="11" t="s">
        <v>23</v>
      </c>
    </row>
    <row r="781" spans="1:15" s="67" customFormat="1" ht="21">
      <c r="A781" s="104" t="s">
        <v>1149</v>
      </c>
      <c r="B781" s="1068" t="s">
        <v>735</v>
      </c>
      <c r="C781" s="1069"/>
      <c r="D781" s="1069"/>
      <c r="E781" s="1069"/>
      <c r="F781" s="1069"/>
      <c r="G781" s="1069"/>
      <c r="H781" s="1069"/>
      <c r="I781" s="1069"/>
      <c r="J781" s="1069"/>
      <c r="K781" s="1069"/>
      <c r="L781" s="1069"/>
      <c r="M781" s="1069"/>
      <c r="N781" s="1069"/>
      <c r="O781" s="1070"/>
    </row>
    <row r="782" spans="1:15" s="67" customFormat="1" ht="21">
      <c r="A782" s="104" t="s">
        <v>1150</v>
      </c>
      <c r="B782" s="1068" t="s">
        <v>985</v>
      </c>
      <c r="C782" s="1069"/>
      <c r="D782" s="1069"/>
      <c r="E782" s="1069"/>
      <c r="F782" s="1069"/>
      <c r="G782" s="1069"/>
      <c r="H782" s="1069"/>
      <c r="I782" s="1069"/>
      <c r="J782" s="1069"/>
      <c r="K782" s="1069"/>
      <c r="L782" s="1069"/>
      <c r="M782" s="1069"/>
      <c r="N782" s="1069"/>
      <c r="O782" s="1070"/>
    </row>
    <row r="783" spans="1:15" s="67" customFormat="1" ht="21">
      <c r="A783" s="44">
        <v>1</v>
      </c>
      <c r="B783" s="21" t="s">
        <v>23</v>
      </c>
      <c r="C783" s="21" t="s">
        <v>23</v>
      </c>
      <c r="D783" s="801">
        <v>0</v>
      </c>
      <c r="E783" s="44" t="s">
        <v>23</v>
      </c>
      <c r="F783" s="799">
        <v>0</v>
      </c>
      <c r="G783" s="282">
        <v>0</v>
      </c>
      <c r="H783" s="273">
        <v>0</v>
      </c>
      <c r="I783" s="273">
        <v>0</v>
      </c>
      <c r="J783" s="273">
        <v>0</v>
      </c>
      <c r="K783" s="44" t="s">
        <v>23</v>
      </c>
      <c r="L783" s="273">
        <v>0</v>
      </c>
      <c r="M783" s="20" t="s">
        <v>23</v>
      </c>
      <c r="N783" s="44" t="s">
        <v>23</v>
      </c>
      <c r="O783" s="18" t="s">
        <v>23</v>
      </c>
    </row>
    <row r="784" spans="1:15" s="67" customFormat="1" ht="21">
      <c r="A784" s="104" t="s">
        <v>1150</v>
      </c>
      <c r="B784" s="1049" t="s">
        <v>949</v>
      </c>
      <c r="C784" s="1050"/>
      <c r="D784" s="11">
        <f t="shared" ref="D784:M784" si="54">SUM(D783)</f>
        <v>0</v>
      </c>
      <c r="E784" s="11">
        <f t="shared" si="54"/>
        <v>0</v>
      </c>
      <c r="F784" s="11">
        <f t="shared" si="54"/>
        <v>0</v>
      </c>
      <c r="G784" s="11">
        <f t="shared" si="54"/>
        <v>0</v>
      </c>
      <c r="H784" s="11">
        <f t="shared" si="54"/>
        <v>0</v>
      </c>
      <c r="I784" s="11">
        <f t="shared" si="54"/>
        <v>0</v>
      </c>
      <c r="J784" s="11">
        <f t="shared" si="54"/>
        <v>0</v>
      </c>
      <c r="K784" s="11">
        <f t="shared" si="54"/>
        <v>0</v>
      </c>
      <c r="L784" s="11">
        <f t="shared" si="54"/>
        <v>0</v>
      </c>
      <c r="M784" s="11">
        <f t="shared" si="54"/>
        <v>0</v>
      </c>
      <c r="N784" s="103" t="s">
        <v>23</v>
      </c>
      <c r="O784" s="11" t="s">
        <v>23</v>
      </c>
    </row>
    <row r="785" spans="1:15" s="67" customFormat="1" ht="21">
      <c r="A785" s="104" t="s">
        <v>1151</v>
      </c>
      <c r="B785" s="1049" t="s">
        <v>987</v>
      </c>
      <c r="C785" s="1051"/>
      <c r="D785" s="1051"/>
      <c r="E785" s="1051"/>
      <c r="F785" s="1051"/>
      <c r="G785" s="1051"/>
      <c r="H785" s="1051"/>
      <c r="I785" s="1051"/>
      <c r="J785" s="1051"/>
      <c r="K785" s="1051"/>
      <c r="L785" s="1051"/>
      <c r="M785" s="1051"/>
      <c r="N785" s="1051"/>
      <c r="O785" s="1050"/>
    </row>
    <row r="786" spans="1:15" s="67" customFormat="1" ht="21">
      <c r="A786" s="44">
        <v>1</v>
      </c>
      <c r="B786" s="21" t="s">
        <v>23</v>
      </c>
      <c r="C786" s="21" t="s">
        <v>23</v>
      </c>
      <c r="D786" s="801">
        <v>0</v>
      </c>
      <c r="E786" s="44" t="s">
        <v>23</v>
      </c>
      <c r="F786" s="799">
        <v>0</v>
      </c>
      <c r="G786" s="282">
        <v>0</v>
      </c>
      <c r="H786" s="273">
        <v>0</v>
      </c>
      <c r="I786" s="273">
        <v>0</v>
      </c>
      <c r="J786" s="273">
        <v>0</v>
      </c>
      <c r="K786" s="44" t="s">
        <v>23</v>
      </c>
      <c r="L786" s="273">
        <v>0</v>
      </c>
      <c r="M786" s="20" t="s">
        <v>23</v>
      </c>
      <c r="N786" s="44" t="s">
        <v>23</v>
      </c>
      <c r="O786" s="18" t="s">
        <v>23</v>
      </c>
    </row>
    <row r="787" spans="1:15" s="67" customFormat="1" ht="21">
      <c r="A787" s="104" t="s">
        <v>1151</v>
      </c>
      <c r="B787" s="1049" t="s">
        <v>988</v>
      </c>
      <c r="C787" s="1050"/>
      <c r="D787" s="11">
        <f t="shared" ref="D787:M787" si="55">SUM(D786)</f>
        <v>0</v>
      </c>
      <c r="E787" s="11">
        <f t="shared" si="55"/>
        <v>0</v>
      </c>
      <c r="F787" s="11">
        <f t="shared" si="55"/>
        <v>0</v>
      </c>
      <c r="G787" s="11">
        <f t="shared" si="55"/>
        <v>0</v>
      </c>
      <c r="H787" s="11">
        <f t="shared" si="55"/>
        <v>0</v>
      </c>
      <c r="I787" s="11">
        <f t="shared" si="55"/>
        <v>0</v>
      </c>
      <c r="J787" s="11">
        <f t="shared" si="55"/>
        <v>0</v>
      </c>
      <c r="K787" s="11">
        <f t="shared" si="55"/>
        <v>0</v>
      </c>
      <c r="L787" s="11">
        <f t="shared" si="55"/>
        <v>0</v>
      </c>
      <c r="M787" s="11">
        <f t="shared" si="55"/>
        <v>0</v>
      </c>
      <c r="N787" s="103" t="s">
        <v>23</v>
      </c>
      <c r="O787" s="11" t="s">
        <v>23</v>
      </c>
    </row>
    <row r="788" spans="1:15" s="67" customFormat="1" ht="21">
      <c r="A788" s="104" t="s">
        <v>1152</v>
      </c>
      <c r="B788" s="1049" t="s">
        <v>990</v>
      </c>
      <c r="C788" s="1051"/>
      <c r="D788" s="1051"/>
      <c r="E788" s="1051"/>
      <c r="F788" s="1051"/>
      <c r="G788" s="1051"/>
      <c r="H788" s="1051"/>
      <c r="I788" s="1051"/>
      <c r="J788" s="1051"/>
      <c r="K788" s="1051"/>
      <c r="L788" s="1051"/>
      <c r="M788" s="1051"/>
      <c r="N788" s="1051"/>
      <c r="O788" s="1050"/>
    </row>
    <row r="789" spans="1:15" s="67" customFormat="1" ht="21">
      <c r="A789" s="44">
        <v>1</v>
      </c>
      <c r="B789" s="21" t="s">
        <v>23</v>
      </c>
      <c r="C789" s="21" t="s">
        <v>23</v>
      </c>
      <c r="D789" s="801">
        <v>0</v>
      </c>
      <c r="E789" s="44" t="s">
        <v>23</v>
      </c>
      <c r="F789" s="799">
        <v>0</v>
      </c>
      <c r="G789" s="282">
        <v>0</v>
      </c>
      <c r="H789" s="273">
        <v>0</v>
      </c>
      <c r="I789" s="273">
        <v>0</v>
      </c>
      <c r="J789" s="273">
        <v>0</v>
      </c>
      <c r="K789" s="44" t="s">
        <v>23</v>
      </c>
      <c r="L789" s="273">
        <v>0</v>
      </c>
      <c r="M789" s="20" t="s">
        <v>23</v>
      </c>
      <c r="N789" s="44" t="s">
        <v>23</v>
      </c>
      <c r="O789" s="18" t="s">
        <v>23</v>
      </c>
    </row>
    <row r="790" spans="1:15" s="67" customFormat="1" ht="28.5" customHeight="1">
      <c r="A790" s="104" t="s">
        <v>1152</v>
      </c>
      <c r="B790" s="1049" t="s">
        <v>991</v>
      </c>
      <c r="C790" s="1050"/>
      <c r="D790" s="11">
        <f t="shared" ref="D790:M790" si="56">SUM(D789)</f>
        <v>0</v>
      </c>
      <c r="E790" s="11">
        <f t="shared" si="56"/>
        <v>0</v>
      </c>
      <c r="F790" s="11">
        <f t="shared" si="56"/>
        <v>0</v>
      </c>
      <c r="G790" s="11">
        <f t="shared" si="56"/>
        <v>0</v>
      </c>
      <c r="H790" s="11">
        <f t="shared" si="56"/>
        <v>0</v>
      </c>
      <c r="I790" s="11">
        <f t="shared" si="56"/>
        <v>0</v>
      </c>
      <c r="J790" s="11">
        <f t="shared" si="56"/>
        <v>0</v>
      </c>
      <c r="K790" s="11">
        <f t="shared" si="56"/>
        <v>0</v>
      </c>
      <c r="L790" s="11">
        <f t="shared" si="56"/>
        <v>0</v>
      </c>
      <c r="M790" s="11">
        <f t="shared" si="56"/>
        <v>0</v>
      </c>
      <c r="N790" s="103" t="s">
        <v>23</v>
      </c>
      <c r="O790" s="11" t="s">
        <v>23</v>
      </c>
    </row>
    <row r="791" spans="1:15" s="67" customFormat="1" ht="21">
      <c r="A791" s="104" t="s">
        <v>1153</v>
      </c>
      <c r="B791" s="1049" t="s">
        <v>721</v>
      </c>
      <c r="C791" s="1051"/>
      <c r="D791" s="1051"/>
      <c r="E791" s="1051"/>
      <c r="F791" s="1051"/>
      <c r="G791" s="1051"/>
      <c r="H791" s="1051"/>
      <c r="I791" s="1051"/>
      <c r="J791" s="1051"/>
      <c r="K791" s="1051"/>
      <c r="L791" s="1051"/>
      <c r="M791" s="1051"/>
      <c r="N791" s="1051"/>
      <c r="O791" s="1050"/>
    </row>
    <row r="792" spans="1:15" s="67" customFormat="1" ht="21">
      <c r="A792" s="405" t="s">
        <v>982</v>
      </c>
      <c r="B792" s="21" t="s">
        <v>23</v>
      </c>
      <c r="C792" s="21" t="s">
        <v>23</v>
      </c>
      <c r="D792" s="801">
        <v>0</v>
      </c>
      <c r="E792" s="44" t="s">
        <v>23</v>
      </c>
      <c r="F792" s="799">
        <v>0</v>
      </c>
      <c r="G792" s="282">
        <v>0</v>
      </c>
      <c r="H792" s="273">
        <v>0</v>
      </c>
      <c r="I792" s="273">
        <v>0</v>
      </c>
      <c r="J792" s="273">
        <v>0</v>
      </c>
      <c r="K792" s="44" t="s">
        <v>23</v>
      </c>
      <c r="L792" s="273">
        <v>0</v>
      </c>
      <c r="M792" s="20" t="s">
        <v>23</v>
      </c>
      <c r="N792" s="44" t="s">
        <v>23</v>
      </c>
      <c r="O792" s="18" t="s">
        <v>23</v>
      </c>
    </row>
    <row r="793" spans="1:15" s="67" customFormat="1" ht="38.25" customHeight="1">
      <c r="A793" s="104" t="s">
        <v>1153</v>
      </c>
      <c r="B793" s="1049" t="s">
        <v>732</v>
      </c>
      <c r="C793" s="1050"/>
      <c r="D793" s="11">
        <f t="shared" ref="D793:M793" si="57">SUM(D792)</f>
        <v>0</v>
      </c>
      <c r="E793" s="11">
        <f t="shared" si="57"/>
        <v>0</v>
      </c>
      <c r="F793" s="11">
        <f t="shared" si="57"/>
        <v>0</v>
      </c>
      <c r="G793" s="11">
        <f t="shared" si="57"/>
        <v>0</v>
      </c>
      <c r="H793" s="11">
        <f t="shared" si="57"/>
        <v>0</v>
      </c>
      <c r="I793" s="11">
        <f t="shared" si="57"/>
        <v>0</v>
      </c>
      <c r="J793" s="11">
        <f t="shared" si="57"/>
        <v>0</v>
      </c>
      <c r="K793" s="11">
        <f t="shared" si="57"/>
        <v>0</v>
      </c>
      <c r="L793" s="11">
        <f t="shared" si="57"/>
        <v>0</v>
      </c>
      <c r="M793" s="11">
        <f t="shared" si="57"/>
        <v>0</v>
      </c>
      <c r="N793" s="103" t="s">
        <v>23</v>
      </c>
      <c r="O793" s="11" t="s">
        <v>23</v>
      </c>
    </row>
    <row r="794" spans="1:15" s="67" customFormat="1" ht="169.5" customHeight="1">
      <c r="A794" s="104" t="s">
        <v>1149</v>
      </c>
      <c r="B794" s="1049" t="s">
        <v>1154</v>
      </c>
      <c r="C794" s="1050"/>
      <c r="D794" s="11">
        <f t="shared" ref="D794:M794" si="58">D793+D790+D787+D784</f>
        <v>0</v>
      </c>
      <c r="E794" s="11">
        <f t="shared" si="58"/>
        <v>0</v>
      </c>
      <c r="F794" s="11">
        <f t="shared" si="58"/>
        <v>0</v>
      </c>
      <c r="G794" s="11">
        <f t="shared" si="58"/>
        <v>0</v>
      </c>
      <c r="H794" s="11">
        <f t="shared" si="58"/>
        <v>0</v>
      </c>
      <c r="I794" s="11">
        <f t="shared" si="58"/>
        <v>0</v>
      </c>
      <c r="J794" s="11">
        <f t="shared" si="58"/>
        <v>0</v>
      </c>
      <c r="K794" s="11">
        <f t="shared" si="58"/>
        <v>0</v>
      </c>
      <c r="L794" s="11">
        <f t="shared" si="58"/>
        <v>0</v>
      </c>
      <c r="M794" s="11">
        <f t="shared" si="58"/>
        <v>0</v>
      </c>
      <c r="N794" s="103" t="s">
        <v>23</v>
      </c>
      <c r="O794" s="11" t="s">
        <v>23</v>
      </c>
    </row>
    <row r="795" spans="1:15" s="67" customFormat="1" ht="21">
      <c r="A795" s="104" t="s">
        <v>1155</v>
      </c>
      <c r="B795" s="1049" t="s">
        <v>994</v>
      </c>
      <c r="C795" s="1051"/>
      <c r="D795" s="1051"/>
      <c r="E795" s="1051"/>
      <c r="F795" s="1051"/>
      <c r="G795" s="1051"/>
      <c r="H795" s="1051"/>
      <c r="I795" s="1051"/>
      <c r="J795" s="1051"/>
      <c r="K795" s="1051"/>
      <c r="L795" s="1051"/>
      <c r="M795" s="1051"/>
      <c r="N795" s="1051"/>
      <c r="O795" s="1050"/>
    </row>
    <row r="796" spans="1:15" s="67" customFormat="1" ht="21">
      <c r="A796" s="405" t="s">
        <v>982</v>
      </c>
      <c r="B796" s="21" t="s">
        <v>23</v>
      </c>
      <c r="C796" s="21" t="s">
        <v>23</v>
      </c>
      <c r="D796" s="801">
        <v>0</v>
      </c>
      <c r="E796" s="44" t="s">
        <v>23</v>
      </c>
      <c r="F796" s="799">
        <v>0</v>
      </c>
      <c r="G796" s="282">
        <v>0</v>
      </c>
      <c r="H796" s="273">
        <v>0</v>
      </c>
      <c r="I796" s="273">
        <v>0</v>
      </c>
      <c r="J796" s="273">
        <v>0</v>
      </c>
      <c r="K796" s="44" t="s">
        <v>23</v>
      </c>
      <c r="L796" s="273">
        <v>0</v>
      </c>
      <c r="M796" s="20" t="s">
        <v>23</v>
      </c>
      <c r="N796" s="44" t="s">
        <v>23</v>
      </c>
      <c r="O796" s="18" t="s">
        <v>23</v>
      </c>
    </row>
    <row r="797" spans="1:15" s="67" customFormat="1" ht="150.75" customHeight="1">
      <c r="A797" s="104" t="s">
        <v>1155</v>
      </c>
      <c r="B797" s="1049" t="s">
        <v>1156</v>
      </c>
      <c r="C797" s="1050"/>
      <c r="D797" s="11">
        <f t="shared" ref="D797:M797" si="59">SUM(D796)</f>
        <v>0</v>
      </c>
      <c r="E797" s="11">
        <f t="shared" si="59"/>
        <v>0</v>
      </c>
      <c r="F797" s="11">
        <f t="shared" si="59"/>
        <v>0</v>
      </c>
      <c r="G797" s="11">
        <f t="shared" si="59"/>
        <v>0</v>
      </c>
      <c r="H797" s="11">
        <f t="shared" si="59"/>
        <v>0</v>
      </c>
      <c r="I797" s="11">
        <f t="shared" si="59"/>
        <v>0</v>
      </c>
      <c r="J797" s="11">
        <f t="shared" si="59"/>
        <v>0</v>
      </c>
      <c r="K797" s="11">
        <f t="shared" si="59"/>
        <v>0</v>
      </c>
      <c r="L797" s="11">
        <f t="shared" si="59"/>
        <v>0</v>
      </c>
      <c r="M797" s="11">
        <f t="shared" si="59"/>
        <v>0</v>
      </c>
      <c r="N797" s="103" t="s">
        <v>23</v>
      </c>
      <c r="O797" s="11" t="s">
        <v>23</v>
      </c>
    </row>
    <row r="798" spans="1:15" s="67" customFormat="1" ht="158.25" customHeight="1">
      <c r="A798" s="104" t="s">
        <v>1121</v>
      </c>
      <c r="B798" s="1049" t="s">
        <v>1157</v>
      </c>
      <c r="C798" s="1050"/>
      <c r="D798" s="11">
        <f t="shared" ref="D798:J798" si="60">D797+D794+D780+D769+D766</f>
        <v>6864.6999999999989</v>
      </c>
      <c r="E798" s="11">
        <f t="shared" si="60"/>
        <v>0</v>
      </c>
      <c r="F798" s="11">
        <f t="shared" si="60"/>
        <v>0</v>
      </c>
      <c r="G798" s="53">
        <f t="shared" si="60"/>
        <v>5</v>
      </c>
      <c r="H798" s="34">
        <f t="shared" si="60"/>
        <v>31162262.32</v>
      </c>
      <c r="I798" s="34">
        <f t="shared" si="60"/>
        <v>6572017.8099999996</v>
      </c>
      <c r="J798" s="34">
        <f t="shared" si="60"/>
        <v>24590244.510000002</v>
      </c>
      <c r="K798" s="11" t="s">
        <v>23</v>
      </c>
      <c r="L798" s="11">
        <f>L797+L794+L780+L769+L766</f>
        <v>99145413.390000001</v>
      </c>
      <c r="M798" s="11">
        <f>M797+M794+M780+M769+M766</f>
        <v>0</v>
      </c>
      <c r="N798" s="103" t="s">
        <v>23</v>
      </c>
      <c r="O798" s="11" t="s">
        <v>23</v>
      </c>
    </row>
    <row r="799" spans="1:15" s="42" customFormat="1" ht="72" customHeight="1">
      <c r="A799" s="104" t="s">
        <v>1158</v>
      </c>
      <c r="B799" s="1065" t="s">
        <v>1159</v>
      </c>
      <c r="C799" s="1066"/>
      <c r="D799" s="1066"/>
      <c r="E799" s="1066"/>
      <c r="F799" s="1066"/>
      <c r="G799" s="1066"/>
      <c r="H799" s="1066"/>
      <c r="I799" s="1066"/>
      <c r="J799" s="1066"/>
      <c r="K799" s="1066"/>
      <c r="L799" s="1066"/>
      <c r="M799" s="1066"/>
      <c r="N799" s="1066"/>
      <c r="O799" s="1067"/>
    </row>
    <row r="800" spans="1:15" s="42" customFormat="1" ht="30" customHeight="1">
      <c r="A800" s="104" t="s">
        <v>1160</v>
      </c>
      <c r="B800" s="1049" t="s">
        <v>20</v>
      </c>
      <c r="C800" s="1051"/>
      <c r="D800" s="1051"/>
      <c r="E800" s="1051"/>
      <c r="F800" s="1051"/>
      <c r="G800" s="1051"/>
      <c r="H800" s="1051"/>
      <c r="I800" s="1051"/>
      <c r="J800" s="1051"/>
      <c r="K800" s="1051"/>
      <c r="L800" s="1051"/>
      <c r="M800" s="1051"/>
      <c r="N800" s="1051"/>
      <c r="O800" s="1050"/>
    </row>
    <row r="801" spans="1:15" s="42" customFormat="1" ht="100.5" customHeight="1">
      <c r="A801" s="44">
        <v>1</v>
      </c>
      <c r="B801" s="17" t="s">
        <v>1161</v>
      </c>
      <c r="C801" s="21" t="s">
        <v>1162</v>
      </c>
      <c r="D801" s="801">
        <v>4375.2</v>
      </c>
      <c r="E801" s="44">
        <v>4101120002</v>
      </c>
      <c r="F801" s="799">
        <v>0</v>
      </c>
      <c r="G801" s="325">
        <v>1</v>
      </c>
      <c r="H801" s="368">
        <v>13524138</v>
      </c>
      <c r="I801" s="284">
        <v>0</v>
      </c>
      <c r="J801" s="368">
        <v>13524138</v>
      </c>
      <c r="K801" s="5" t="s">
        <v>1163</v>
      </c>
      <c r="L801" s="273">
        <v>74695691.930000007</v>
      </c>
      <c r="M801" s="19">
        <v>40472</v>
      </c>
      <c r="N801" s="18" t="s">
        <v>1164</v>
      </c>
      <c r="O801" s="18" t="s">
        <v>23</v>
      </c>
    </row>
    <row r="802" spans="1:15" s="42" customFormat="1" ht="102" customHeight="1">
      <c r="A802" s="44">
        <v>2</v>
      </c>
      <c r="B802" s="17" t="s">
        <v>1165</v>
      </c>
      <c r="C802" s="21" t="s">
        <v>1162</v>
      </c>
      <c r="D802" s="801">
        <v>144.19999999999999</v>
      </c>
      <c r="E802" s="44">
        <v>4101120003</v>
      </c>
      <c r="F802" s="799">
        <v>0</v>
      </c>
      <c r="G802" s="325">
        <v>1</v>
      </c>
      <c r="H802" s="368">
        <v>415453</v>
      </c>
      <c r="I802" s="284">
        <v>0</v>
      </c>
      <c r="J802" s="368">
        <v>415453</v>
      </c>
      <c r="K802" s="5" t="s">
        <v>1166</v>
      </c>
      <c r="L802" s="273">
        <v>2519586.41</v>
      </c>
      <c r="M802" s="19">
        <v>40472</v>
      </c>
      <c r="N802" s="18" t="s">
        <v>1167</v>
      </c>
      <c r="O802" s="18" t="s">
        <v>23</v>
      </c>
    </row>
    <row r="803" spans="1:15" s="42" customFormat="1" ht="99" customHeight="1">
      <c r="A803" s="44">
        <v>3</v>
      </c>
      <c r="B803" s="17" t="s">
        <v>1165</v>
      </c>
      <c r="C803" s="21" t="s">
        <v>1162</v>
      </c>
      <c r="D803" s="801">
        <v>296.60000000000002</v>
      </c>
      <c r="E803" s="44">
        <v>3102</v>
      </c>
      <c r="F803" s="799">
        <v>0</v>
      </c>
      <c r="G803" s="325">
        <v>1</v>
      </c>
      <c r="H803" s="368">
        <v>652370</v>
      </c>
      <c r="I803" s="368">
        <v>0</v>
      </c>
      <c r="J803" s="368">
        <v>652370</v>
      </c>
      <c r="K803" s="5" t="s">
        <v>1168</v>
      </c>
      <c r="L803" s="273">
        <v>5265530.9000000004</v>
      </c>
      <c r="M803" s="19">
        <v>40472</v>
      </c>
      <c r="N803" s="18" t="s">
        <v>1169</v>
      </c>
      <c r="O803" s="18" t="s">
        <v>23</v>
      </c>
    </row>
    <row r="804" spans="1:15" s="834" customFormat="1" ht="102.75" customHeight="1">
      <c r="A804" s="44">
        <v>4</v>
      </c>
      <c r="B804" s="17" t="s">
        <v>1165</v>
      </c>
      <c r="C804" s="21" t="s">
        <v>9030</v>
      </c>
      <c r="D804" s="801">
        <v>296.60000000000002</v>
      </c>
      <c r="E804" s="44">
        <v>4101120004</v>
      </c>
      <c r="F804" s="799">
        <v>0</v>
      </c>
      <c r="G804" s="325">
        <v>1</v>
      </c>
      <c r="H804" s="368">
        <v>652370</v>
      </c>
      <c r="I804" s="368">
        <v>0</v>
      </c>
      <c r="J804" s="368">
        <f>H804-I804</f>
        <v>652370</v>
      </c>
      <c r="K804" s="5" t="s">
        <v>1168</v>
      </c>
      <c r="L804" s="273">
        <v>5265530.9000000004</v>
      </c>
      <c r="M804" s="19">
        <v>40472</v>
      </c>
      <c r="N804" s="18" t="s">
        <v>1169</v>
      </c>
      <c r="O804" s="18" t="s">
        <v>23</v>
      </c>
    </row>
    <row r="805" spans="1:15" s="42" customFormat="1" ht="112.5" customHeight="1">
      <c r="A805" s="104" t="s">
        <v>1160</v>
      </c>
      <c r="B805" s="1049" t="s">
        <v>1170</v>
      </c>
      <c r="C805" s="1050"/>
      <c r="D805" s="835">
        <f>SUM(D801:D804)</f>
        <v>5112.6000000000004</v>
      </c>
      <c r="E805" s="104" t="s">
        <v>23</v>
      </c>
      <c r="F805" s="835">
        <f>SUM(F801:F804)</f>
        <v>0</v>
      </c>
      <c r="G805" s="53">
        <f>SUM(G801:G804)</f>
        <v>4</v>
      </c>
      <c r="H805" s="835">
        <f>SUM(H801:H804)</f>
        <v>15244331</v>
      </c>
      <c r="I805" s="835">
        <f>SUM(I801:I804)</f>
        <v>0</v>
      </c>
      <c r="J805" s="835">
        <f>SUM(J801:J804)</f>
        <v>15244331</v>
      </c>
      <c r="K805" s="835" t="s">
        <v>23</v>
      </c>
      <c r="L805" s="835">
        <f>SUM(L801:L804)</f>
        <v>87746340.140000015</v>
      </c>
      <c r="M805" s="836" t="s">
        <v>23</v>
      </c>
      <c r="N805" s="837" t="s">
        <v>23</v>
      </c>
      <c r="O805" s="836" t="s">
        <v>23</v>
      </c>
    </row>
    <row r="806" spans="1:15" s="42" customFormat="1" ht="20.25">
      <c r="A806" s="104" t="s">
        <v>1171</v>
      </c>
      <c r="B806" s="1049" t="s">
        <v>197</v>
      </c>
      <c r="C806" s="1051"/>
      <c r="D806" s="1051"/>
      <c r="E806" s="1051"/>
      <c r="F806" s="1051"/>
      <c r="G806" s="1051"/>
      <c r="H806" s="1051"/>
      <c r="I806" s="1051"/>
      <c r="J806" s="1051"/>
      <c r="K806" s="1051"/>
      <c r="L806" s="1051"/>
      <c r="M806" s="1051"/>
      <c r="N806" s="1051"/>
      <c r="O806" s="1050"/>
    </row>
    <row r="807" spans="1:15" s="42" customFormat="1" ht="20.25">
      <c r="A807" s="44">
        <v>1</v>
      </c>
      <c r="B807" s="21" t="s">
        <v>23</v>
      </c>
      <c r="C807" s="21" t="s">
        <v>23</v>
      </c>
      <c r="D807" s="801">
        <v>0</v>
      </c>
      <c r="E807" s="44" t="s">
        <v>23</v>
      </c>
      <c r="F807" s="799">
        <v>0</v>
      </c>
      <c r="G807" s="282">
        <v>0</v>
      </c>
      <c r="H807" s="273">
        <v>0</v>
      </c>
      <c r="I807" s="273">
        <v>0</v>
      </c>
      <c r="J807" s="273">
        <v>0</v>
      </c>
      <c r="K807" s="44" t="s">
        <v>23</v>
      </c>
      <c r="L807" s="273">
        <v>0</v>
      </c>
      <c r="M807" s="20" t="s">
        <v>23</v>
      </c>
      <c r="N807" s="44" t="s">
        <v>23</v>
      </c>
      <c r="O807" s="838" t="s">
        <v>23</v>
      </c>
    </row>
    <row r="808" spans="1:15" s="42" customFormat="1" ht="116.25" customHeight="1">
      <c r="A808" s="104" t="s">
        <v>1171</v>
      </c>
      <c r="B808" s="1049" t="s">
        <v>1172</v>
      </c>
      <c r="C808" s="1050"/>
      <c r="D808" s="11">
        <f t="shared" ref="D808:L808" si="61">SUM(D807)</f>
        <v>0</v>
      </c>
      <c r="E808" s="11">
        <f t="shared" si="61"/>
        <v>0</v>
      </c>
      <c r="F808" s="11">
        <f t="shared" si="61"/>
        <v>0</v>
      </c>
      <c r="G808" s="11">
        <f t="shared" si="61"/>
        <v>0</v>
      </c>
      <c r="H808" s="11">
        <f t="shared" si="61"/>
        <v>0</v>
      </c>
      <c r="I808" s="11">
        <f t="shared" si="61"/>
        <v>0</v>
      </c>
      <c r="J808" s="11">
        <f t="shared" si="61"/>
        <v>0</v>
      </c>
      <c r="K808" s="11">
        <f t="shared" si="61"/>
        <v>0</v>
      </c>
      <c r="L808" s="11">
        <f t="shared" si="61"/>
        <v>0</v>
      </c>
      <c r="M808" s="11" t="s">
        <v>23</v>
      </c>
      <c r="N808" s="103" t="s">
        <v>23</v>
      </c>
      <c r="O808" s="11" t="s">
        <v>23</v>
      </c>
    </row>
    <row r="809" spans="1:15" s="42" customFormat="1" ht="20.25">
      <c r="A809" s="104" t="s">
        <v>1173</v>
      </c>
      <c r="B809" s="1049" t="s">
        <v>678</v>
      </c>
      <c r="C809" s="1051"/>
      <c r="D809" s="1051"/>
      <c r="E809" s="1051"/>
      <c r="F809" s="1051"/>
      <c r="G809" s="1051"/>
      <c r="H809" s="1051"/>
      <c r="I809" s="1051"/>
      <c r="J809" s="1051"/>
      <c r="K809" s="1051"/>
      <c r="L809" s="1051"/>
      <c r="M809" s="1051"/>
      <c r="N809" s="1051"/>
      <c r="O809" s="1050"/>
    </row>
    <row r="810" spans="1:15" s="42" customFormat="1" ht="20.25">
      <c r="A810" s="104" t="s">
        <v>1174</v>
      </c>
      <c r="B810" s="1049" t="s">
        <v>977</v>
      </c>
      <c r="C810" s="1051"/>
      <c r="D810" s="1051"/>
      <c r="E810" s="1051"/>
      <c r="F810" s="1051"/>
      <c r="G810" s="1051"/>
      <c r="H810" s="1051"/>
      <c r="I810" s="1051"/>
      <c r="J810" s="1051"/>
      <c r="K810" s="1051"/>
      <c r="L810" s="1051"/>
      <c r="M810" s="1051"/>
      <c r="N810" s="1051"/>
      <c r="O810" s="1050"/>
    </row>
    <row r="811" spans="1:15" s="42" customFormat="1" ht="20.25">
      <c r="A811" s="44">
        <v>1</v>
      </c>
      <c r="B811" s="21" t="s">
        <v>23</v>
      </c>
      <c r="C811" s="21" t="s">
        <v>23</v>
      </c>
      <c r="D811" s="801">
        <v>0</v>
      </c>
      <c r="E811" s="44" t="s">
        <v>23</v>
      </c>
      <c r="F811" s="799">
        <v>0</v>
      </c>
      <c r="G811" s="282">
        <v>0</v>
      </c>
      <c r="H811" s="273">
        <v>0</v>
      </c>
      <c r="I811" s="273">
        <v>0</v>
      </c>
      <c r="J811" s="273">
        <v>0</v>
      </c>
      <c r="K811" s="44" t="s">
        <v>23</v>
      </c>
      <c r="L811" s="273">
        <v>0</v>
      </c>
      <c r="M811" s="20" t="s">
        <v>23</v>
      </c>
      <c r="N811" s="44" t="s">
        <v>23</v>
      </c>
      <c r="O811" s="18" t="s">
        <v>23</v>
      </c>
    </row>
    <row r="812" spans="1:15" s="42" customFormat="1" ht="50.25" customHeight="1">
      <c r="A812" s="104" t="s">
        <v>1174</v>
      </c>
      <c r="B812" s="1049" t="s">
        <v>978</v>
      </c>
      <c r="C812" s="1050"/>
      <c r="D812" s="11">
        <f t="shared" ref="D812:L812" si="62">SUM(D811)</f>
        <v>0</v>
      </c>
      <c r="E812" s="11">
        <f t="shared" si="62"/>
        <v>0</v>
      </c>
      <c r="F812" s="11">
        <f t="shared" si="62"/>
        <v>0</v>
      </c>
      <c r="G812" s="11">
        <f t="shared" si="62"/>
        <v>0</v>
      </c>
      <c r="H812" s="11">
        <f t="shared" si="62"/>
        <v>0</v>
      </c>
      <c r="I812" s="11">
        <f t="shared" si="62"/>
        <v>0</v>
      </c>
      <c r="J812" s="11">
        <f t="shared" si="62"/>
        <v>0</v>
      </c>
      <c r="K812" s="11">
        <f t="shared" si="62"/>
        <v>0</v>
      </c>
      <c r="L812" s="11">
        <f t="shared" si="62"/>
        <v>0</v>
      </c>
      <c r="M812" s="11" t="s">
        <v>23</v>
      </c>
      <c r="N812" s="103" t="s">
        <v>23</v>
      </c>
      <c r="O812" s="11" t="s">
        <v>23</v>
      </c>
    </row>
    <row r="813" spans="1:15" s="42" customFormat="1" ht="20.25">
      <c r="A813" s="104" t="s">
        <v>1175</v>
      </c>
      <c r="B813" s="1049" t="s">
        <v>692</v>
      </c>
      <c r="C813" s="1051"/>
      <c r="D813" s="1051"/>
      <c r="E813" s="1051"/>
      <c r="F813" s="1051"/>
      <c r="G813" s="1051"/>
      <c r="H813" s="1051"/>
      <c r="I813" s="1051"/>
      <c r="J813" s="1051"/>
      <c r="K813" s="1051"/>
      <c r="L813" s="1051"/>
      <c r="M813" s="1051"/>
      <c r="N813" s="1051"/>
      <c r="O813" s="1050"/>
    </row>
    <row r="814" spans="1:15" s="42" customFormat="1" ht="20.25">
      <c r="A814" s="44">
        <v>1</v>
      </c>
      <c r="B814" s="21" t="s">
        <v>23</v>
      </c>
      <c r="C814" s="21" t="s">
        <v>23</v>
      </c>
      <c r="D814" s="801">
        <v>0</v>
      </c>
      <c r="E814" s="44" t="s">
        <v>23</v>
      </c>
      <c r="F814" s="799">
        <v>0</v>
      </c>
      <c r="G814" s="282">
        <v>0</v>
      </c>
      <c r="H814" s="273">
        <v>0</v>
      </c>
      <c r="I814" s="273">
        <v>0</v>
      </c>
      <c r="J814" s="273">
        <v>0</v>
      </c>
      <c r="K814" s="44" t="s">
        <v>23</v>
      </c>
      <c r="L814" s="273">
        <v>0</v>
      </c>
      <c r="M814" s="20" t="s">
        <v>23</v>
      </c>
      <c r="N814" s="44" t="s">
        <v>23</v>
      </c>
      <c r="O814" s="18" t="s">
        <v>23</v>
      </c>
    </row>
    <row r="815" spans="1:15" s="42" customFormat="1" ht="20.25">
      <c r="A815" s="104" t="s">
        <v>1175</v>
      </c>
      <c r="B815" s="1049" t="s">
        <v>980</v>
      </c>
      <c r="C815" s="1050"/>
      <c r="D815" s="11">
        <f>SUM(D814)</f>
        <v>0</v>
      </c>
      <c r="E815" s="11">
        <f>SUM(E814)</f>
        <v>0</v>
      </c>
      <c r="F815" s="11">
        <f>SUM(F814)</f>
        <v>0</v>
      </c>
      <c r="G815" s="53">
        <v>1</v>
      </c>
      <c r="H815" s="11">
        <f>SUM(H814)</f>
        <v>0</v>
      </c>
      <c r="I815" s="11">
        <f>SUM(I814)</f>
        <v>0</v>
      </c>
      <c r="J815" s="11">
        <f>SUM(J814)</f>
        <v>0</v>
      </c>
      <c r="K815" s="11">
        <f>SUM(K814)</f>
        <v>0</v>
      </c>
      <c r="L815" s="11">
        <f>SUM(L814)</f>
        <v>0</v>
      </c>
      <c r="M815" s="11" t="s">
        <v>23</v>
      </c>
      <c r="N815" s="103" t="s">
        <v>23</v>
      </c>
      <c r="O815" s="11" t="s">
        <v>23</v>
      </c>
    </row>
    <row r="816" spans="1:15" s="42" customFormat="1" ht="20.25">
      <c r="A816" s="104" t="s">
        <v>1176</v>
      </c>
      <c r="B816" s="1049" t="s">
        <v>721</v>
      </c>
      <c r="C816" s="1051"/>
      <c r="D816" s="1051"/>
      <c r="E816" s="1051"/>
      <c r="F816" s="1051"/>
      <c r="G816" s="1051"/>
      <c r="H816" s="1051"/>
      <c r="I816" s="1051"/>
      <c r="J816" s="1051"/>
      <c r="K816" s="1051"/>
      <c r="L816" s="1051"/>
      <c r="M816" s="1051"/>
      <c r="N816" s="1051"/>
      <c r="O816" s="1050"/>
    </row>
    <row r="817" spans="1:15" s="42" customFormat="1" ht="91.5" customHeight="1">
      <c r="A817" s="44">
        <v>1</v>
      </c>
      <c r="B817" s="44" t="s">
        <v>6122</v>
      </c>
      <c r="C817" s="44" t="s">
        <v>6123</v>
      </c>
      <c r="D817" s="44">
        <v>148.30000000000001</v>
      </c>
      <c r="E817" s="44" t="s">
        <v>23</v>
      </c>
      <c r="F817" s="799">
        <f>F815</f>
        <v>0</v>
      </c>
      <c r="G817" s="282">
        <v>1</v>
      </c>
      <c r="H817" s="403">
        <v>0</v>
      </c>
      <c r="I817" s="403">
        <v>0</v>
      </c>
      <c r="J817" s="404">
        <f>H817-I817</f>
        <v>0</v>
      </c>
      <c r="K817" s="44" t="s">
        <v>23</v>
      </c>
      <c r="L817" s="273">
        <v>0</v>
      </c>
      <c r="M817" s="20" t="s">
        <v>23</v>
      </c>
      <c r="N817" s="44"/>
      <c r="O817" s="104"/>
    </row>
    <row r="818" spans="1:15" s="42" customFormat="1" ht="37.5" customHeight="1">
      <c r="A818" s="104" t="s">
        <v>1176</v>
      </c>
      <c r="B818" s="1049" t="s">
        <v>732</v>
      </c>
      <c r="C818" s="1050"/>
      <c r="D818" s="11">
        <f t="shared" ref="D818:L818" si="63">SUM(D817)</f>
        <v>148.30000000000001</v>
      </c>
      <c r="E818" s="11">
        <f t="shared" si="63"/>
        <v>0</v>
      </c>
      <c r="F818" s="11">
        <f t="shared" si="63"/>
        <v>0</v>
      </c>
      <c r="G818" s="53">
        <f t="shared" si="63"/>
        <v>1</v>
      </c>
      <c r="H818" s="11">
        <f t="shared" si="63"/>
        <v>0</v>
      </c>
      <c r="I818" s="11">
        <f t="shared" si="63"/>
        <v>0</v>
      </c>
      <c r="J818" s="11">
        <f t="shared" si="63"/>
        <v>0</v>
      </c>
      <c r="K818" s="11">
        <f t="shared" si="63"/>
        <v>0</v>
      </c>
      <c r="L818" s="11">
        <f t="shared" si="63"/>
        <v>0</v>
      </c>
      <c r="M818" s="11" t="s">
        <v>23</v>
      </c>
      <c r="N818" s="103" t="s">
        <v>23</v>
      </c>
      <c r="O818" s="11" t="s">
        <v>23</v>
      </c>
    </row>
    <row r="819" spans="1:15" s="42" customFormat="1" ht="127.5" customHeight="1">
      <c r="A819" s="104" t="s">
        <v>1173</v>
      </c>
      <c r="B819" s="1049" t="s">
        <v>1177</v>
      </c>
      <c r="C819" s="1050"/>
      <c r="D819" s="11">
        <f t="shared" ref="D819:L819" si="64">D818+D815+D812</f>
        <v>148.30000000000001</v>
      </c>
      <c r="E819" s="11">
        <f t="shared" si="64"/>
        <v>0</v>
      </c>
      <c r="F819" s="11">
        <f t="shared" si="64"/>
        <v>0</v>
      </c>
      <c r="G819" s="53">
        <f t="shared" si="64"/>
        <v>2</v>
      </c>
      <c r="H819" s="11">
        <f t="shared" si="64"/>
        <v>0</v>
      </c>
      <c r="I819" s="11">
        <f t="shared" si="64"/>
        <v>0</v>
      </c>
      <c r="J819" s="11">
        <f t="shared" si="64"/>
        <v>0</v>
      </c>
      <c r="K819" s="11">
        <f t="shared" si="64"/>
        <v>0</v>
      </c>
      <c r="L819" s="11">
        <f t="shared" si="64"/>
        <v>0</v>
      </c>
      <c r="M819" s="11" t="s">
        <v>23</v>
      </c>
      <c r="N819" s="103" t="s">
        <v>23</v>
      </c>
      <c r="O819" s="11" t="s">
        <v>23</v>
      </c>
    </row>
    <row r="820" spans="1:15" s="42" customFormat="1" ht="20.25">
      <c r="A820" s="104" t="s">
        <v>1178</v>
      </c>
      <c r="B820" s="1049" t="s">
        <v>735</v>
      </c>
      <c r="C820" s="1051"/>
      <c r="D820" s="1051"/>
      <c r="E820" s="1051"/>
      <c r="F820" s="1051"/>
      <c r="G820" s="1051"/>
      <c r="H820" s="1051"/>
      <c r="I820" s="1051"/>
      <c r="J820" s="1051"/>
      <c r="K820" s="1051"/>
      <c r="L820" s="1051"/>
      <c r="M820" s="1051"/>
      <c r="N820" s="1051"/>
      <c r="O820" s="1050"/>
    </row>
    <row r="821" spans="1:15" s="42" customFormat="1" ht="20.25">
      <c r="A821" s="104" t="s">
        <v>1179</v>
      </c>
      <c r="B821" s="1049" t="s">
        <v>985</v>
      </c>
      <c r="C821" s="1051"/>
      <c r="D821" s="1051"/>
      <c r="E821" s="1051"/>
      <c r="F821" s="1051"/>
      <c r="G821" s="1051"/>
      <c r="H821" s="1051"/>
      <c r="I821" s="1051"/>
      <c r="J821" s="1051"/>
      <c r="K821" s="1051"/>
      <c r="L821" s="1051"/>
      <c r="M821" s="1051"/>
      <c r="N821" s="1051"/>
      <c r="O821" s="1050"/>
    </row>
    <row r="822" spans="1:15" s="42" customFormat="1" ht="20.25">
      <c r="A822" s="44">
        <v>1</v>
      </c>
      <c r="B822" s="21" t="s">
        <v>23</v>
      </c>
      <c r="C822" s="21" t="s">
        <v>23</v>
      </c>
      <c r="D822" s="801">
        <v>0</v>
      </c>
      <c r="E822" s="44" t="s">
        <v>23</v>
      </c>
      <c r="F822" s="799">
        <v>0</v>
      </c>
      <c r="G822" s="282">
        <v>0</v>
      </c>
      <c r="H822" s="273">
        <v>0</v>
      </c>
      <c r="I822" s="273">
        <v>0</v>
      </c>
      <c r="J822" s="273">
        <v>0</v>
      </c>
      <c r="K822" s="44" t="s">
        <v>23</v>
      </c>
      <c r="L822" s="273">
        <v>0</v>
      </c>
      <c r="M822" s="20" t="s">
        <v>23</v>
      </c>
      <c r="N822" s="44" t="s">
        <v>23</v>
      </c>
      <c r="O822" s="18" t="s">
        <v>23</v>
      </c>
    </row>
    <row r="823" spans="1:15" s="42" customFormat="1" ht="20.25">
      <c r="A823" s="104" t="s">
        <v>1179</v>
      </c>
      <c r="B823" s="1049" t="s">
        <v>949</v>
      </c>
      <c r="C823" s="1050"/>
      <c r="D823" s="11">
        <f t="shared" ref="D823:L823" si="65">SUM(D822)</f>
        <v>0</v>
      </c>
      <c r="E823" s="11">
        <f t="shared" si="65"/>
        <v>0</v>
      </c>
      <c r="F823" s="11">
        <f t="shared" si="65"/>
        <v>0</v>
      </c>
      <c r="G823" s="11">
        <f t="shared" si="65"/>
        <v>0</v>
      </c>
      <c r="H823" s="11">
        <f t="shared" si="65"/>
        <v>0</v>
      </c>
      <c r="I823" s="11">
        <f t="shared" si="65"/>
        <v>0</v>
      </c>
      <c r="J823" s="11">
        <f t="shared" si="65"/>
        <v>0</v>
      </c>
      <c r="K823" s="11">
        <f t="shared" si="65"/>
        <v>0</v>
      </c>
      <c r="L823" s="11">
        <f t="shared" si="65"/>
        <v>0</v>
      </c>
      <c r="M823" s="11" t="s">
        <v>23</v>
      </c>
      <c r="N823" s="103" t="s">
        <v>23</v>
      </c>
      <c r="O823" s="11" t="s">
        <v>23</v>
      </c>
    </row>
    <row r="824" spans="1:15" s="42" customFormat="1" ht="20.25">
      <c r="A824" s="104" t="s">
        <v>1180</v>
      </c>
      <c r="B824" s="1049" t="s">
        <v>987</v>
      </c>
      <c r="C824" s="1051"/>
      <c r="D824" s="1051"/>
      <c r="E824" s="1051"/>
      <c r="F824" s="1051"/>
      <c r="G824" s="1051"/>
      <c r="H824" s="1051"/>
      <c r="I824" s="1051"/>
      <c r="J824" s="1051"/>
      <c r="K824" s="1051"/>
      <c r="L824" s="1051"/>
      <c r="M824" s="1051"/>
      <c r="N824" s="1051"/>
      <c r="O824" s="1050"/>
    </row>
    <row r="825" spans="1:15" s="42" customFormat="1" ht="20.25">
      <c r="A825" s="44">
        <v>1</v>
      </c>
      <c r="B825" s="21" t="s">
        <v>23</v>
      </c>
      <c r="C825" s="21" t="s">
        <v>23</v>
      </c>
      <c r="D825" s="801">
        <v>0</v>
      </c>
      <c r="E825" s="44" t="s">
        <v>23</v>
      </c>
      <c r="F825" s="799">
        <v>0</v>
      </c>
      <c r="G825" s="282">
        <v>0</v>
      </c>
      <c r="H825" s="273">
        <v>0</v>
      </c>
      <c r="I825" s="273">
        <v>0</v>
      </c>
      <c r="J825" s="273">
        <v>0</v>
      </c>
      <c r="K825" s="44" t="s">
        <v>23</v>
      </c>
      <c r="L825" s="273">
        <v>0</v>
      </c>
      <c r="M825" s="20" t="s">
        <v>23</v>
      </c>
      <c r="N825" s="44" t="s">
        <v>23</v>
      </c>
      <c r="O825" s="18" t="s">
        <v>23</v>
      </c>
    </row>
    <row r="826" spans="1:15" s="42" customFormat="1" ht="20.25">
      <c r="A826" s="104" t="s">
        <v>1180</v>
      </c>
      <c r="B826" s="1049" t="s">
        <v>1181</v>
      </c>
      <c r="C826" s="1050"/>
      <c r="D826" s="11">
        <f t="shared" ref="D826:L826" si="66">SUM(D825)</f>
        <v>0</v>
      </c>
      <c r="E826" s="11">
        <f t="shared" si="66"/>
        <v>0</v>
      </c>
      <c r="F826" s="11">
        <f t="shared" si="66"/>
        <v>0</v>
      </c>
      <c r="G826" s="11">
        <f t="shared" si="66"/>
        <v>0</v>
      </c>
      <c r="H826" s="11">
        <f t="shared" si="66"/>
        <v>0</v>
      </c>
      <c r="I826" s="11">
        <f t="shared" si="66"/>
        <v>0</v>
      </c>
      <c r="J826" s="11">
        <f t="shared" si="66"/>
        <v>0</v>
      </c>
      <c r="K826" s="11">
        <f t="shared" si="66"/>
        <v>0</v>
      </c>
      <c r="L826" s="11">
        <f t="shared" si="66"/>
        <v>0</v>
      </c>
      <c r="M826" s="11" t="s">
        <v>23</v>
      </c>
      <c r="N826" s="103" t="s">
        <v>23</v>
      </c>
      <c r="O826" s="11" t="s">
        <v>23</v>
      </c>
    </row>
    <row r="827" spans="1:15" s="42" customFormat="1" ht="20.25">
      <c r="A827" s="104" t="s">
        <v>1182</v>
      </c>
      <c r="B827" s="103"/>
      <c r="C827" s="103"/>
      <c r="D827" s="103"/>
      <c r="E827" s="103"/>
      <c r="F827" s="103"/>
      <c r="G827" s="103"/>
      <c r="H827" s="103"/>
      <c r="I827" s="103"/>
      <c r="J827" s="103"/>
      <c r="K827" s="103"/>
      <c r="L827" s="103"/>
      <c r="M827" s="103"/>
      <c r="N827" s="103"/>
      <c r="O827" s="103"/>
    </row>
    <row r="828" spans="1:15" s="42" customFormat="1" ht="20.25">
      <c r="A828" s="44">
        <v>1</v>
      </c>
      <c r="B828" s="21" t="s">
        <v>23</v>
      </c>
      <c r="C828" s="21" t="s">
        <v>23</v>
      </c>
      <c r="D828" s="801">
        <v>0</v>
      </c>
      <c r="E828" s="44" t="s">
        <v>23</v>
      </c>
      <c r="F828" s="799">
        <v>0</v>
      </c>
      <c r="G828" s="282">
        <v>0</v>
      </c>
      <c r="H828" s="273">
        <v>0</v>
      </c>
      <c r="I828" s="273">
        <v>0</v>
      </c>
      <c r="J828" s="273">
        <v>0</v>
      </c>
      <c r="K828" s="44" t="s">
        <v>23</v>
      </c>
      <c r="L828" s="273">
        <v>0</v>
      </c>
      <c r="M828" s="20" t="s">
        <v>23</v>
      </c>
      <c r="N828" s="44" t="s">
        <v>23</v>
      </c>
      <c r="O828" s="18" t="s">
        <v>23</v>
      </c>
    </row>
    <row r="829" spans="1:15" s="42" customFormat="1" ht="20.25">
      <c r="A829" s="104" t="s">
        <v>1182</v>
      </c>
      <c r="B829" s="1049" t="s">
        <v>991</v>
      </c>
      <c r="C829" s="1050"/>
      <c r="D829" s="11">
        <f t="shared" ref="D829:L829" si="67">SUM(D828)</f>
        <v>0</v>
      </c>
      <c r="E829" s="11">
        <f t="shared" si="67"/>
        <v>0</v>
      </c>
      <c r="F829" s="11">
        <f t="shared" si="67"/>
        <v>0</v>
      </c>
      <c r="G829" s="11">
        <f t="shared" si="67"/>
        <v>0</v>
      </c>
      <c r="H829" s="11">
        <f t="shared" si="67"/>
        <v>0</v>
      </c>
      <c r="I829" s="11">
        <f t="shared" si="67"/>
        <v>0</v>
      </c>
      <c r="J829" s="11">
        <f t="shared" si="67"/>
        <v>0</v>
      </c>
      <c r="K829" s="11">
        <f t="shared" si="67"/>
        <v>0</v>
      </c>
      <c r="L829" s="11">
        <f t="shared" si="67"/>
        <v>0</v>
      </c>
      <c r="M829" s="11" t="s">
        <v>23</v>
      </c>
      <c r="N829" s="103" t="s">
        <v>23</v>
      </c>
      <c r="O829" s="11" t="s">
        <v>23</v>
      </c>
    </row>
    <row r="830" spans="1:15" s="42" customFormat="1" ht="20.25">
      <c r="A830" s="104" t="s">
        <v>1183</v>
      </c>
      <c r="B830" s="1049" t="s">
        <v>721</v>
      </c>
      <c r="C830" s="1051"/>
      <c r="D830" s="1051"/>
      <c r="E830" s="1051"/>
      <c r="F830" s="1051"/>
      <c r="G830" s="1051"/>
      <c r="H830" s="1051"/>
      <c r="I830" s="1051"/>
      <c r="J830" s="1051"/>
      <c r="K830" s="1051"/>
      <c r="L830" s="1051"/>
      <c r="M830" s="1051"/>
      <c r="N830" s="1051"/>
      <c r="O830" s="1050"/>
    </row>
    <row r="831" spans="1:15" s="42" customFormat="1" ht="20.25">
      <c r="A831" s="405" t="s">
        <v>982</v>
      </c>
      <c r="B831" s="21" t="s">
        <v>23</v>
      </c>
      <c r="C831" s="21" t="s">
        <v>23</v>
      </c>
      <c r="D831" s="801">
        <v>0</v>
      </c>
      <c r="E831" s="44" t="s">
        <v>23</v>
      </c>
      <c r="F831" s="799">
        <v>0</v>
      </c>
      <c r="G831" s="282">
        <v>0</v>
      </c>
      <c r="H831" s="273">
        <v>0</v>
      </c>
      <c r="I831" s="273">
        <v>0</v>
      </c>
      <c r="J831" s="273">
        <v>0</v>
      </c>
      <c r="K831" s="44" t="s">
        <v>23</v>
      </c>
      <c r="L831" s="273">
        <v>0</v>
      </c>
      <c r="M831" s="20" t="s">
        <v>23</v>
      </c>
      <c r="N831" s="44" t="s">
        <v>23</v>
      </c>
      <c r="O831" s="18" t="s">
        <v>23</v>
      </c>
    </row>
    <row r="832" spans="1:15" s="42" customFormat="1" ht="27.75" customHeight="1">
      <c r="A832" s="104" t="s">
        <v>1183</v>
      </c>
      <c r="B832" s="1049" t="s">
        <v>732</v>
      </c>
      <c r="C832" s="1050"/>
      <c r="D832" s="11">
        <f t="shared" ref="D832:L832" si="68">SUM(D831)</f>
        <v>0</v>
      </c>
      <c r="E832" s="11">
        <f t="shared" si="68"/>
        <v>0</v>
      </c>
      <c r="F832" s="11">
        <f t="shared" si="68"/>
        <v>0</v>
      </c>
      <c r="G832" s="11">
        <f t="shared" si="68"/>
        <v>0</v>
      </c>
      <c r="H832" s="11">
        <f t="shared" si="68"/>
        <v>0</v>
      </c>
      <c r="I832" s="11">
        <f t="shared" si="68"/>
        <v>0</v>
      </c>
      <c r="J832" s="11">
        <f t="shared" si="68"/>
        <v>0</v>
      </c>
      <c r="K832" s="11">
        <f t="shared" si="68"/>
        <v>0</v>
      </c>
      <c r="L832" s="11">
        <f t="shared" si="68"/>
        <v>0</v>
      </c>
      <c r="M832" s="11" t="s">
        <v>23</v>
      </c>
      <c r="N832" s="103" t="s">
        <v>23</v>
      </c>
      <c r="O832" s="11" t="s">
        <v>23</v>
      </c>
    </row>
    <row r="833" spans="1:15" s="42" customFormat="1" ht="125.25" customHeight="1">
      <c r="A833" s="104" t="s">
        <v>1178</v>
      </c>
      <c r="B833" s="1049" t="s">
        <v>1184</v>
      </c>
      <c r="C833" s="1050"/>
      <c r="D833" s="11">
        <f t="shared" ref="D833:L833" si="69">D832+D829+D826+D823</f>
        <v>0</v>
      </c>
      <c r="E833" s="11">
        <f t="shared" si="69"/>
        <v>0</v>
      </c>
      <c r="F833" s="11">
        <f t="shared" si="69"/>
        <v>0</v>
      </c>
      <c r="G833" s="11">
        <f t="shared" si="69"/>
        <v>0</v>
      </c>
      <c r="H833" s="11">
        <f t="shared" si="69"/>
        <v>0</v>
      </c>
      <c r="I833" s="11">
        <f t="shared" si="69"/>
        <v>0</v>
      </c>
      <c r="J833" s="11">
        <f t="shared" si="69"/>
        <v>0</v>
      </c>
      <c r="K833" s="11">
        <f t="shared" si="69"/>
        <v>0</v>
      </c>
      <c r="L833" s="11">
        <f t="shared" si="69"/>
        <v>0</v>
      </c>
      <c r="M833" s="11" t="s">
        <v>23</v>
      </c>
      <c r="N833" s="103" t="s">
        <v>23</v>
      </c>
      <c r="O833" s="11" t="s">
        <v>23</v>
      </c>
    </row>
    <row r="834" spans="1:15" s="42" customFormat="1" ht="20.25">
      <c r="A834" s="104" t="s">
        <v>1185</v>
      </c>
      <c r="B834" s="1049" t="s">
        <v>994</v>
      </c>
      <c r="C834" s="1051"/>
      <c r="D834" s="1051"/>
      <c r="E834" s="1051"/>
      <c r="F834" s="1051"/>
      <c r="G834" s="1051"/>
      <c r="H834" s="1051"/>
      <c r="I834" s="1051"/>
      <c r="J834" s="1051"/>
      <c r="K834" s="1051"/>
      <c r="L834" s="1051"/>
      <c r="M834" s="1051"/>
      <c r="N834" s="1051"/>
      <c r="O834" s="1050"/>
    </row>
    <row r="835" spans="1:15" s="42" customFormat="1" ht="20.25">
      <c r="A835" s="405" t="s">
        <v>982</v>
      </c>
      <c r="B835" s="21" t="s">
        <v>23</v>
      </c>
      <c r="C835" s="21" t="s">
        <v>23</v>
      </c>
      <c r="D835" s="801">
        <v>0</v>
      </c>
      <c r="E835" s="44" t="s">
        <v>23</v>
      </c>
      <c r="F835" s="799">
        <v>0</v>
      </c>
      <c r="G835" s="282">
        <v>0</v>
      </c>
      <c r="H835" s="273">
        <v>0</v>
      </c>
      <c r="I835" s="273">
        <v>0</v>
      </c>
      <c r="J835" s="273">
        <v>0</v>
      </c>
      <c r="K835" s="44" t="s">
        <v>23</v>
      </c>
      <c r="L835" s="273">
        <v>0</v>
      </c>
      <c r="M835" s="20" t="s">
        <v>23</v>
      </c>
      <c r="N835" s="44" t="s">
        <v>23</v>
      </c>
      <c r="O835" s="18" t="s">
        <v>23</v>
      </c>
    </row>
    <row r="836" spans="1:15" s="42" customFormat="1" ht="129" customHeight="1">
      <c r="A836" s="104" t="s">
        <v>1185</v>
      </c>
      <c r="B836" s="1049" t="s">
        <v>1186</v>
      </c>
      <c r="C836" s="1050"/>
      <c r="D836" s="11">
        <f t="shared" ref="D836:L836" si="70">SUM(D835)</f>
        <v>0</v>
      </c>
      <c r="E836" s="11">
        <f t="shared" si="70"/>
        <v>0</v>
      </c>
      <c r="F836" s="11">
        <f t="shared" si="70"/>
        <v>0</v>
      </c>
      <c r="G836" s="53">
        <f t="shared" si="70"/>
        <v>0</v>
      </c>
      <c r="H836" s="11">
        <f t="shared" si="70"/>
        <v>0</v>
      </c>
      <c r="I836" s="11">
        <f t="shared" si="70"/>
        <v>0</v>
      </c>
      <c r="J836" s="11">
        <f t="shared" si="70"/>
        <v>0</v>
      </c>
      <c r="K836" s="11">
        <f t="shared" si="70"/>
        <v>0</v>
      </c>
      <c r="L836" s="11">
        <f t="shared" si="70"/>
        <v>0</v>
      </c>
      <c r="M836" s="11" t="s">
        <v>23</v>
      </c>
      <c r="N836" s="103" t="s">
        <v>23</v>
      </c>
      <c r="O836" s="11" t="s">
        <v>23</v>
      </c>
    </row>
    <row r="837" spans="1:15" s="42" customFormat="1" ht="135" customHeight="1">
      <c r="A837" s="104" t="s">
        <v>1158</v>
      </c>
      <c r="B837" s="1049" t="s">
        <v>1187</v>
      </c>
      <c r="C837" s="1050"/>
      <c r="D837" s="11">
        <f>D805+D818+D836</f>
        <v>5260.9000000000005</v>
      </c>
      <c r="E837" s="11" t="s">
        <v>23</v>
      </c>
      <c r="F837" s="11">
        <f>F836+F833+F819+F808+F805</f>
        <v>0</v>
      </c>
      <c r="G837" s="53">
        <f>G805+G818+G836</f>
        <v>5</v>
      </c>
      <c r="H837" s="11">
        <f>H836+H833+H819+H808+H805</f>
        <v>15244331</v>
      </c>
      <c r="I837" s="11">
        <f>I836+I833+I819+I808+I805</f>
        <v>0</v>
      </c>
      <c r="J837" s="11">
        <f>J836+J833+J819+J808+J805</f>
        <v>15244331</v>
      </c>
      <c r="K837" s="11" t="s">
        <v>23</v>
      </c>
      <c r="L837" s="11">
        <f>L836+L833+L819+L808+L805</f>
        <v>87746340.140000015</v>
      </c>
      <c r="M837" s="11" t="s">
        <v>23</v>
      </c>
      <c r="N837" s="103" t="s">
        <v>23</v>
      </c>
      <c r="O837" s="11" t="s">
        <v>23</v>
      </c>
    </row>
    <row r="838" spans="1:15" s="42" customFormat="1" ht="59.25" customHeight="1">
      <c r="A838" s="104" t="s">
        <v>1188</v>
      </c>
      <c r="B838" s="1071" t="s">
        <v>1189</v>
      </c>
      <c r="C838" s="1072"/>
      <c r="D838" s="1072"/>
      <c r="E838" s="1072"/>
      <c r="F838" s="1072"/>
      <c r="G838" s="1072"/>
      <c r="H838" s="1072"/>
      <c r="I838" s="1072"/>
      <c r="J838" s="1072"/>
      <c r="K838" s="1072"/>
      <c r="L838" s="1072"/>
      <c r="M838" s="1072"/>
      <c r="N838" s="1072"/>
      <c r="O838" s="1073"/>
    </row>
    <row r="839" spans="1:15" s="42" customFormat="1" ht="20.25">
      <c r="A839" s="104" t="s">
        <v>1190</v>
      </c>
      <c r="B839" s="1049" t="s">
        <v>20</v>
      </c>
      <c r="C839" s="1051"/>
      <c r="D839" s="1051"/>
      <c r="E839" s="1051"/>
      <c r="F839" s="1051"/>
      <c r="G839" s="1051"/>
      <c r="H839" s="1051"/>
      <c r="I839" s="1051"/>
      <c r="J839" s="1051"/>
      <c r="K839" s="1051"/>
      <c r="L839" s="1051"/>
      <c r="M839" s="1051"/>
      <c r="N839" s="1051"/>
      <c r="O839" s="1050"/>
    </row>
    <row r="840" spans="1:15" s="42" customFormat="1" ht="97.5" customHeight="1">
      <c r="A840" s="44">
        <v>1</v>
      </c>
      <c r="B840" s="17" t="s">
        <v>1191</v>
      </c>
      <c r="C840" s="12" t="s">
        <v>1192</v>
      </c>
      <c r="D840" s="801">
        <v>9148.7000000000007</v>
      </c>
      <c r="E840" s="44">
        <v>1</v>
      </c>
      <c r="F840" s="799">
        <v>0</v>
      </c>
      <c r="G840" s="325">
        <v>1</v>
      </c>
      <c r="H840" s="368">
        <v>2900589</v>
      </c>
      <c r="I840" s="284">
        <v>0</v>
      </c>
      <c r="J840" s="368">
        <v>2900589</v>
      </c>
      <c r="K840" s="5" t="s">
        <v>1193</v>
      </c>
      <c r="L840" s="273">
        <v>213165990.81999999</v>
      </c>
      <c r="M840" s="19">
        <v>40475</v>
      </c>
      <c r="N840" s="5" t="s">
        <v>1194</v>
      </c>
      <c r="O840" s="18" t="s">
        <v>23</v>
      </c>
    </row>
    <row r="841" spans="1:15" s="42" customFormat="1" ht="269.25" customHeight="1">
      <c r="A841" s="104" t="s">
        <v>1190</v>
      </c>
      <c r="B841" s="1049" t="s">
        <v>1197</v>
      </c>
      <c r="C841" s="1050"/>
      <c r="D841" s="835">
        <f>SUM(D840:D840)</f>
        <v>9148.7000000000007</v>
      </c>
      <c r="E841" s="835" t="s">
        <v>23</v>
      </c>
      <c r="F841" s="835">
        <f t="shared" ref="F841:L841" si="71">SUM(F840:F840)</f>
        <v>0</v>
      </c>
      <c r="G841" s="835">
        <f t="shared" si="71"/>
        <v>1</v>
      </c>
      <c r="H841" s="835">
        <f t="shared" si="71"/>
        <v>2900589</v>
      </c>
      <c r="I841" s="835">
        <f t="shared" si="71"/>
        <v>0</v>
      </c>
      <c r="J841" s="835">
        <f t="shared" si="71"/>
        <v>2900589</v>
      </c>
      <c r="K841" s="835">
        <f t="shared" si="71"/>
        <v>0</v>
      </c>
      <c r="L841" s="835">
        <f t="shared" si="71"/>
        <v>213165990.81999999</v>
      </c>
      <c r="M841" s="11"/>
      <c r="N841" s="103" t="s">
        <v>23</v>
      </c>
      <c r="O841" s="11" t="s">
        <v>23</v>
      </c>
    </row>
    <row r="842" spans="1:15" s="42" customFormat="1" ht="20.25">
      <c r="A842" s="104" t="s">
        <v>1198</v>
      </c>
      <c r="B842" s="1049" t="s">
        <v>197</v>
      </c>
      <c r="C842" s="1051"/>
      <c r="D842" s="1051"/>
      <c r="E842" s="1051"/>
      <c r="F842" s="1051"/>
      <c r="G842" s="1051"/>
      <c r="H842" s="1051"/>
      <c r="I842" s="1051"/>
      <c r="J842" s="1051"/>
      <c r="K842" s="1051"/>
      <c r="L842" s="1051"/>
      <c r="M842" s="1051"/>
      <c r="N842" s="1051"/>
      <c r="O842" s="1050"/>
    </row>
    <row r="843" spans="1:15" s="42" customFormat="1" ht="20.25">
      <c r="A843" s="44">
        <v>1</v>
      </c>
      <c r="B843" s="21" t="s">
        <v>23</v>
      </c>
      <c r="C843" s="21" t="s">
        <v>23</v>
      </c>
      <c r="D843" s="801">
        <v>0</v>
      </c>
      <c r="E843" s="44" t="s">
        <v>23</v>
      </c>
      <c r="F843" s="799">
        <v>0</v>
      </c>
      <c r="G843" s="282">
        <v>0</v>
      </c>
      <c r="H843" s="273">
        <v>0</v>
      </c>
      <c r="I843" s="273">
        <v>0</v>
      </c>
      <c r="J843" s="273">
        <v>0</v>
      </c>
      <c r="K843" s="44" t="s">
        <v>23</v>
      </c>
      <c r="L843" s="273">
        <v>0</v>
      </c>
      <c r="M843" s="20" t="s">
        <v>23</v>
      </c>
      <c r="N843" s="44" t="s">
        <v>23</v>
      </c>
      <c r="O843" s="18" t="s">
        <v>23</v>
      </c>
    </row>
    <row r="844" spans="1:15" s="42" customFormat="1" ht="237" customHeight="1">
      <c r="A844" s="104" t="s">
        <v>1198</v>
      </c>
      <c r="B844" s="1049" t="s">
        <v>1199</v>
      </c>
      <c r="C844" s="1050"/>
      <c r="D844" s="11">
        <f t="shared" ref="D844:L844" si="72">SUM(D843)</f>
        <v>0</v>
      </c>
      <c r="E844" s="11">
        <f t="shared" si="72"/>
        <v>0</v>
      </c>
      <c r="F844" s="11">
        <f t="shared" si="72"/>
        <v>0</v>
      </c>
      <c r="G844" s="11">
        <f t="shared" si="72"/>
        <v>0</v>
      </c>
      <c r="H844" s="11">
        <f t="shared" si="72"/>
        <v>0</v>
      </c>
      <c r="I844" s="11">
        <f t="shared" si="72"/>
        <v>0</v>
      </c>
      <c r="J844" s="11">
        <f t="shared" si="72"/>
        <v>0</v>
      </c>
      <c r="K844" s="11">
        <f t="shared" si="72"/>
        <v>0</v>
      </c>
      <c r="L844" s="11">
        <f t="shared" si="72"/>
        <v>0</v>
      </c>
      <c r="M844" s="11" t="s">
        <v>23</v>
      </c>
      <c r="N844" s="103" t="s">
        <v>23</v>
      </c>
      <c r="O844" s="11" t="s">
        <v>23</v>
      </c>
    </row>
    <row r="845" spans="1:15" s="42" customFormat="1" ht="20.25">
      <c r="A845" s="104" t="s">
        <v>1200</v>
      </c>
      <c r="B845" s="1049" t="s">
        <v>678</v>
      </c>
      <c r="C845" s="1051"/>
      <c r="D845" s="1051"/>
      <c r="E845" s="1051"/>
      <c r="F845" s="1051"/>
      <c r="G845" s="1051"/>
      <c r="H845" s="1051"/>
      <c r="I845" s="1051"/>
      <c r="J845" s="1051"/>
      <c r="K845" s="1051"/>
      <c r="L845" s="1051"/>
      <c r="M845" s="1051"/>
      <c r="N845" s="1051"/>
      <c r="O845" s="1050"/>
    </row>
    <row r="846" spans="1:15" s="42" customFormat="1" ht="20.25">
      <c r="A846" s="104" t="s">
        <v>1201</v>
      </c>
      <c r="B846" s="1049" t="s">
        <v>977</v>
      </c>
      <c r="C846" s="1051"/>
      <c r="D846" s="1051"/>
      <c r="E846" s="1051"/>
      <c r="F846" s="1051"/>
      <c r="G846" s="1051"/>
      <c r="H846" s="1051"/>
      <c r="I846" s="1051"/>
      <c r="J846" s="1051"/>
      <c r="K846" s="1051"/>
      <c r="L846" s="1051"/>
      <c r="M846" s="1051"/>
      <c r="N846" s="1051"/>
      <c r="O846" s="1050"/>
    </row>
    <row r="847" spans="1:15" s="42" customFormat="1" ht="20.25">
      <c r="A847" s="44">
        <v>1</v>
      </c>
      <c r="B847" s="21" t="s">
        <v>23</v>
      </c>
      <c r="C847" s="21" t="s">
        <v>23</v>
      </c>
      <c r="D847" s="801">
        <v>0</v>
      </c>
      <c r="E847" s="44" t="s">
        <v>23</v>
      </c>
      <c r="F847" s="799">
        <v>0</v>
      </c>
      <c r="G847" s="282">
        <v>0</v>
      </c>
      <c r="H847" s="273">
        <v>0</v>
      </c>
      <c r="I847" s="273">
        <v>0</v>
      </c>
      <c r="J847" s="273">
        <v>0</v>
      </c>
      <c r="K847" s="44" t="s">
        <v>23</v>
      </c>
      <c r="L847" s="273">
        <v>0</v>
      </c>
      <c r="M847" s="20" t="s">
        <v>23</v>
      </c>
      <c r="N847" s="44" t="s">
        <v>23</v>
      </c>
      <c r="O847" s="18" t="s">
        <v>23</v>
      </c>
    </row>
    <row r="848" spans="1:15" s="42" customFormat="1" ht="20.25">
      <c r="A848" s="104" t="s">
        <v>1201</v>
      </c>
      <c r="B848" s="103" t="s">
        <v>978</v>
      </c>
      <c r="C848" s="103"/>
      <c r="D848" s="11">
        <f t="shared" ref="D848:L848" si="73">SUM(D847)</f>
        <v>0</v>
      </c>
      <c r="E848" s="11">
        <f t="shared" si="73"/>
        <v>0</v>
      </c>
      <c r="F848" s="11">
        <f t="shared" si="73"/>
        <v>0</v>
      </c>
      <c r="G848" s="11">
        <f t="shared" si="73"/>
        <v>0</v>
      </c>
      <c r="H848" s="11">
        <f t="shared" si="73"/>
        <v>0</v>
      </c>
      <c r="I848" s="11">
        <f t="shared" si="73"/>
        <v>0</v>
      </c>
      <c r="J848" s="11">
        <f t="shared" si="73"/>
        <v>0</v>
      </c>
      <c r="K848" s="11">
        <f t="shared" si="73"/>
        <v>0</v>
      </c>
      <c r="L848" s="11">
        <f t="shared" si="73"/>
        <v>0</v>
      </c>
      <c r="M848" s="11" t="s">
        <v>23</v>
      </c>
      <c r="N848" s="103" t="s">
        <v>23</v>
      </c>
      <c r="O848" s="11" t="s">
        <v>23</v>
      </c>
    </row>
    <row r="849" spans="1:15" s="42" customFormat="1" ht="20.25">
      <c r="A849" s="104" t="s">
        <v>1202</v>
      </c>
      <c r="B849" s="1049" t="s">
        <v>692</v>
      </c>
      <c r="C849" s="1051"/>
      <c r="D849" s="1051"/>
      <c r="E849" s="1051"/>
      <c r="F849" s="1051"/>
      <c r="G849" s="1051"/>
      <c r="H849" s="1051"/>
      <c r="I849" s="1051"/>
      <c r="J849" s="1051"/>
      <c r="K849" s="1051"/>
      <c r="L849" s="1051"/>
      <c r="M849" s="1051"/>
      <c r="N849" s="1051"/>
      <c r="O849" s="1050"/>
    </row>
    <row r="850" spans="1:15" s="42" customFormat="1" ht="20.25">
      <c r="A850" s="44">
        <v>1</v>
      </c>
      <c r="B850" s="21" t="s">
        <v>23</v>
      </c>
      <c r="C850" s="21" t="s">
        <v>23</v>
      </c>
      <c r="D850" s="801">
        <v>0</v>
      </c>
      <c r="E850" s="44" t="s">
        <v>23</v>
      </c>
      <c r="F850" s="799">
        <v>0</v>
      </c>
      <c r="G850" s="282">
        <v>0</v>
      </c>
      <c r="H850" s="273">
        <v>0</v>
      </c>
      <c r="I850" s="273">
        <v>0</v>
      </c>
      <c r="J850" s="273">
        <v>0</v>
      </c>
      <c r="K850" s="44" t="s">
        <v>23</v>
      </c>
      <c r="L850" s="273">
        <v>0</v>
      </c>
      <c r="M850" s="20" t="s">
        <v>23</v>
      </c>
      <c r="N850" s="44" t="s">
        <v>23</v>
      </c>
      <c r="O850" s="18" t="s">
        <v>23</v>
      </c>
    </row>
    <row r="851" spans="1:15" s="42" customFormat="1" ht="20.25">
      <c r="A851" s="104" t="s">
        <v>1202</v>
      </c>
      <c r="B851" s="103" t="s">
        <v>980</v>
      </c>
      <c r="C851" s="103"/>
      <c r="D851" s="11">
        <f t="shared" ref="D851:L851" si="74">SUM(D850)</f>
        <v>0</v>
      </c>
      <c r="E851" s="11">
        <f t="shared" si="74"/>
        <v>0</v>
      </c>
      <c r="F851" s="11">
        <f t="shared" si="74"/>
        <v>0</v>
      </c>
      <c r="G851" s="11">
        <f t="shared" si="74"/>
        <v>0</v>
      </c>
      <c r="H851" s="11">
        <f t="shared" si="74"/>
        <v>0</v>
      </c>
      <c r="I851" s="11">
        <f t="shared" si="74"/>
        <v>0</v>
      </c>
      <c r="J851" s="11">
        <f t="shared" si="74"/>
        <v>0</v>
      </c>
      <c r="K851" s="11">
        <f t="shared" si="74"/>
        <v>0</v>
      </c>
      <c r="L851" s="11">
        <f t="shared" si="74"/>
        <v>0</v>
      </c>
      <c r="M851" s="11" t="s">
        <v>23</v>
      </c>
      <c r="N851" s="103" t="s">
        <v>23</v>
      </c>
      <c r="O851" s="11" t="s">
        <v>23</v>
      </c>
    </row>
    <row r="852" spans="1:15" s="42" customFormat="1" ht="20.25">
      <c r="A852" s="104" t="s">
        <v>1203</v>
      </c>
      <c r="B852" s="1049" t="s">
        <v>721</v>
      </c>
      <c r="C852" s="1051"/>
      <c r="D852" s="1051"/>
      <c r="E852" s="1051"/>
      <c r="F852" s="1051"/>
      <c r="G852" s="1051"/>
      <c r="H852" s="1051"/>
      <c r="I852" s="1051"/>
      <c r="J852" s="1051"/>
      <c r="K852" s="1051"/>
      <c r="L852" s="1051"/>
      <c r="M852" s="1051"/>
      <c r="N852" s="1051"/>
      <c r="O852" s="1050"/>
    </row>
    <row r="853" spans="1:15" s="42" customFormat="1" ht="20.25">
      <c r="A853" s="405" t="s">
        <v>982</v>
      </c>
      <c r="B853" s="21" t="s">
        <v>23</v>
      </c>
      <c r="C853" s="21" t="s">
        <v>23</v>
      </c>
      <c r="D853" s="801">
        <v>0</v>
      </c>
      <c r="E853" s="44" t="s">
        <v>23</v>
      </c>
      <c r="F853" s="799">
        <v>0</v>
      </c>
      <c r="G853" s="282">
        <v>0</v>
      </c>
      <c r="H853" s="273">
        <v>0</v>
      </c>
      <c r="I853" s="273">
        <v>0</v>
      </c>
      <c r="J853" s="273">
        <v>0</v>
      </c>
      <c r="K853" s="44" t="s">
        <v>23</v>
      </c>
      <c r="L853" s="273">
        <v>0</v>
      </c>
      <c r="M853" s="20" t="s">
        <v>23</v>
      </c>
      <c r="N853" s="44" t="s">
        <v>23</v>
      </c>
      <c r="O853" s="18" t="s">
        <v>23</v>
      </c>
    </row>
    <row r="854" spans="1:15" s="42" customFormat="1" ht="20.25">
      <c r="A854" s="104" t="s">
        <v>1203</v>
      </c>
      <c r="B854" s="103" t="s">
        <v>732</v>
      </c>
      <c r="C854" s="103"/>
      <c r="D854" s="11">
        <f t="shared" ref="D854:L854" si="75">SUM(D853)</f>
        <v>0</v>
      </c>
      <c r="E854" s="11">
        <f t="shared" si="75"/>
        <v>0</v>
      </c>
      <c r="F854" s="11">
        <f t="shared" si="75"/>
        <v>0</v>
      </c>
      <c r="G854" s="11">
        <f t="shared" si="75"/>
        <v>0</v>
      </c>
      <c r="H854" s="11">
        <f t="shared" si="75"/>
        <v>0</v>
      </c>
      <c r="I854" s="11">
        <f t="shared" si="75"/>
        <v>0</v>
      </c>
      <c r="J854" s="11">
        <f t="shared" si="75"/>
        <v>0</v>
      </c>
      <c r="K854" s="11">
        <f t="shared" si="75"/>
        <v>0</v>
      </c>
      <c r="L854" s="11">
        <f t="shared" si="75"/>
        <v>0</v>
      </c>
      <c r="M854" s="11" t="s">
        <v>23</v>
      </c>
      <c r="N854" s="103" t="s">
        <v>23</v>
      </c>
      <c r="O854" s="11" t="s">
        <v>23</v>
      </c>
    </row>
    <row r="855" spans="1:15" s="42" customFormat="1" ht="225.75" customHeight="1">
      <c r="A855" s="104" t="s">
        <v>1200</v>
      </c>
      <c r="B855" s="1049" t="s">
        <v>1204</v>
      </c>
      <c r="C855" s="1050"/>
      <c r="D855" s="11">
        <f t="shared" ref="D855:L855" si="76">D854+D851+D848</f>
        <v>0</v>
      </c>
      <c r="E855" s="11">
        <f t="shared" si="76"/>
        <v>0</v>
      </c>
      <c r="F855" s="11">
        <f t="shared" si="76"/>
        <v>0</v>
      </c>
      <c r="G855" s="11">
        <f t="shared" si="76"/>
        <v>0</v>
      </c>
      <c r="H855" s="11">
        <f t="shared" si="76"/>
        <v>0</v>
      </c>
      <c r="I855" s="11">
        <f t="shared" si="76"/>
        <v>0</v>
      </c>
      <c r="J855" s="11">
        <f t="shared" si="76"/>
        <v>0</v>
      </c>
      <c r="K855" s="11">
        <f t="shared" si="76"/>
        <v>0</v>
      </c>
      <c r="L855" s="11">
        <f t="shared" si="76"/>
        <v>0</v>
      </c>
      <c r="M855" s="11" t="s">
        <v>23</v>
      </c>
      <c r="N855" s="103" t="s">
        <v>23</v>
      </c>
      <c r="O855" s="11" t="s">
        <v>23</v>
      </c>
    </row>
    <row r="856" spans="1:15" s="42" customFormat="1" ht="20.25">
      <c r="A856" s="104" t="s">
        <v>1205</v>
      </c>
      <c r="B856" s="1049" t="s">
        <v>735</v>
      </c>
      <c r="C856" s="1051"/>
      <c r="D856" s="1051"/>
      <c r="E856" s="1051"/>
      <c r="F856" s="1051"/>
      <c r="G856" s="1051"/>
      <c r="H856" s="1051"/>
      <c r="I856" s="1051"/>
      <c r="J856" s="1051"/>
      <c r="K856" s="1051"/>
      <c r="L856" s="1051"/>
      <c r="M856" s="1051"/>
      <c r="N856" s="1051"/>
      <c r="O856" s="1050"/>
    </row>
    <row r="857" spans="1:15" s="42" customFormat="1" ht="20.25">
      <c r="A857" s="104" t="s">
        <v>1206</v>
      </c>
      <c r="B857" s="1049" t="s">
        <v>985</v>
      </c>
      <c r="C857" s="1051"/>
      <c r="D857" s="1051"/>
      <c r="E857" s="1051"/>
      <c r="F857" s="1051"/>
      <c r="G857" s="1051"/>
      <c r="H857" s="1051"/>
      <c r="I857" s="1051"/>
      <c r="J857" s="1051"/>
      <c r="K857" s="1051"/>
      <c r="L857" s="1051"/>
      <c r="M857" s="1051"/>
      <c r="N857" s="1051"/>
      <c r="O857" s="1050"/>
    </row>
    <row r="858" spans="1:15" s="42" customFormat="1" ht="20.25">
      <c r="A858" s="44">
        <v>1</v>
      </c>
      <c r="B858" s="21" t="s">
        <v>23</v>
      </c>
      <c r="C858" s="21" t="s">
        <v>23</v>
      </c>
      <c r="D858" s="801">
        <v>0</v>
      </c>
      <c r="E858" s="44" t="s">
        <v>23</v>
      </c>
      <c r="F858" s="799">
        <v>0</v>
      </c>
      <c r="G858" s="282">
        <v>0</v>
      </c>
      <c r="H858" s="273">
        <v>0</v>
      </c>
      <c r="I858" s="273">
        <v>0</v>
      </c>
      <c r="J858" s="273">
        <v>0</v>
      </c>
      <c r="K858" s="44" t="s">
        <v>23</v>
      </c>
      <c r="L858" s="273">
        <v>0</v>
      </c>
      <c r="M858" s="20" t="s">
        <v>23</v>
      </c>
      <c r="N858" s="44" t="s">
        <v>23</v>
      </c>
      <c r="O858" s="18" t="s">
        <v>23</v>
      </c>
    </row>
    <row r="859" spans="1:15" s="42" customFormat="1" ht="33.75" customHeight="1">
      <c r="A859" s="104" t="s">
        <v>1206</v>
      </c>
      <c r="B859" s="1049" t="s">
        <v>949</v>
      </c>
      <c r="C859" s="1050"/>
      <c r="D859" s="11">
        <f t="shared" ref="D859:L859" si="77">SUM(D858)</f>
        <v>0</v>
      </c>
      <c r="E859" s="11">
        <f t="shared" si="77"/>
        <v>0</v>
      </c>
      <c r="F859" s="11">
        <f t="shared" si="77"/>
        <v>0</v>
      </c>
      <c r="G859" s="11">
        <f t="shared" si="77"/>
        <v>0</v>
      </c>
      <c r="H859" s="11">
        <f t="shared" si="77"/>
        <v>0</v>
      </c>
      <c r="I859" s="11">
        <f t="shared" si="77"/>
        <v>0</v>
      </c>
      <c r="J859" s="11">
        <f t="shared" si="77"/>
        <v>0</v>
      </c>
      <c r="K859" s="11">
        <f t="shared" si="77"/>
        <v>0</v>
      </c>
      <c r="L859" s="11">
        <f t="shared" si="77"/>
        <v>0</v>
      </c>
      <c r="M859" s="11" t="s">
        <v>23</v>
      </c>
      <c r="N859" s="103" t="s">
        <v>23</v>
      </c>
      <c r="O859" s="11" t="s">
        <v>23</v>
      </c>
    </row>
    <row r="860" spans="1:15" s="42" customFormat="1" ht="20.25">
      <c r="A860" s="104" t="s">
        <v>1207</v>
      </c>
      <c r="B860" s="1049" t="s">
        <v>987</v>
      </c>
      <c r="C860" s="1051"/>
      <c r="D860" s="1051"/>
      <c r="E860" s="1051"/>
      <c r="F860" s="1051"/>
      <c r="G860" s="1051"/>
      <c r="H860" s="1051"/>
      <c r="I860" s="1051"/>
      <c r="J860" s="1051"/>
      <c r="K860" s="1051"/>
      <c r="L860" s="1051"/>
      <c r="M860" s="1051"/>
      <c r="N860" s="1051"/>
      <c r="O860" s="1050"/>
    </row>
    <row r="861" spans="1:15" s="42" customFormat="1" ht="20.25">
      <c r="A861" s="44">
        <v>1</v>
      </c>
      <c r="B861" s="21" t="s">
        <v>23</v>
      </c>
      <c r="C861" s="21" t="s">
        <v>23</v>
      </c>
      <c r="D861" s="801">
        <v>0</v>
      </c>
      <c r="E861" s="44" t="s">
        <v>23</v>
      </c>
      <c r="F861" s="799">
        <v>0</v>
      </c>
      <c r="G861" s="282">
        <v>0</v>
      </c>
      <c r="H861" s="273">
        <v>0</v>
      </c>
      <c r="I861" s="273">
        <v>0</v>
      </c>
      <c r="J861" s="273">
        <v>0</v>
      </c>
      <c r="K861" s="44" t="s">
        <v>23</v>
      </c>
      <c r="L861" s="273">
        <v>0</v>
      </c>
      <c r="M861" s="20" t="s">
        <v>23</v>
      </c>
      <c r="N861" s="44" t="s">
        <v>23</v>
      </c>
      <c r="O861" s="18" t="s">
        <v>23</v>
      </c>
    </row>
    <row r="862" spans="1:15" s="42" customFormat="1" ht="33.75" customHeight="1">
      <c r="A862" s="104" t="s">
        <v>1207</v>
      </c>
      <c r="B862" s="1049" t="s">
        <v>988</v>
      </c>
      <c r="C862" s="1050"/>
      <c r="D862" s="11">
        <f t="shared" ref="D862:L862" si="78">SUM(D861)</f>
        <v>0</v>
      </c>
      <c r="E862" s="11">
        <f t="shared" si="78"/>
        <v>0</v>
      </c>
      <c r="F862" s="11">
        <f t="shared" si="78"/>
        <v>0</v>
      </c>
      <c r="G862" s="11">
        <f t="shared" si="78"/>
        <v>0</v>
      </c>
      <c r="H862" s="11">
        <f t="shared" si="78"/>
        <v>0</v>
      </c>
      <c r="I862" s="11">
        <f t="shared" si="78"/>
        <v>0</v>
      </c>
      <c r="J862" s="11">
        <f t="shared" si="78"/>
        <v>0</v>
      </c>
      <c r="K862" s="11">
        <f t="shared" si="78"/>
        <v>0</v>
      </c>
      <c r="L862" s="11">
        <f t="shared" si="78"/>
        <v>0</v>
      </c>
      <c r="M862" s="11" t="s">
        <v>23</v>
      </c>
      <c r="N862" s="103" t="s">
        <v>23</v>
      </c>
      <c r="O862" s="11" t="s">
        <v>23</v>
      </c>
    </row>
    <row r="863" spans="1:15" s="42" customFormat="1" ht="20.25">
      <c r="A863" s="104" t="s">
        <v>1208</v>
      </c>
      <c r="B863" s="1049" t="s">
        <v>990</v>
      </c>
      <c r="C863" s="1051"/>
      <c r="D863" s="1051"/>
      <c r="E863" s="1051"/>
      <c r="F863" s="1051"/>
      <c r="G863" s="1051"/>
      <c r="H863" s="1051"/>
      <c r="I863" s="1051"/>
      <c r="J863" s="1051"/>
      <c r="K863" s="1051"/>
      <c r="L863" s="1051"/>
      <c r="M863" s="1051"/>
      <c r="N863" s="1051"/>
      <c r="O863" s="1050"/>
    </row>
    <row r="864" spans="1:15" s="42" customFormat="1" ht="20.25">
      <c r="A864" s="44">
        <v>1</v>
      </c>
      <c r="B864" s="21" t="s">
        <v>23</v>
      </c>
      <c r="C864" s="21" t="s">
        <v>23</v>
      </c>
      <c r="D864" s="801">
        <v>0</v>
      </c>
      <c r="E864" s="44" t="s">
        <v>23</v>
      </c>
      <c r="F864" s="799">
        <v>0</v>
      </c>
      <c r="G864" s="282">
        <v>0</v>
      </c>
      <c r="H864" s="273">
        <v>0</v>
      </c>
      <c r="I864" s="273">
        <v>0</v>
      </c>
      <c r="J864" s="273">
        <v>0</v>
      </c>
      <c r="K864" s="44" t="s">
        <v>23</v>
      </c>
      <c r="L864" s="273">
        <v>0</v>
      </c>
      <c r="M864" s="20" t="s">
        <v>23</v>
      </c>
      <c r="N864" s="44" t="s">
        <v>23</v>
      </c>
      <c r="O864" s="18" t="s">
        <v>23</v>
      </c>
    </row>
    <row r="865" spans="1:15" s="42" customFormat="1" ht="33.75" customHeight="1">
      <c r="A865" s="104" t="s">
        <v>1208</v>
      </c>
      <c r="B865" s="1049" t="s">
        <v>991</v>
      </c>
      <c r="C865" s="1050"/>
      <c r="D865" s="11">
        <f t="shared" ref="D865:L865" si="79">SUM(D864)</f>
        <v>0</v>
      </c>
      <c r="E865" s="11">
        <f t="shared" si="79"/>
        <v>0</v>
      </c>
      <c r="F865" s="11">
        <f t="shared" si="79"/>
        <v>0</v>
      </c>
      <c r="G865" s="11">
        <f t="shared" si="79"/>
        <v>0</v>
      </c>
      <c r="H865" s="11">
        <f t="shared" si="79"/>
        <v>0</v>
      </c>
      <c r="I865" s="11">
        <f t="shared" si="79"/>
        <v>0</v>
      </c>
      <c r="J865" s="11">
        <f t="shared" si="79"/>
        <v>0</v>
      </c>
      <c r="K865" s="11">
        <f t="shared" si="79"/>
        <v>0</v>
      </c>
      <c r="L865" s="11">
        <f t="shared" si="79"/>
        <v>0</v>
      </c>
      <c r="M865" s="11" t="s">
        <v>23</v>
      </c>
      <c r="N865" s="103" t="s">
        <v>23</v>
      </c>
      <c r="O865" s="11" t="s">
        <v>23</v>
      </c>
    </row>
    <row r="866" spans="1:15" s="42" customFormat="1" ht="20.25">
      <c r="A866" s="104" t="s">
        <v>1209</v>
      </c>
      <c r="B866" s="1049" t="s">
        <v>721</v>
      </c>
      <c r="C866" s="1051"/>
      <c r="D866" s="1051"/>
      <c r="E866" s="1051"/>
      <c r="F866" s="1051"/>
      <c r="G866" s="1051"/>
      <c r="H866" s="1051"/>
      <c r="I866" s="1051"/>
      <c r="J866" s="1051"/>
      <c r="K866" s="1051"/>
      <c r="L866" s="1051"/>
      <c r="M866" s="1051"/>
      <c r="N866" s="1051"/>
      <c r="O866" s="1050"/>
    </row>
    <row r="867" spans="1:15" s="42" customFormat="1" ht="20.25">
      <c r="A867" s="405" t="s">
        <v>982</v>
      </c>
      <c r="B867" s="21" t="s">
        <v>23</v>
      </c>
      <c r="C867" s="21" t="s">
        <v>23</v>
      </c>
      <c r="D867" s="801">
        <v>0</v>
      </c>
      <c r="E867" s="44" t="s">
        <v>23</v>
      </c>
      <c r="F867" s="799">
        <v>0</v>
      </c>
      <c r="G867" s="282">
        <v>0</v>
      </c>
      <c r="H867" s="273">
        <v>0</v>
      </c>
      <c r="I867" s="273">
        <v>0</v>
      </c>
      <c r="J867" s="273">
        <v>0</v>
      </c>
      <c r="K867" s="44" t="s">
        <v>23</v>
      </c>
      <c r="L867" s="273">
        <v>0</v>
      </c>
      <c r="M867" s="20" t="s">
        <v>23</v>
      </c>
      <c r="N867" s="44" t="s">
        <v>23</v>
      </c>
      <c r="O867" s="18" t="s">
        <v>23</v>
      </c>
    </row>
    <row r="868" spans="1:15" s="42" customFormat="1" ht="41.25" customHeight="1">
      <c r="A868" s="104" t="s">
        <v>1209</v>
      </c>
      <c r="B868" s="1049" t="s">
        <v>732</v>
      </c>
      <c r="C868" s="1050"/>
      <c r="D868" s="11">
        <f t="shared" ref="D868:L868" si="80">SUM(D867)</f>
        <v>0</v>
      </c>
      <c r="E868" s="11">
        <f t="shared" si="80"/>
        <v>0</v>
      </c>
      <c r="F868" s="11">
        <f t="shared" si="80"/>
        <v>0</v>
      </c>
      <c r="G868" s="11">
        <f t="shared" si="80"/>
        <v>0</v>
      </c>
      <c r="H868" s="11">
        <f t="shared" si="80"/>
        <v>0</v>
      </c>
      <c r="I868" s="11">
        <f t="shared" si="80"/>
        <v>0</v>
      </c>
      <c r="J868" s="11">
        <f t="shared" si="80"/>
        <v>0</v>
      </c>
      <c r="K868" s="11">
        <f t="shared" si="80"/>
        <v>0</v>
      </c>
      <c r="L868" s="11">
        <f t="shared" si="80"/>
        <v>0</v>
      </c>
      <c r="M868" s="11" t="s">
        <v>23</v>
      </c>
      <c r="N868" s="103" t="s">
        <v>23</v>
      </c>
      <c r="O868" s="11" t="s">
        <v>23</v>
      </c>
    </row>
    <row r="869" spans="1:15" s="42" customFormat="1" ht="137.25" customHeight="1">
      <c r="A869" s="104" t="s">
        <v>1205</v>
      </c>
      <c r="B869" s="1049" t="s">
        <v>1210</v>
      </c>
      <c r="C869" s="1050"/>
      <c r="D869" s="11">
        <f t="shared" ref="D869:L869" si="81">D868+D865+D862+D859</f>
        <v>0</v>
      </c>
      <c r="E869" s="11">
        <f t="shared" si="81"/>
        <v>0</v>
      </c>
      <c r="F869" s="11">
        <f t="shared" si="81"/>
        <v>0</v>
      </c>
      <c r="G869" s="11">
        <f t="shared" si="81"/>
        <v>0</v>
      </c>
      <c r="H869" s="11">
        <f t="shared" si="81"/>
        <v>0</v>
      </c>
      <c r="I869" s="11">
        <f t="shared" si="81"/>
        <v>0</v>
      </c>
      <c r="J869" s="11">
        <f t="shared" si="81"/>
        <v>0</v>
      </c>
      <c r="K869" s="11">
        <f t="shared" si="81"/>
        <v>0</v>
      </c>
      <c r="L869" s="11">
        <f t="shared" si="81"/>
        <v>0</v>
      </c>
      <c r="M869" s="11" t="s">
        <v>23</v>
      </c>
      <c r="N869" s="103" t="s">
        <v>23</v>
      </c>
      <c r="O869" s="11" t="s">
        <v>23</v>
      </c>
    </row>
    <row r="870" spans="1:15" s="42" customFormat="1" ht="20.25">
      <c r="A870" s="104" t="s">
        <v>1211</v>
      </c>
      <c r="B870" s="1049" t="s">
        <v>994</v>
      </c>
      <c r="C870" s="1051"/>
      <c r="D870" s="1051"/>
      <c r="E870" s="1051"/>
      <c r="F870" s="1051"/>
      <c r="G870" s="1051"/>
      <c r="H870" s="1051"/>
      <c r="I870" s="1051"/>
      <c r="J870" s="1051"/>
      <c r="K870" s="1051"/>
      <c r="L870" s="1051"/>
      <c r="M870" s="1051"/>
      <c r="N870" s="1051"/>
      <c r="O870" s="1050"/>
    </row>
    <row r="871" spans="1:15" s="42" customFormat="1" ht="20.25">
      <c r="A871" s="405" t="s">
        <v>982</v>
      </c>
      <c r="B871" s="21" t="s">
        <v>23</v>
      </c>
      <c r="C871" s="21" t="s">
        <v>23</v>
      </c>
      <c r="D871" s="801">
        <v>0</v>
      </c>
      <c r="E871" s="44" t="s">
        <v>23</v>
      </c>
      <c r="F871" s="799">
        <v>0</v>
      </c>
      <c r="G871" s="282">
        <v>0</v>
      </c>
      <c r="H871" s="273">
        <v>0</v>
      </c>
      <c r="I871" s="273">
        <v>0</v>
      </c>
      <c r="J871" s="273">
        <v>0</v>
      </c>
      <c r="K871" s="44" t="s">
        <v>23</v>
      </c>
      <c r="L871" s="273">
        <v>0</v>
      </c>
      <c r="M871" s="20" t="s">
        <v>23</v>
      </c>
      <c r="N871" s="44" t="s">
        <v>23</v>
      </c>
      <c r="O871" s="18" t="s">
        <v>23</v>
      </c>
    </row>
    <row r="872" spans="1:15" s="42" customFormat="1" ht="150" customHeight="1">
      <c r="A872" s="104" t="s">
        <v>1211</v>
      </c>
      <c r="B872" s="1049" t="s">
        <v>1212</v>
      </c>
      <c r="C872" s="1050"/>
      <c r="D872" s="11">
        <f t="shared" ref="D872:L872" si="82">SUM(D871)</f>
        <v>0</v>
      </c>
      <c r="E872" s="11">
        <f t="shared" si="82"/>
        <v>0</v>
      </c>
      <c r="F872" s="11">
        <f t="shared" si="82"/>
        <v>0</v>
      </c>
      <c r="G872" s="11">
        <f t="shared" si="82"/>
        <v>0</v>
      </c>
      <c r="H872" s="11">
        <f t="shared" si="82"/>
        <v>0</v>
      </c>
      <c r="I872" s="11">
        <f t="shared" si="82"/>
        <v>0</v>
      </c>
      <c r="J872" s="11">
        <f t="shared" si="82"/>
        <v>0</v>
      </c>
      <c r="K872" s="11">
        <f t="shared" si="82"/>
        <v>0</v>
      </c>
      <c r="L872" s="11">
        <f t="shared" si="82"/>
        <v>0</v>
      </c>
      <c r="M872" s="11" t="s">
        <v>23</v>
      </c>
      <c r="N872" s="103" t="s">
        <v>23</v>
      </c>
      <c r="O872" s="11" t="s">
        <v>23</v>
      </c>
    </row>
    <row r="873" spans="1:15" s="42" customFormat="1" ht="153" customHeight="1">
      <c r="A873" s="106" t="s">
        <v>1188</v>
      </c>
      <c r="B873" s="1052" t="s">
        <v>1213</v>
      </c>
      <c r="C873" s="1054"/>
      <c r="D873" s="26">
        <f>D872+D869+D855+D844+D841</f>
        <v>9148.7000000000007</v>
      </c>
      <c r="E873" s="26" t="s">
        <v>23</v>
      </c>
      <c r="F873" s="26">
        <f t="shared" ref="F873:L873" si="83">F872+F869+F855+F844+F841</f>
        <v>0</v>
      </c>
      <c r="G873" s="26">
        <f t="shared" si="83"/>
        <v>1</v>
      </c>
      <c r="H873" s="26">
        <f t="shared" si="83"/>
        <v>2900589</v>
      </c>
      <c r="I873" s="26">
        <f t="shared" si="83"/>
        <v>0</v>
      </c>
      <c r="J873" s="26">
        <f t="shared" si="83"/>
        <v>2900589</v>
      </c>
      <c r="K873" s="26">
        <f t="shared" si="83"/>
        <v>0</v>
      </c>
      <c r="L873" s="26">
        <f t="shared" si="83"/>
        <v>213165990.81999999</v>
      </c>
      <c r="M873" s="26" t="s">
        <v>23</v>
      </c>
      <c r="N873" s="105" t="s">
        <v>23</v>
      </c>
      <c r="O873" s="26" t="s">
        <v>23</v>
      </c>
    </row>
    <row r="874" spans="1:15" s="42" customFormat="1" ht="79.5" customHeight="1">
      <c r="A874" s="104" t="s">
        <v>1214</v>
      </c>
      <c r="B874" s="1071" t="s">
        <v>1215</v>
      </c>
      <c r="C874" s="1072"/>
      <c r="D874" s="1072"/>
      <c r="E874" s="1072"/>
      <c r="F874" s="1072"/>
      <c r="G874" s="1072"/>
      <c r="H874" s="1072"/>
      <c r="I874" s="1072"/>
      <c r="J874" s="1072"/>
      <c r="K874" s="1072"/>
      <c r="L874" s="1072"/>
      <c r="M874" s="1072"/>
      <c r="N874" s="1072"/>
      <c r="O874" s="1073"/>
    </row>
    <row r="875" spans="1:15" s="42" customFormat="1" ht="20.25">
      <c r="A875" s="104" t="s">
        <v>1216</v>
      </c>
      <c r="B875" s="1049" t="s">
        <v>20</v>
      </c>
      <c r="C875" s="1051"/>
      <c r="D875" s="1051"/>
      <c r="E875" s="1051"/>
      <c r="F875" s="1051"/>
      <c r="G875" s="1051"/>
      <c r="H875" s="1051"/>
      <c r="I875" s="1051"/>
      <c r="J875" s="1051"/>
      <c r="K875" s="1051"/>
      <c r="L875" s="1051"/>
      <c r="M875" s="1051"/>
      <c r="N875" s="1051"/>
      <c r="O875" s="1050"/>
    </row>
    <row r="876" spans="1:15" s="42" customFormat="1" ht="128.25" customHeight="1">
      <c r="A876" s="44">
        <v>1</v>
      </c>
      <c r="B876" s="17" t="s">
        <v>1217</v>
      </c>
      <c r="C876" s="12" t="s">
        <v>1218</v>
      </c>
      <c r="D876" s="5">
        <v>2375.1</v>
      </c>
      <c r="E876" s="188" t="s">
        <v>8783</v>
      </c>
      <c r="F876" s="799">
        <v>0</v>
      </c>
      <c r="G876" s="325">
        <v>1</v>
      </c>
      <c r="H876" s="368">
        <v>9899972.0999999996</v>
      </c>
      <c r="I876" s="368">
        <v>0</v>
      </c>
      <c r="J876" s="368">
        <v>9899972.0999999996</v>
      </c>
      <c r="K876" s="5" t="s">
        <v>1219</v>
      </c>
      <c r="L876" s="273">
        <v>39013582.609999999</v>
      </c>
      <c r="M876" s="19">
        <v>41005</v>
      </c>
      <c r="N876" s="5" t="s">
        <v>1220</v>
      </c>
      <c r="O876" s="18" t="s">
        <v>23</v>
      </c>
    </row>
    <row r="877" spans="1:15" s="42" customFormat="1" ht="223.5" customHeight="1">
      <c r="A877" s="44">
        <v>2</v>
      </c>
      <c r="B877" s="17" t="s">
        <v>1221</v>
      </c>
      <c r="C877" s="12" t="s">
        <v>1218</v>
      </c>
      <c r="D877" s="5">
        <v>203.6</v>
      </c>
      <c r="E877" s="188" t="s">
        <v>1222</v>
      </c>
      <c r="F877" s="799">
        <v>0</v>
      </c>
      <c r="G877" s="325">
        <v>1</v>
      </c>
      <c r="H877" s="368">
        <v>110799.54</v>
      </c>
      <c r="I877" s="368">
        <v>0</v>
      </c>
      <c r="J877" s="368">
        <v>110799.54</v>
      </c>
      <c r="K877" s="5" t="s">
        <v>1223</v>
      </c>
      <c r="L877" s="273">
        <v>3362653.53</v>
      </c>
      <c r="M877" s="19">
        <v>43699</v>
      </c>
      <c r="N877" s="5" t="s">
        <v>1224</v>
      </c>
      <c r="O877" s="18" t="s">
        <v>23</v>
      </c>
    </row>
    <row r="878" spans="1:15" s="42" customFormat="1" ht="236.25" customHeight="1">
      <c r="A878" s="104" t="s">
        <v>1216</v>
      </c>
      <c r="B878" s="1049" t="s">
        <v>1225</v>
      </c>
      <c r="C878" s="1050"/>
      <c r="D878" s="835">
        <f t="shared" ref="D878:M878" si="84">SUM(D876:D877)</f>
        <v>2578.6999999999998</v>
      </c>
      <c r="E878" s="835">
        <f t="shared" si="84"/>
        <v>0</v>
      </c>
      <c r="F878" s="835">
        <f t="shared" si="84"/>
        <v>0</v>
      </c>
      <c r="G878" s="835">
        <f t="shared" si="84"/>
        <v>2</v>
      </c>
      <c r="H878" s="835">
        <f t="shared" si="84"/>
        <v>10010771.639999999</v>
      </c>
      <c r="I878" s="835">
        <f t="shared" si="84"/>
        <v>0</v>
      </c>
      <c r="J878" s="835">
        <f t="shared" si="84"/>
        <v>10010771.639999999</v>
      </c>
      <c r="K878" s="835">
        <f t="shared" si="84"/>
        <v>0</v>
      </c>
      <c r="L878" s="835">
        <f t="shared" si="84"/>
        <v>42376236.140000001</v>
      </c>
      <c r="M878" s="835">
        <f t="shared" si="84"/>
        <v>84704</v>
      </c>
      <c r="N878" s="103" t="s">
        <v>23</v>
      </c>
      <c r="O878" s="11" t="s">
        <v>23</v>
      </c>
    </row>
    <row r="879" spans="1:15" s="42" customFormat="1" ht="20.25">
      <c r="A879" s="104" t="s">
        <v>1226</v>
      </c>
      <c r="B879" s="1049" t="s">
        <v>197</v>
      </c>
      <c r="C879" s="1051"/>
      <c r="D879" s="1051"/>
      <c r="E879" s="1051"/>
      <c r="F879" s="1051"/>
      <c r="G879" s="1051"/>
      <c r="H879" s="1051"/>
      <c r="I879" s="1051"/>
      <c r="J879" s="1051"/>
      <c r="K879" s="1051"/>
      <c r="L879" s="1051"/>
      <c r="M879" s="1051"/>
      <c r="N879" s="1051"/>
      <c r="O879" s="1050"/>
    </row>
    <row r="880" spans="1:15" s="42" customFormat="1" ht="20.25">
      <c r="A880" s="44">
        <v>1</v>
      </c>
      <c r="B880" s="21" t="s">
        <v>23</v>
      </c>
      <c r="C880" s="21" t="s">
        <v>23</v>
      </c>
      <c r="D880" s="801">
        <v>0</v>
      </c>
      <c r="E880" s="44" t="s">
        <v>23</v>
      </c>
      <c r="F880" s="799">
        <v>0</v>
      </c>
      <c r="G880" s="282">
        <v>0</v>
      </c>
      <c r="H880" s="273">
        <v>0</v>
      </c>
      <c r="I880" s="273">
        <v>0</v>
      </c>
      <c r="J880" s="273">
        <v>0</v>
      </c>
      <c r="K880" s="44" t="s">
        <v>23</v>
      </c>
      <c r="L880" s="273">
        <v>0</v>
      </c>
      <c r="M880" s="20" t="s">
        <v>23</v>
      </c>
      <c r="N880" s="44" t="s">
        <v>23</v>
      </c>
      <c r="O880" s="18" t="s">
        <v>23</v>
      </c>
    </row>
    <row r="881" spans="1:15" s="42" customFormat="1" ht="157.5" customHeight="1">
      <c r="A881" s="104" t="s">
        <v>1226</v>
      </c>
      <c r="B881" s="1049" t="s">
        <v>1227</v>
      </c>
      <c r="C881" s="1050"/>
      <c r="D881" s="11">
        <f t="shared" ref="D881:M881" si="85">SUM(D880)</f>
        <v>0</v>
      </c>
      <c r="E881" s="11">
        <f t="shared" si="85"/>
        <v>0</v>
      </c>
      <c r="F881" s="11">
        <f t="shared" si="85"/>
        <v>0</v>
      </c>
      <c r="G881" s="11">
        <f t="shared" si="85"/>
        <v>0</v>
      </c>
      <c r="H881" s="11">
        <f t="shared" si="85"/>
        <v>0</v>
      </c>
      <c r="I881" s="11">
        <f t="shared" si="85"/>
        <v>0</v>
      </c>
      <c r="J881" s="11">
        <f t="shared" si="85"/>
        <v>0</v>
      </c>
      <c r="K881" s="11">
        <f t="shared" si="85"/>
        <v>0</v>
      </c>
      <c r="L881" s="11">
        <f t="shared" si="85"/>
        <v>0</v>
      </c>
      <c r="M881" s="11">
        <f t="shared" si="85"/>
        <v>0</v>
      </c>
      <c r="N881" s="103" t="s">
        <v>23</v>
      </c>
      <c r="O881" s="11" t="s">
        <v>23</v>
      </c>
    </row>
    <row r="882" spans="1:15" s="42" customFormat="1" ht="20.25">
      <c r="A882" s="104" t="s">
        <v>1228</v>
      </c>
      <c r="B882" s="1049" t="s">
        <v>678</v>
      </c>
      <c r="C882" s="1051"/>
      <c r="D882" s="1051"/>
      <c r="E882" s="1051"/>
      <c r="F882" s="1051"/>
      <c r="G882" s="1051"/>
      <c r="H882" s="1051"/>
      <c r="I882" s="1051"/>
      <c r="J882" s="1051"/>
      <c r="K882" s="1051"/>
      <c r="L882" s="1051"/>
      <c r="M882" s="1051"/>
      <c r="N882" s="1051"/>
      <c r="O882" s="1050"/>
    </row>
    <row r="883" spans="1:15" s="42" customFormat="1" ht="20.25">
      <c r="A883" s="104" t="s">
        <v>1229</v>
      </c>
      <c r="B883" s="1049" t="s">
        <v>977</v>
      </c>
      <c r="C883" s="1051"/>
      <c r="D883" s="1051"/>
      <c r="E883" s="1051"/>
      <c r="F883" s="1051"/>
      <c r="G883" s="1051"/>
      <c r="H883" s="1051"/>
      <c r="I883" s="1051"/>
      <c r="J883" s="1051"/>
      <c r="K883" s="1051"/>
      <c r="L883" s="1051"/>
      <c r="M883" s="1051"/>
      <c r="N883" s="1051"/>
      <c r="O883" s="1050"/>
    </row>
    <row r="884" spans="1:15" s="42" customFormat="1" ht="20.25">
      <c r="A884" s="44">
        <v>1</v>
      </c>
      <c r="B884" s="21" t="s">
        <v>23</v>
      </c>
      <c r="C884" s="21" t="s">
        <v>23</v>
      </c>
      <c r="D884" s="801">
        <v>0</v>
      </c>
      <c r="E884" s="44" t="s">
        <v>23</v>
      </c>
      <c r="F884" s="799">
        <v>0</v>
      </c>
      <c r="G884" s="282">
        <v>0</v>
      </c>
      <c r="H884" s="273">
        <v>0</v>
      </c>
      <c r="I884" s="273">
        <v>0</v>
      </c>
      <c r="J884" s="273">
        <v>0</v>
      </c>
      <c r="K884" s="44" t="s">
        <v>23</v>
      </c>
      <c r="L884" s="273">
        <v>0</v>
      </c>
      <c r="M884" s="20" t="s">
        <v>23</v>
      </c>
      <c r="N884" s="44" t="s">
        <v>23</v>
      </c>
      <c r="O884" s="18" t="s">
        <v>23</v>
      </c>
    </row>
    <row r="885" spans="1:15" s="42" customFormat="1" ht="20.25">
      <c r="A885" s="104" t="s">
        <v>1229</v>
      </c>
      <c r="B885" s="1049" t="s">
        <v>978</v>
      </c>
      <c r="C885" s="1050"/>
      <c r="D885" s="11">
        <f t="shared" ref="D885:M885" si="86">SUM(D884)</f>
        <v>0</v>
      </c>
      <c r="E885" s="11">
        <f t="shared" si="86"/>
        <v>0</v>
      </c>
      <c r="F885" s="11">
        <f t="shared" si="86"/>
        <v>0</v>
      </c>
      <c r="G885" s="11">
        <f t="shared" si="86"/>
        <v>0</v>
      </c>
      <c r="H885" s="11">
        <f t="shared" si="86"/>
        <v>0</v>
      </c>
      <c r="I885" s="11">
        <f t="shared" si="86"/>
        <v>0</v>
      </c>
      <c r="J885" s="11">
        <f t="shared" si="86"/>
        <v>0</v>
      </c>
      <c r="K885" s="11">
        <f t="shared" si="86"/>
        <v>0</v>
      </c>
      <c r="L885" s="11">
        <f t="shared" si="86"/>
        <v>0</v>
      </c>
      <c r="M885" s="11">
        <f t="shared" si="86"/>
        <v>0</v>
      </c>
      <c r="N885" s="103" t="s">
        <v>23</v>
      </c>
      <c r="O885" s="11" t="s">
        <v>23</v>
      </c>
    </row>
    <row r="886" spans="1:15" s="42" customFormat="1" ht="20.25">
      <c r="A886" s="104" t="s">
        <v>1230</v>
      </c>
      <c r="B886" s="1049" t="s">
        <v>692</v>
      </c>
      <c r="C886" s="1051"/>
      <c r="D886" s="1051"/>
      <c r="E886" s="1051"/>
      <c r="F886" s="1051"/>
      <c r="G886" s="1051"/>
      <c r="H886" s="1051"/>
      <c r="I886" s="1051"/>
      <c r="J886" s="1051"/>
      <c r="K886" s="1051"/>
      <c r="L886" s="1051"/>
      <c r="M886" s="1051"/>
      <c r="N886" s="1051"/>
      <c r="O886" s="1050"/>
    </row>
    <row r="887" spans="1:15" s="42" customFormat="1" ht="20.25">
      <c r="A887" s="44">
        <v>1</v>
      </c>
      <c r="B887" s="21" t="s">
        <v>23</v>
      </c>
      <c r="C887" s="21" t="s">
        <v>23</v>
      </c>
      <c r="D887" s="801">
        <v>0</v>
      </c>
      <c r="E887" s="44" t="s">
        <v>23</v>
      </c>
      <c r="F887" s="799">
        <v>0</v>
      </c>
      <c r="G887" s="282">
        <v>0</v>
      </c>
      <c r="H887" s="273">
        <v>0</v>
      </c>
      <c r="I887" s="273">
        <v>0</v>
      </c>
      <c r="J887" s="273">
        <v>0</v>
      </c>
      <c r="K887" s="44" t="s">
        <v>23</v>
      </c>
      <c r="L887" s="273">
        <v>0</v>
      </c>
      <c r="M887" s="20" t="s">
        <v>23</v>
      </c>
      <c r="N887" s="44" t="s">
        <v>23</v>
      </c>
      <c r="O887" s="18" t="s">
        <v>23</v>
      </c>
    </row>
    <row r="888" spans="1:15" s="42" customFormat="1" ht="20.25">
      <c r="A888" s="104" t="s">
        <v>1230</v>
      </c>
      <c r="B888" s="1049" t="s">
        <v>980</v>
      </c>
      <c r="C888" s="1050"/>
      <c r="D888" s="11">
        <f t="shared" ref="D888:M888" si="87">SUM(D887)</f>
        <v>0</v>
      </c>
      <c r="E888" s="11">
        <f t="shared" si="87"/>
        <v>0</v>
      </c>
      <c r="F888" s="11">
        <f t="shared" si="87"/>
        <v>0</v>
      </c>
      <c r="G888" s="11">
        <f t="shared" si="87"/>
        <v>0</v>
      </c>
      <c r="H888" s="11">
        <f t="shared" si="87"/>
        <v>0</v>
      </c>
      <c r="I888" s="11">
        <f t="shared" si="87"/>
        <v>0</v>
      </c>
      <c r="J888" s="11">
        <f t="shared" si="87"/>
        <v>0</v>
      </c>
      <c r="K888" s="11">
        <f t="shared" si="87"/>
        <v>0</v>
      </c>
      <c r="L888" s="11">
        <f t="shared" si="87"/>
        <v>0</v>
      </c>
      <c r="M888" s="11">
        <f t="shared" si="87"/>
        <v>0</v>
      </c>
      <c r="N888" s="103" t="s">
        <v>23</v>
      </c>
      <c r="O888" s="11" t="s">
        <v>23</v>
      </c>
    </row>
    <row r="889" spans="1:15" s="42" customFormat="1" ht="20.25">
      <c r="A889" s="104" t="s">
        <v>1231</v>
      </c>
      <c r="B889" s="1049" t="s">
        <v>721</v>
      </c>
      <c r="C889" s="1051"/>
      <c r="D889" s="1051"/>
      <c r="E889" s="1051"/>
      <c r="F889" s="1051"/>
      <c r="G889" s="1051"/>
      <c r="H889" s="1051"/>
      <c r="I889" s="1051"/>
      <c r="J889" s="1051"/>
      <c r="K889" s="1051"/>
      <c r="L889" s="1051"/>
      <c r="M889" s="1051"/>
      <c r="N889" s="1051"/>
      <c r="O889" s="1050"/>
    </row>
    <row r="890" spans="1:15" s="42" customFormat="1" ht="111" customHeight="1">
      <c r="A890" s="405" t="s">
        <v>982</v>
      </c>
      <c r="B890" s="17" t="s">
        <v>1232</v>
      </c>
      <c r="C890" s="12" t="s">
        <v>1218</v>
      </c>
      <c r="D890" s="54">
        <v>40</v>
      </c>
      <c r="E890" s="839" t="s">
        <v>23</v>
      </c>
      <c r="F890" s="799">
        <v>0</v>
      </c>
      <c r="G890" s="282">
        <v>1</v>
      </c>
      <c r="H890" s="368">
        <v>50638.41</v>
      </c>
      <c r="I890" s="273">
        <v>0</v>
      </c>
      <c r="J890" s="273">
        <v>50638.41</v>
      </c>
      <c r="K890" s="44" t="s">
        <v>23</v>
      </c>
      <c r="L890" s="273">
        <v>0</v>
      </c>
      <c r="M890" s="19" t="s">
        <v>1233</v>
      </c>
      <c r="N890" s="5" t="s">
        <v>1234</v>
      </c>
      <c r="O890" s="18" t="s">
        <v>23</v>
      </c>
    </row>
    <row r="891" spans="1:15" s="42" customFormat="1" ht="20.25">
      <c r="A891" s="104" t="s">
        <v>1231</v>
      </c>
      <c r="B891" s="1049" t="s">
        <v>732</v>
      </c>
      <c r="C891" s="1050"/>
      <c r="D891" s="11">
        <f t="shared" ref="D891:M891" si="88">SUM(D890)</f>
        <v>40</v>
      </c>
      <c r="E891" s="11">
        <f t="shared" si="88"/>
        <v>0</v>
      </c>
      <c r="F891" s="11">
        <f t="shared" si="88"/>
        <v>0</v>
      </c>
      <c r="G891" s="11">
        <f t="shared" si="88"/>
        <v>1</v>
      </c>
      <c r="H891" s="11">
        <f t="shared" si="88"/>
        <v>50638.41</v>
      </c>
      <c r="I891" s="11">
        <f t="shared" si="88"/>
        <v>0</v>
      </c>
      <c r="J891" s="11">
        <f t="shared" si="88"/>
        <v>50638.41</v>
      </c>
      <c r="K891" s="11">
        <f t="shared" si="88"/>
        <v>0</v>
      </c>
      <c r="L891" s="11">
        <f t="shared" si="88"/>
        <v>0</v>
      </c>
      <c r="M891" s="11">
        <f t="shared" si="88"/>
        <v>0</v>
      </c>
      <c r="N891" s="103" t="s">
        <v>23</v>
      </c>
      <c r="O891" s="11" t="s">
        <v>23</v>
      </c>
    </row>
    <row r="892" spans="1:15" s="42" customFormat="1" ht="84" customHeight="1">
      <c r="A892" s="104" t="s">
        <v>1228</v>
      </c>
      <c r="B892" s="1049" t="s">
        <v>1235</v>
      </c>
      <c r="C892" s="1050"/>
      <c r="D892" s="11">
        <f t="shared" ref="D892:M892" si="89">D891+D888+D885+D881</f>
        <v>40</v>
      </c>
      <c r="E892" s="11">
        <f t="shared" si="89"/>
        <v>0</v>
      </c>
      <c r="F892" s="11">
        <f t="shared" si="89"/>
        <v>0</v>
      </c>
      <c r="G892" s="11">
        <f t="shared" si="89"/>
        <v>1</v>
      </c>
      <c r="H892" s="11">
        <f t="shared" si="89"/>
        <v>50638.41</v>
      </c>
      <c r="I892" s="11">
        <f t="shared" si="89"/>
        <v>0</v>
      </c>
      <c r="J892" s="11">
        <f t="shared" si="89"/>
        <v>50638.41</v>
      </c>
      <c r="K892" s="11">
        <f t="shared" si="89"/>
        <v>0</v>
      </c>
      <c r="L892" s="11">
        <f t="shared" si="89"/>
        <v>0</v>
      </c>
      <c r="M892" s="11">
        <f t="shared" si="89"/>
        <v>0</v>
      </c>
      <c r="N892" s="103" t="s">
        <v>23</v>
      </c>
      <c r="O892" s="11" t="s">
        <v>23</v>
      </c>
    </row>
    <row r="893" spans="1:15" s="42" customFormat="1" ht="20.25">
      <c r="A893" s="104" t="s">
        <v>1236</v>
      </c>
      <c r="B893" s="1049" t="s">
        <v>735</v>
      </c>
      <c r="C893" s="1051"/>
      <c r="D893" s="1051"/>
      <c r="E893" s="1051"/>
      <c r="F893" s="1051"/>
      <c r="G893" s="1051"/>
      <c r="H893" s="1051"/>
      <c r="I893" s="1051"/>
      <c r="J893" s="1051"/>
      <c r="K893" s="1051"/>
      <c r="L893" s="1051"/>
      <c r="M893" s="1051"/>
      <c r="N893" s="1051"/>
      <c r="O893" s="1050"/>
    </row>
    <row r="894" spans="1:15" s="42" customFormat="1" ht="20.25">
      <c r="A894" s="104" t="s">
        <v>1237</v>
      </c>
      <c r="B894" s="1049" t="s">
        <v>985</v>
      </c>
      <c r="C894" s="1051"/>
      <c r="D894" s="1051"/>
      <c r="E894" s="1051"/>
      <c r="F894" s="1051"/>
      <c r="G894" s="1051"/>
      <c r="H894" s="1051"/>
      <c r="I894" s="1051"/>
      <c r="J894" s="1051"/>
      <c r="K894" s="1051"/>
      <c r="L894" s="1051"/>
      <c r="M894" s="1051"/>
      <c r="N894" s="1051"/>
      <c r="O894" s="1050"/>
    </row>
    <row r="895" spans="1:15" s="42" customFormat="1" ht="20.25">
      <c r="A895" s="44">
        <v>1</v>
      </c>
      <c r="B895" s="21" t="s">
        <v>23</v>
      </c>
      <c r="C895" s="21" t="s">
        <v>23</v>
      </c>
      <c r="D895" s="801">
        <v>0</v>
      </c>
      <c r="E895" s="44" t="s">
        <v>23</v>
      </c>
      <c r="F895" s="799">
        <v>0</v>
      </c>
      <c r="G895" s="282">
        <v>0</v>
      </c>
      <c r="H895" s="273">
        <v>0</v>
      </c>
      <c r="I895" s="273">
        <v>0</v>
      </c>
      <c r="J895" s="273">
        <v>0</v>
      </c>
      <c r="K895" s="44" t="s">
        <v>23</v>
      </c>
      <c r="L895" s="273">
        <v>0</v>
      </c>
      <c r="M895" s="20" t="s">
        <v>23</v>
      </c>
      <c r="N895" s="44" t="s">
        <v>23</v>
      </c>
      <c r="O895" s="18" t="s">
        <v>23</v>
      </c>
    </row>
    <row r="896" spans="1:15" s="42" customFormat="1" ht="20.25">
      <c r="A896" s="104" t="s">
        <v>1237</v>
      </c>
      <c r="B896" s="1049" t="s">
        <v>949</v>
      </c>
      <c r="C896" s="1050"/>
      <c r="D896" s="11">
        <f t="shared" ref="D896:M896" si="90">SUM(D895)</f>
        <v>0</v>
      </c>
      <c r="E896" s="11">
        <f t="shared" si="90"/>
        <v>0</v>
      </c>
      <c r="F896" s="11">
        <f t="shared" si="90"/>
        <v>0</v>
      </c>
      <c r="G896" s="11">
        <f t="shared" si="90"/>
        <v>0</v>
      </c>
      <c r="H896" s="11">
        <f t="shared" si="90"/>
        <v>0</v>
      </c>
      <c r="I896" s="11">
        <f t="shared" si="90"/>
        <v>0</v>
      </c>
      <c r="J896" s="11">
        <f t="shared" si="90"/>
        <v>0</v>
      </c>
      <c r="K896" s="11">
        <f t="shared" si="90"/>
        <v>0</v>
      </c>
      <c r="L896" s="11">
        <f t="shared" si="90"/>
        <v>0</v>
      </c>
      <c r="M896" s="11">
        <f t="shared" si="90"/>
        <v>0</v>
      </c>
      <c r="N896" s="103" t="s">
        <v>23</v>
      </c>
      <c r="O896" s="11" t="s">
        <v>23</v>
      </c>
    </row>
    <row r="897" spans="1:15" s="42" customFormat="1" ht="20.25">
      <c r="A897" s="104" t="s">
        <v>1238</v>
      </c>
      <c r="B897" s="1049" t="s">
        <v>987</v>
      </c>
      <c r="C897" s="1051"/>
      <c r="D897" s="1051"/>
      <c r="E897" s="1051"/>
      <c r="F897" s="1051"/>
      <c r="G897" s="1051"/>
      <c r="H897" s="1051"/>
      <c r="I897" s="1051"/>
      <c r="J897" s="1051"/>
      <c r="K897" s="1051"/>
      <c r="L897" s="1051"/>
      <c r="M897" s="1051"/>
      <c r="N897" s="1051"/>
      <c r="O897" s="1050"/>
    </row>
    <row r="898" spans="1:15" s="42" customFormat="1" ht="20.25">
      <c r="A898" s="44">
        <v>1</v>
      </c>
      <c r="B898" s="21" t="s">
        <v>23</v>
      </c>
      <c r="C898" s="21" t="s">
        <v>23</v>
      </c>
      <c r="D898" s="801">
        <v>0</v>
      </c>
      <c r="E898" s="44" t="s">
        <v>23</v>
      </c>
      <c r="F898" s="799">
        <v>0</v>
      </c>
      <c r="G898" s="282">
        <v>0</v>
      </c>
      <c r="H898" s="273">
        <v>0</v>
      </c>
      <c r="I898" s="273">
        <v>0</v>
      </c>
      <c r="J898" s="273">
        <v>0</v>
      </c>
      <c r="K898" s="44" t="s">
        <v>23</v>
      </c>
      <c r="L898" s="273">
        <v>0</v>
      </c>
      <c r="M898" s="20" t="s">
        <v>23</v>
      </c>
      <c r="N898" s="44" t="s">
        <v>23</v>
      </c>
      <c r="O898" s="18" t="s">
        <v>23</v>
      </c>
    </row>
    <row r="899" spans="1:15" s="42" customFormat="1" ht="20.25">
      <c r="A899" s="104" t="s">
        <v>1238</v>
      </c>
      <c r="B899" s="1049" t="s">
        <v>988</v>
      </c>
      <c r="C899" s="1050"/>
      <c r="D899" s="11">
        <f t="shared" ref="D899:M899" si="91">SUM(D898)</f>
        <v>0</v>
      </c>
      <c r="E899" s="11">
        <f t="shared" si="91"/>
        <v>0</v>
      </c>
      <c r="F899" s="11">
        <f t="shared" si="91"/>
        <v>0</v>
      </c>
      <c r="G899" s="11">
        <f t="shared" si="91"/>
        <v>0</v>
      </c>
      <c r="H899" s="11">
        <f t="shared" si="91"/>
        <v>0</v>
      </c>
      <c r="I899" s="11">
        <f t="shared" si="91"/>
        <v>0</v>
      </c>
      <c r="J899" s="11">
        <f t="shared" si="91"/>
        <v>0</v>
      </c>
      <c r="K899" s="11">
        <f t="shared" si="91"/>
        <v>0</v>
      </c>
      <c r="L899" s="11">
        <f t="shared" si="91"/>
        <v>0</v>
      </c>
      <c r="M899" s="11">
        <f t="shared" si="91"/>
        <v>0</v>
      </c>
      <c r="N899" s="103" t="s">
        <v>23</v>
      </c>
      <c r="O899" s="11" t="s">
        <v>23</v>
      </c>
    </row>
    <row r="900" spans="1:15" s="42" customFormat="1" ht="20.25">
      <c r="A900" s="104" t="s">
        <v>1239</v>
      </c>
      <c r="B900" s="1049" t="s">
        <v>990</v>
      </c>
      <c r="C900" s="1051"/>
      <c r="D900" s="1051"/>
      <c r="E900" s="1051"/>
      <c r="F900" s="1051"/>
      <c r="G900" s="1051"/>
      <c r="H900" s="1051"/>
      <c r="I900" s="1051"/>
      <c r="J900" s="1051"/>
      <c r="K900" s="1051"/>
      <c r="L900" s="1051"/>
      <c r="M900" s="1051"/>
      <c r="N900" s="1051"/>
      <c r="O900" s="1050"/>
    </row>
    <row r="901" spans="1:15" s="42" customFormat="1" ht="20.25">
      <c r="A901" s="44">
        <v>1</v>
      </c>
      <c r="B901" s="21" t="s">
        <v>23</v>
      </c>
      <c r="C901" s="21" t="s">
        <v>23</v>
      </c>
      <c r="D901" s="801">
        <v>0</v>
      </c>
      <c r="E901" s="44" t="s">
        <v>23</v>
      </c>
      <c r="F901" s="799">
        <v>0</v>
      </c>
      <c r="G901" s="282">
        <v>0</v>
      </c>
      <c r="H901" s="273">
        <v>0</v>
      </c>
      <c r="I901" s="273">
        <v>0</v>
      </c>
      <c r="J901" s="273">
        <v>0</v>
      </c>
      <c r="K901" s="44" t="s">
        <v>23</v>
      </c>
      <c r="L901" s="273">
        <v>0</v>
      </c>
      <c r="M901" s="20" t="s">
        <v>23</v>
      </c>
      <c r="N901" s="44" t="s">
        <v>23</v>
      </c>
      <c r="O901" s="18" t="s">
        <v>23</v>
      </c>
    </row>
    <row r="902" spans="1:15" s="42" customFormat="1" ht="20.25">
      <c r="A902" s="104" t="s">
        <v>1239</v>
      </c>
      <c r="B902" s="1049" t="s">
        <v>991</v>
      </c>
      <c r="C902" s="1050"/>
      <c r="D902" s="11">
        <f t="shared" ref="D902:M902" si="92">SUM(D901)</f>
        <v>0</v>
      </c>
      <c r="E902" s="11">
        <f t="shared" si="92"/>
        <v>0</v>
      </c>
      <c r="F902" s="11">
        <f t="shared" si="92"/>
        <v>0</v>
      </c>
      <c r="G902" s="11">
        <f t="shared" si="92"/>
        <v>0</v>
      </c>
      <c r="H902" s="11">
        <f t="shared" si="92"/>
        <v>0</v>
      </c>
      <c r="I902" s="11">
        <f t="shared" si="92"/>
        <v>0</v>
      </c>
      <c r="J902" s="11">
        <f t="shared" si="92"/>
        <v>0</v>
      </c>
      <c r="K902" s="11">
        <f t="shared" si="92"/>
        <v>0</v>
      </c>
      <c r="L902" s="11">
        <f t="shared" si="92"/>
        <v>0</v>
      </c>
      <c r="M902" s="11">
        <f t="shared" si="92"/>
        <v>0</v>
      </c>
      <c r="N902" s="103" t="s">
        <v>23</v>
      </c>
      <c r="O902" s="11" t="s">
        <v>23</v>
      </c>
    </row>
    <row r="903" spans="1:15" s="42" customFormat="1" ht="20.25">
      <c r="A903" s="104" t="s">
        <v>1240</v>
      </c>
      <c r="B903" s="1049" t="s">
        <v>721</v>
      </c>
      <c r="C903" s="1051"/>
      <c r="D903" s="1051"/>
      <c r="E903" s="1051"/>
      <c r="F903" s="1051"/>
      <c r="G903" s="1051"/>
      <c r="H903" s="1051"/>
      <c r="I903" s="1051"/>
      <c r="J903" s="1051"/>
      <c r="K903" s="1051"/>
      <c r="L903" s="1051"/>
      <c r="M903" s="1051"/>
      <c r="N903" s="1051"/>
      <c r="O903" s="1050"/>
    </row>
    <row r="904" spans="1:15" s="42" customFormat="1" ht="20.25">
      <c r="A904" s="405" t="s">
        <v>982</v>
      </c>
      <c r="B904" s="21" t="s">
        <v>23</v>
      </c>
      <c r="C904" s="21" t="s">
        <v>23</v>
      </c>
      <c r="D904" s="801">
        <v>0</v>
      </c>
      <c r="E904" s="44" t="s">
        <v>23</v>
      </c>
      <c r="F904" s="799">
        <v>0</v>
      </c>
      <c r="G904" s="282">
        <v>0</v>
      </c>
      <c r="H904" s="273">
        <v>0</v>
      </c>
      <c r="I904" s="273">
        <v>0</v>
      </c>
      <c r="J904" s="273">
        <v>0</v>
      </c>
      <c r="K904" s="44" t="s">
        <v>23</v>
      </c>
      <c r="L904" s="273">
        <v>0</v>
      </c>
      <c r="M904" s="20" t="s">
        <v>23</v>
      </c>
      <c r="N904" s="44" t="s">
        <v>23</v>
      </c>
      <c r="O904" s="18" t="s">
        <v>23</v>
      </c>
    </row>
    <row r="905" spans="1:15" s="42" customFormat="1" ht="20.25">
      <c r="A905" s="104" t="s">
        <v>1240</v>
      </c>
      <c r="B905" s="1049" t="s">
        <v>732</v>
      </c>
      <c r="C905" s="1050"/>
      <c r="D905" s="11">
        <f t="shared" ref="D905:M905" si="93">SUM(D904)</f>
        <v>0</v>
      </c>
      <c r="E905" s="11">
        <f t="shared" si="93"/>
        <v>0</v>
      </c>
      <c r="F905" s="11">
        <f t="shared" si="93"/>
        <v>0</v>
      </c>
      <c r="G905" s="11">
        <f t="shared" si="93"/>
        <v>0</v>
      </c>
      <c r="H905" s="11">
        <f t="shared" si="93"/>
        <v>0</v>
      </c>
      <c r="I905" s="11">
        <f t="shared" si="93"/>
        <v>0</v>
      </c>
      <c r="J905" s="11">
        <f t="shared" si="93"/>
        <v>0</v>
      </c>
      <c r="K905" s="11">
        <f t="shared" si="93"/>
        <v>0</v>
      </c>
      <c r="L905" s="11">
        <f t="shared" si="93"/>
        <v>0</v>
      </c>
      <c r="M905" s="11">
        <f t="shared" si="93"/>
        <v>0</v>
      </c>
      <c r="N905" s="103" t="s">
        <v>23</v>
      </c>
      <c r="O905" s="11" t="s">
        <v>23</v>
      </c>
    </row>
    <row r="906" spans="1:15" s="42" customFormat="1" ht="20.25">
      <c r="A906" s="104" t="s">
        <v>1236</v>
      </c>
      <c r="B906" s="1049" t="s">
        <v>1241</v>
      </c>
      <c r="C906" s="1050"/>
      <c r="D906" s="11">
        <f t="shared" ref="D906:M906" si="94">D905+D902+D899+D896</f>
        <v>0</v>
      </c>
      <c r="E906" s="11">
        <f t="shared" si="94"/>
        <v>0</v>
      </c>
      <c r="F906" s="11">
        <f t="shared" si="94"/>
        <v>0</v>
      </c>
      <c r="G906" s="11">
        <f t="shared" si="94"/>
        <v>0</v>
      </c>
      <c r="H906" s="11">
        <f t="shared" si="94"/>
        <v>0</v>
      </c>
      <c r="I906" s="11">
        <f t="shared" si="94"/>
        <v>0</v>
      </c>
      <c r="J906" s="11">
        <f t="shared" si="94"/>
        <v>0</v>
      </c>
      <c r="K906" s="11">
        <f t="shared" si="94"/>
        <v>0</v>
      </c>
      <c r="L906" s="11">
        <f t="shared" si="94"/>
        <v>0</v>
      </c>
      <c r="M906" s="11">
        <f t="shared" si="94"/>
        <v>0</v>
      </c>
      <c r="N906" s="103" t="s">
        <v>23</v>
      </c>
      <c r="O906" s="11" t="s">
        <v>23</v>
      </c>
    </row>
    <row r="907" spans="1:15" s="42" customFormat="1" ht="20.25">
      <c r="A907" s="104" t="s">
        <v>1242</v>
      </c>
      <c r="B907" s="1049" t="s">
        <v>994</v>
      </c>
      <c r="C907" s="1051"/>
      <c r="D907" s="1051"/>
      <c r="E907" s="1051"/>
      <c r="F907" s="1051"/>
      <c r="G907" s="1051"/>
      <c r="H907" s="1051"/>
      <c r="I907" s="1051"/>
      <c r="J907" s="1051"/>
      <c r="K907" s="1051"/>
      <c r="L907" s="1051"/>
      <c r="M907" s="1051"/>
      <c r="N907" s="1051"/>
      <c r="O907" s="1050"/>
    </row>
    <row r="908" spans="1:15" s="42" customFormat="1" ht="20.25">
      <c r="A908" s="405" t="s">
        <v>982</v>
      </c>
      <c r="B908" s="21" t="s">
        <v>23</v>
      </c>
      <c r="C908" s="21" t="s">
        <v>23</v>
      </c>
      <c r="D908" s="801">
        <v>0</v>
      </c>
      <c r="E908" s="44" t="s">
        <v>23</v>
      </c>
      <c r="F908" s="799">
        <v>0</v>
      </c>
      <c r="G908" s="282">
        <v>0</v>
      </c>
      <c r="H908" s="273">
        <v>0</v>
      </c>
      <c r="I908" s="273">
        <v>0</v>
      </c>
      <c r="J908" s="273">
        <v>0</v>
      </c>
      <c r="K908" s="44" t="s">
        <v>23</v>
      </c>
      <c r="L908" s="273">
        <v>0</v>
      </c>
      <c r="M908" s="20" t="s">
        <v>23</v>
      </c>
      <c r="N908" s="44" t="s">
        <v>23</v>
      </c>
      <c r="O908" s="18" t="s">
        <v>23</v>
      </c>
    </row>
    <row r="909" spans="1:15" s="42" customFormat="1" ht="133.5" customHeight="1">
      <c r="A909" s="104" t="s">
        <v>1242</v>
      </c>
      <c r="B909" s="1049" t="s">
        <v>1243</v>
      </c>
      <c r="C909" s="1050"/>
      <c r="D909" s="11">
        <f t="shared" ref="D909:M909" si="95">SUM(D908)</f>
        <v>0</v>
      </c>
      <c r="E909" s="11">
        <f t="shared" si="95"/>
        <v>0</v>
      </c>
      <c r="F909" s="11">
        <f t="shared" si="95"/>
        <v>0</v>
      </c>
      <c r="G909" s="11">
        <f t="shared" si="95"/>
        <v>0</v>
      </c>
      <c r="H909" s="11">
        <f t="shared" si="95"/>
        <v>0</v>
      </c>
      <c r="I909" s="11">
        <f t="shared" si="95"/>
        <v>0</v>
      </c>
      <c r="J909" s="11">
        <f t="shared" si="95"/>
        <v>0</v>
      </c>
      <c r="K909" s="11">
        <f t="shared" si="95"/>
        <v>0</v>
      </c>
      <c r="L909" s="11">
        <f t="shared" si="95"/>
        <v>0</v>
      </c>
      <c r="M909" s="11">
        <f t="shared" si="95"/>
        <v>0</v>
      </c>
      <c r="N909" s="103" t="s">
        <v>23</v>
      </c>
      <c r="O909" s="11" t="s">
        <v>23</v>
      </c>
    </row>
    <row r="910" spans="1:15" s="67" customFormat="1" ht="169.5" customHeight="1">
      <c r="A910" s="104" t="s">
        <v>1214</v>
      </c>
      <c r="B910" s="1049" t="s">
        <v>1244</v>
      </c>
      <c r="C910" s="1050"/>
      <c r="D910" s="11">
        <f t="shared" ref="D910:L910" si="96">D909+D906+D892+D881+D878</f>
        <v>2618.6999999999998</v>
      </c>
      <c r="E910" s="11">
        <f t="shared" si="96"/>
        <v>0</v>
      </c>
      <c r="F910" s="11">
        <f t="shared" si="96"/>
        <v>0</v>
      </c>
      <c r="G910" s="11">
        <f t="shared" si="96"/>
        <v>3</v>
      </c>
      <c r="H910" s="34">
        <f t="shared" si="96"/>
        <v>10061410.049999999</v>
      </c>
      <c r="I910" s="34">
        <f t="shared" si="96"/>
        <v>0</v>
      </c>
      <c r="J910" s="34">
        <f t="shared" si="96"/>
        <v>10061410.049999999</v>
      </c>
      <c r="K910" s="11">
        <f t="shared" si="96"/>
        <v>0</v>
      </c>
      <c r="L910" s="11">
        <f t="shared" si="96"/>
        <v>42376236.140000001</v>
      </c>
      <c r="M910" s="11" t="s">
        <v>23</v>
      </c>
      <c r="N910" s="103" t="s">
        <v>23</v>
      </c>
      <c r="O910" s="11" t="s">
        <v>23</v>
      </c>
    </row>
    <row r="911" spans="1:15" s="42" customFormat="1" ht="65.25" customHeight="1">
      <c r="A911" s="104" t="s">
        <v>1245</v>
      </c>
      <c r="B911" s="1087" t="s">
        <v>1246</v>
      </c>
      <c r="C911" s="1088"/>
      <c r="D911" s="1088"/>
      <c r="E911" s="1088"/>
      <c r="F911" s="1088"/>
      <c r="G911" s="1088"/>
      <c r="H911" s="1088"/>
      <c r="I911" s="1088"/>
      <c r="J911" s="1088"/>
      <c r="K911" s="1088"/>
      <c r="L911" s="1088"/>
      <c r="M911" s="1088"/>
      <c r="N911" s="1088"/>
      <c r="O911" s="1089"/>
    </row>
    <row r="912" spans="1:15" s="42" customFormat="1" ht="20.25">
      <c r="A912" s="104" t="s">
        <v>1247</v>
      </c>
      <c r="B912" s="1049" t="s">
        <v>20</v>
      </c>
      <c r="C912" s="1051"/>
      <c r="D912" s="1051"/>
      <c r="E912" s="1051"/>
      <c r="F912" s="1051"/>
      <c r="G912" s="1051"/>
      <c r="H912" s="1051"/>
      <c r="I912" s="1051"/>
      <c r="J912" s="1051"/>
      <c r="K912" s="1051"/>
      <c r="L912" s="1051"/>
      <c r="M912" s="1051"/>
      <c r="N912" s="1051"/>
      <c r="O912" s="1050"/>
    </row>
    <row r="913" spans="1:15" s="42" customFormat="1" ht="60.75">
      <c r="A913" s="44">
        <v>1</v>
      </c>
      <c r="B913" s="17" t="s">
        <v>1248</v>
      </c>
      <c r="C913" s="12" t="s">
        <v>743</v>
      </c>
      <c r="D913" s="5">
        <v>444.9</v>
      </c>
      <c r="E913" s="188" t="s">
        <v>1249</v>
      </c>
      <c r="F913" s="799">
        <v>0</v>
      </c>
      <c r="G913" s="325">
        <v>1</v>
      </c>
      <c r="H913" s="368">
        <v>1268157.33</v>
      </c>
      <c r="I913" s="368">
        <v>0</v>
      </c>
      <c r="J913" s="368">
        <f>H913-I913</f>
        <v>1268157.33</v>
      </c>
      <c r="K913" s="5" t="s">
        <v>1250</v>
      </c>
      <c r="L913" s="273">
        <v>3084433.86</v>
      </c>
      <c r="M913" s="19">
        <v>40136</v>
      </c>
      <c r="N913" s="5" t="s">
        <v>1251</v>
      </c>
      <c r="O913" s="18" t="s">
        <v>23</v>
      </c>
    </row>
    <row r="914" spans="1:15" s="42" customFormat="1" ht="60.75">
      <c r="A914" s="44">
        <v>2</v>
      </c>
      <c r="B914" s="17" t="s">
        <v>1248</v>
      </c>
      <c r="C914" s="12" t="s">
        <v>743</v>
      </c>
      <c r="D914" s="5">
        <v>288.10000000000002</v>
      </c>
      <c r="E914" s="188" t="s">
        <v>1252</v>
      </c>
      <c r="F914" s="799">
        <v>0</v>
      </c>
      <c r="G914" s="325">
        <v>1</v>
      </c>
      <c r="H914" s="368">
        <v>578745.44999999995</v>
      </c>
      <c r="I914" s="368">
        <v>160009.5</v>
      </c>
      <c r="J914" s="368">
        <f>H914-I914</f>
        <v>418735.94999999995</v>
      </c>
      <c r="K914" s="5" t="s">
        <v>1253</v>
      </c>
      <c r="L914" s="273">
        <v>7611120.8700000001</v>
      </c>
      <c r="M914" s="19">
        <v>40136</v>
      </c>
      <c r="N914" s="5" t="s">
        <v>1254</v>
      </c>
      <c r="O914" s="18" t="s">
        <v>23</v>
      </c>
    </row>
    <row r="915" spans="1:15" s="42" customFormat="1" ht="125.25" customHeight="1">
      <c r="A915" s="104" t="s">
        <v>1247</v>
      </c>
      <c r="B915" s="1049" t="s">
        <v>1255</v>
      </c>
      <c r="C915" s="1050"/>
      <c r="D915" s="835">
        <f t="shared" ref="D915:L915" si="97">SUM(D913:D914)</f>
        <v>733</v>
      </c>
      <c r="E915" s="835">
        <f t="shared" si="97"/>
        <v>0</v>
      </c>
      <c r="F915" s="835">
        <f t="shared" si="97"/>
        <v>0</v>
      </c>
      <c r="G915" s="53">
        <f t="shared" si="97"/>
        <v>2</v>
      </c>
      <c r="H915" s="835">
        <f t="shared" si="97"/>
        <v>1846902.78</v>
      </c>
      <c r="I915" s="167">
        <f t="shared" si="97"/>
        <v>160009.5</v>
      </c>
      <c r="J915" s="35">
        <f t="shared" si="97"/>
        <v>1686893.28</v>
      </c>
      <c r="K915" s="835">
        <f t="shared" si="97"/>
        <v>0</v>
      </c>
      <c r="L915" s="835">
        <f t="shared" si="97"/>
        <v>10695554.73</v>
      </c>
      <c r="M915" s="11" t="s">
        <v>23</v>
      </c>
      <c r="N915" s="103" t="s">
        <v>23</v>
      </c>
      <c r="O915" s="11" t="s">
        <v>23</v>
      </c>
    </row>
    <row r="916" spans="1:15" s="42" customFormat="1" ht="20.25">
      <c r="A916" s="104" t="s">
        <v>1256</v>
      </c>
      <c r="B916" s="1049" t="s">
        <v>197</v>
      </c>
      <c r="C916" s="1051"/>
      <c r="D916" s="1051"/>
      <c r="E916" s="1051"/>
      <c r="F916" s="1051"/>
      <c r="G916" s="1051"/>
      <c r="H916" s="1051"/>
      <c r="I916" s="1051"/>
      <c r="J916" s="1051"/>
      <c r="K916" s="1051"/>
      <c r="L916" s="1051"/>
      <c r="M916" s="1051"/>
      <c r="N916" s="1051"/>
      <c r="O916" s="1050"/>
    </row>
    <row r="917" spans="1:15" s="42" customFormat="1" ht="20.25">
      <c r="A917" s="44">
        <v>1</v>
      </c>
      <c r="B917" s="21" t="s">
        <v>23</v>
      </c>
      <c r="C917" s="21" t="s">
        <v>23</v>
      </c>
      <c r="D917" s="801">
        <v>0</v>
      </c>
      <c r="E917" s="44" t="s">
        <v>23</v>
      </c>
      <c r="F917" s="799">
        <v>0</v>
      </c>
      <c r="G917" s="282">
        <v>0</v>
      </c>
      <c r="H917" s="273">
        <v>0</v>
      </c>
      <c r="I917" s="273">
        <v>0</v>
      </c>
      <c r="J917" s="273">
        <v>0</v>
      </c>
      <c r="K917" s="44" t="s">
        <v>23</v>
      </c>
      <c r="L917" s="273">
        <v>0</v>
      </c>
      <c r="M917" s="20" t="s">
        <v>23</v>
      </c>
      <c r="N917" s="44" t="s">
        <v>23</v>
      </c>
      <c r="O917" s="18" t="s">
        <v>23</v>
      </c>
    </row>
    <row r="918" spans="1:15" s="42" customFormat="1" ht="102.75" customHeight="1">
      <c r="A918" s="104" t="s">
        <v>1256</v>
      </c>
      <c r="B918" s="1049" t="s">
        <v>1257</v>
      </c>
      <c r="C918" s="1050"/>
      <c r="D918" s="11">
        <f t="shared" ref="D918:L918" si="98">SUM(D917)</f>
        <v>0</v>
      </c>
      <c r="E918" s="11">
        <f t="shared" si="98"/>
        <v>0</v>
      </c>
      <c r="F918" s="11">
        <f t="shared" si="98"/>
        <v>0</v>
      </c>
      <c r="G918" s="11">
        <f t="shared" si="98"/>
        <v>0</v>
      </c>
      <c r="H918" s="11">
        <f t="shared" si="98"/>
        <v>0</v>
      </c>
      <c r="I918" s="11">
        <f t="shared" si="98"/>
        <v>0</v>
      </c>
      <c r="J918" s="11">
        <f t="shared" si="98"/>
        <v>0</v>
      </c>
      <c r="K918" s="11">
        <f t="shared" si="98"/>
        <v>0</v>
      </c>
      <c r="L918" s="11">
        <f t="shared" si="98"/>
        <v>0</v>
      </c>
      <c r="M918" s="11" t="s">
        <v>23</v>
      </c>
      <c r="N918" s="103" t="s">
        <v>23</v>
      </c>
      <c r="O918" s="11" t="s">
        <v>23</v>
      </c>
    </row>
    <row r="919" spans="1:15" s="42" customFormat="1" ht="20.25">
      <c r="A919" s="104" t="s">
        <v>1258</v>
      </c>
      <c r="B919" s="1049" t="s">
        <v>678</v>
      </c>
      <c r="C919" s="1051"/>
      <c r="D919" s="1051"/>
      <c r="E919" s="1051"/>
      <c r="F919" s="1051"/>
      <c r="G919" s="1051"/>
      <c r="H919" s="1051"/>
      <c r="I919" s="1051"/>
      <c r="J919" s="1051"/>
      <c r="K919" s="1051"/>
      <c r="L919" s="1051"/>
      <c r="M919" s="1051"/>
      <c r="N919" s="1051"/>
      <c r="O919" s="1050"/>
    </row>
    <row r="920" spans="1:15" s="42" customFormat="1" ht="20.25">
      <c r="A920" s="104" t="s">
        <v>1259</v>
      </c>
      <c r="B920" s="1049" t="s">
        <v>977</v>
      </c>
      <c r="C920" s="1051"/>
      <c r="D920" s="1051"/>
      <c r="E920" s="1051"/>
      <c r="F920" s="1051"/>
      <c r="G920" s="1051"/>
      <c r="H920" s="1051"/>
      <c r="I920" s="1051"/>
      <c r="J920" s="1051"/>
      <c r="K920" s="1051"/>
      <c r="L920" s="1051"/>
      <c r="M920" s="1051"/>
      <c r="N920" s="1051"/>
      <c r="O920" s="1050"/>
    </row>
    <row r="921" spans="1:15" s="42" customFormat="1" ht="20.25">
      <c r="A921" s="44">
        <v>1</v>
      </c>
      <c r="B921" s="21" t="s">
        <v>23</v>
      </c>
      <c r="C921" s="21" t="s">
        <v>23</v>
      </c>
      <c r="D921" s="801">
        <v>0</v>
      </c>
      <c r="E921" s="44" t="s">
        <v>23</v>
      </c>
      <c r="F921" s="799">
        <v>0</v>
      </c>
      <c r="G921" s="282">
        <v>0</v>
      </c>
      <c r="H921" s="273">
        <v>0</v>
      </c>
      <c r="I921" s="273">
        <v>0</v>
      </c>
      <c r="J921" s="273">
        <v>0</v>
      </c>
      <c r="K921" s="44" t="s">
        <v>23</v>
      </c>
      <c r="L921" s="273">
        <v>0</v>
      </c>
      <c r="M921" s="20" t="s">
        <v>23</v>
      </c>
      <c r="N921" s="44" t="s">
        <v>23</v>
      </c>
      <c r="O921" s="18" t="s">
        <v>23</v>
      </c>
    </row>
    <row r="922" spans="1:15" s="42" customFormat="1" ht="20.25">
      <c r="A922" s="104" t="s">
        <v>1259</v>
      </c>
      <c r="B922" s="1049" t="s">
        <v>978</v>
      </c>
      <c r="C922" s="1050"/>
      <c r="D922" s="11">
        <f t="shared" ref="D922:L922" si="99">SUM(D921)</f>
        <v>0</v>
      </c>
      <c r="E922" s="11">
        <f t="shared" si="99"/>
        <v>0</v>
      </c>
      <c r="F922" s="11">
        <f t="shared" si="99"/>
        <v>0</v>
      </c>
      <c r="G922" s="11">
        <f t="shared" si="99"/>
        <v>0</v>
      </c>
      <c r="H922" s="11">
        <f t="shared" si="99"/>
        <v>0</v>
      </c>
      <c r="I922" s="11">
        <f t="shared" si="99"/>
        <v>0</v>
      </c>
      <c r="J922" s="11">
        <f t="shared" si="99"/>
        <v>0</v>
      </c>
      <c r="K922" s="11">
        <f t="shared" si="99"/>
        <v>0</v>
      </c>
      <c r="L922" s="11">
        <f t="shared" si="99"/>
        <v>0</v>
      </c>
      <c r="M922" s="11" t="s">
        <v>23</v>
      </c>
      <c r="N922" s="103" t="s">
        <v>23</v>
      </c>
      <c r="O922" s="11" t="s">
        <v>23</v>
      </c>
    </row>
    <row r="923" spans="1:15" s="42" customFormat="1" ht="20.25">
      <c r="A923" s="104" t="s">
        <v>1260</v>
      </c>
      <c r="B923" s="1049" t="s">
        <v>692</v>
      </c>
      <c r="C923" s="1051"/>
      <c r="D923" s="1051"/>
      <c r="E923" s="1051"/>
      <c r="F923" s="1051"/>
      <c r="G923" s="1051"/>
      <c r="H923" s="1051"/>
      <c r="I923" s="1051"/>
      <c r="J923" s="1051"/>
      <c r="K923" s="1051"/>
      <c r="L923" s="1051"/>
      <c r="M923" s="1051"/>
      <c r="N923" s="1051"/>
      <c r="O923" s="1050"/>
    </row>
    <row r="924" spans="1:15" s="42" customFormat="1" ht="20.25">
      <c r="A924" s="44">
        <v>1</v>
      </c>
      <c r="B924" s="21" t="s">
        <v>23</v>
      </c>
      <c r="C924" s="21" t="s">
        <v>23</v>
      </c>
      <c r="D924" s="801">
        <v>0</v>
      </c>
      <c r="E924" s="44" t="s">
        <v>23</v>
      </c>
      <c r="F924" s="799">
        <v>0</v>
      </c>
      <c r="G924" s="282">
        <v>0</v>
      </c>
      <c r="H924" s="273">
        <v>0</v>
      </c>
      <c r="I924" s="273">
        <v>0</v>
      </c>
      <c r="J924" s="273">
        <v>0</v>
      </c>
      <c r="K924" s="44" t="s">
        <v>23</v>
      </c>
      <c r="L924" s="273">
        <v>0</v>
      </c>
      <c r="M924" s="20" t="s">
        <v>23</v>
      </c>
      <c r="N924" s="44" t="s">
        <v>23</v>
      </c>
      <c r="O924" s="18" t="s">
        <v>23</v>
      </c>
    </row>
    <row r="925" spans="1:15" s="42" customFormat="1" ht="20.25">
      <c r="A925" s="104" t="s">
        <v>1260</v>
      </c>
      <c r="B925" s="1049" t="s">
        <v>980</v>
      </c>
      <c r="C925" s="1050"/>
      <c r="D925" s="11">
        <f t="shared" ref="D925:L925" si="100">SUM(D924)</f>
        <v>0</v>
      </c>
      <c r="E925" s="11">
        <f t="shared" si="100"/>
        <v>0</v>
      </c>
      <c r="F925" s="11">
        <f t="shared" si="100"/>
        <v>0</v>
      </c>
      <c r="G925" s="11">
        <f t="shared" si="100"/>
        <v>0</v>
      </c>
      <c r="H925" s="11">
        <f t="shared" si="100"/>
        <v>0</v>
      </c>
      <c r="I925" s="11">
        <f t="shared" si="100"/>
        <v>0</v>
      </c>
      <c r="J925" s="11">
        <f t="shared" si="100"/>
        <v>0</v>
      </c>
      <c r="K925" s="11">
        <f t="shared" si="100"/>
        <v>0</v>
      </c>
      <c r="L925" s="11">
        <f t="shared" si="100"/>
        <v>0</v>
      </c>
      <c r="M925" s="11" t="s">
        <v>23</v>
      </c>
      <c r="N925" s="103" t="s">
        <v>23</v>
      </c>
      <c r="O925" s="11" t="s">
        <v>23</v>
      </c>
    </row>
    <row r="926" spans="1:15" s="42" customFormat="1" ht="20.25">
      <c r="A926" s="104" t="s">
        <v>1261</v>
      </c>
      <c r="B926" s="1049" t="s">
        <v>721</v>
      </c>
      <c r="C926" s="1051"/>
      <c r="D926" s="1051"/>
      <c r="E926" s="1051"/>
      <c r="F926" s="1051"/>
      <c r="G926" s="1051"/>
      <c r="H926" s="1051"/>
      <c r="I926" s="1051"/>
      <c r="J926" s="1051"/>
      <c r="K926" s="1051"/>
      <c r="L926" s="1051"/>
      <c r="M926" s="1051"/>
      <c r="N926" s="1051"/>
      <c r="O926" s="1050"/>
    </row>
    <row r="927" spans="1:15" s="42" customFormat="1" ht="99.75" customHeight="1">
      <c r="A927" s="405" t="s">
        <v>982</v>
      </c>
      <c r="B927" s="17" t="s">
        <v>1262</v>
      </c>
      <c r="C927" s="12" t="s">
        <v>1263</v>
      </c>
      <c r="D927" s="5">
        <v>20</v>
      </c>
      <c r="E927" s="188" t="s">
        <v>1264</v>
      </c>
      <c r="F927" s="799">
        <v>0</v>
      </c>
      <c r="G927" s="282">
        <v>1</v>
      </c>
      <c r="H927" s="368">
        <v>74440.740000000005</v>
      </c>
      <c r="I927" s="273">
        <v>0</v>
      </c>
      <c r="J927" s="273">
        <v>74440.740000000005</v>
      </c>
      <c r="K927" s="44" t="s">
        <v>23</v>
      </c>
      <c r="L927" s="273">
        <v>0</v>
      </c>
      <c r="M927" s="19" t="s">
        <v>1233</v>
      </c>
      <c r="N927" s="5" t="s">
        <v>1234</v>
      </c>
      <c r="O927" s="18" t="s">
        <v>23</v>
      </c>
    </row>
    <row r="928" spans="1:15" s="42" customFormat="1" ht="20.25">
      <c r="A928" s="104" t="s">
        <v>1261</v>
      </c>
      <c r="B928" s="1049" t="s">
        <v>732</v>
      </c>
      <c r="C928" s="1050"/>
      <c r="D928" s="11">
        <f t="shared" ref="D928:L928" si="101">SUM(D927)</f>
        <v>20</v>
      </c>
      <c r="E928" s="11">
        <f t="shared" si="101"/>
        <v>0</v>
      </c>
      <c r="F928" s="11">
        <f t="shared" si="101"/>
        <v>0</v>
      </c>
      <c r="G928" s="11">
        <f t="shared" si="101"/>
        <v>1</v>
      </c>
      <c r="H928" s="11">
        <f t="shared" si="101"/>
        <v>74440.740000000005</v>
      </c>
      <c r="I928" s="11">
        <f t="shared" si="101"/>
        <v>0</v>
      </c>
      <c r="J928" s="11">
        <f t="shared" si="101"/>
        <v>74440.740000000005</v>
      </c>
      <c r="K928" s="11">
        <f t="shared" si="101"/>
        <v>0</v>
      </c>
      <c r="L928" s="11">
        <f t="shared" si="101"/>
        <v>0</v>
      </c>
      <c r="M928" s="11" t="s">
        <v>23</v>
      </c>
      <c r="N928" s="103" t="s">
        <v>23</v>
      </c>
      <c r="O928" s="11" t="s">
        <v>23</v>
      </c>
    </row>
    <row r="929" spans="1:15" s="42" customFormat="1" ht="146.25" customHeight="1">
      <c r="A929" s="104" t="s">
        <v>1258</v>
      </c>
      <c r="B929" s="1049" t="s">
        <v>1265</v>
      </c>
      <c r="C929" s="1050"/>
      <c r="D929" s="11">
        <f t="shared" ref="D929:L929" si="102">D928+D925+D922</f>
        <v>20</v>
      </c>
      <c r="E929" s="11">
        <f t="shared" si="102"/>
        <v>0</v>
      </c>
      <c r="F929" s="11">
        <f t="shared" si="102"/>
        <v>0</v>
      </c>
      <c r="G929" s="11">
        <f t="shared" si="102"/>
        <v>1</v>
      </c>
      <c r="H929" s="11">
        <f t="shared" si="102"/>
        <v>74440.740000000005</v>
      </c>
      <c r="I929" s="11">
        <f t="shared" si="102"/>
        <v>0</v>
      </c>
      <c r="J929" s="11">
        <f t="shared" si="102"/>
        <v>74440.740000000005</v>
      </c>
      <c r="K929" s="11">
        <f t="shared" si="102"/>
        <v>0</v>
      </c>
      <c r="L929" s="11">
        <f t="shared" si="102"/>
        <v>0</v>
      </c>
      <c r="M929" s="11" t="s">
        <v>23</v>
      </c>
      <c r="N929" s="103" t="s">
        <v>23</v>
      </c>
      <c r="O929" s="11" t="s">
        <v>23</v>
      </c>
    </row>
    <row r="930" spans="1:15" s="42" customFormat="1" ht="20.25">
      <c r="A930" s="104" t="s">
        <v>1266</v>
      </c>
      <c r="B930" s="1049" t="s">
        <v>735</v>
      </c>
      <c r="C930" s="1051"/>
      <c r="D930" s="1051"/>
      <c r="E930" s="1051"/>
      <c r="F930" s="1051"/>
      <c r="G930" s="1051"/>
      <c r="H930" s="1051"/>
      <c r="I930" s="1051"/>
      <c r="J930" s="1051"/>
      <c r="K930" s="1051"/>
      <c r="L930" s="1051"/>
      <c r="M930" s="1051"/>
      <c r="N930" s="1051"/>
      <c r="O930" s="1050"/>
    </row>
    <row r="931" spans="1:15" s="42" customFormat="1" ht="20.25">
      <c r="A931" s="104" t="s">
        <v>1267</v>
      </c>
      <c r="B931" s="1049" t="s">
        <v>985</v>
      </c>
      <c r="C931" s="1051"/>
      <c r="D931" s="1051"/>
      <c r="E931" s="1051"/>
      <c r="F931" s="1051"/>
      <c r="G931" s="1051"/>
      <c r="H931" s="1051"/>
      <c r="I931" s="1051"/>
      <c r="J931" s="1051"/>
      <c r="K931" s="1051"/>
      <c r="L931" s="1051"/>
      <c r="M931" s="1051"/>
      <c r="N931" s="1051"/>
      <c r="O931" s="1050"/>
    </row>
    <row r="932" spans="1:15" s="42" customFormat="1" ht="20.25">
      <c r="A932" s="44">
        <v>1</v>
      </c>
      <c r="B932" s="21" t="s">
        <v>23</v>
      </c>
      <c r="C932" s="21" t="s">
        <v>23</v>
      </c>
      <c r="D932" s="801">
        <v>0</v>
      </c>
      <c r="E932" s="44" t="s">
        <v>23</v>
      </c>
      <c r="F932" s="799">
        <v>0</v>
      </c>
      <c r="G932" s="282">
        <v>0</v>
      </c>
      <c r="H932" s="273">
        <v>0</v>
      </c>
      <c r="I932" s="273">
        <v>0</v>
      </c>
      <c r="J932" s="273">
        <v>0</v>
      </c>
      <c r="K932" s="44" t="s">
        <v>23</v>
      </c>
      <c r="L932" s="273">
        <v>0</v>
      </c>
      <c r="M932" s="20" t="s">
        <v>23</v>
      </c>
      <c r="N932" s="44" t="s">
        <v>23</v>
      </c>
      <c r="O932" s="18" t="s">
        <v>23</v>
      </c>
    </row>
    <row r="933" spans="1:15" s="42" customFormat="1" ht="20.25">
      <c r="A933" s="104" t="s">
        <v>1267</v>
      </c>
      <c r="B933" s="1049" t="s">
        <v>949</v>
      </c>
      <c r="C933" s="1050"/>
      <c r="D933" s="11">
        <f t="shared" ref="D933:L933" si="103">SUM(D932)</f>
        <v>0</v>
      </c>
      <c r="E933" s="11">
        <f t="shared" si="103"/>
        <v>0</v>
      </c>
      <c r="F933" s="11">
        <f t="shared" si="103"/>
        <v>0</v>
      </c>
      <c r="G933" s="11">
        <f t="shared" si="103"/>
        <v>0</v>
      </c>
      <c r="H933" s="11">
        <f t="shared" si="103"/>
        <v>0</v>
      </c>
      <c r="I933" s="11">
        <f t="shared" si="103"/>
        <v>0</v>
      </c>
      <c r="J933" s="11">
        <f t="shared" si="103"/>
        <v>0</v>
      </c>
      <c r="K933" s="11">
        <f t="shared" si="103"/>
        <v>0</v>
      </c>
      <c r="L933" s="11">
        <f t="shared" si="103"/>
        <v>0</v>
      </c>
      <c r="M933" s="11" t="s">
        <v>23</v>
      </c>
      <c r="N933" s="103" t="s">
        <v>23</v>
      </c>
      <c r="O933" s="11" t="s">
        <v>23</v>
      </c>
    </row>
    <row r="934" spans="1:15" s="42" customFormat="1" ht="20.25">
      <c r="A934" s="104" t="s">
        <v>1268</v>
      </c>
      <c r="B934" s="1049" t="s">
        <v>987</v>
      </c>
      <c r="C934" s="1051"/>
      <c r="D934" s="1051"/>
      <c r="E934" s="1051"/>
      <c r="F934" s="1051"/>
      <c r="G934" s="1051"/>
      <c r="H934" s="1051"/>
      <c r="I934" s="1051"/>
      <c r="J934" s="1051"/>
      <c r="K934" s="1051"/>
      <c r="L934" s="1051"/>
      <c r="M934" s="1051"/>
      <c r="N934" s="1051"/>
      <c r="O934" s="1050"/>
    </row>
    <row r="935" spans="1:15" s="42" customFormat="1" ht="20.25">
      <c r="A935" s="44">
        <v>1</v>
      </c>
      <c r="B935" s="21" t="s">
        <v>23</v>
      </c>
      <c r="C935" s="21" t="s">
        <v>23</v>
      </c>
      <c r="D935" s="801">
        <v>0</v>
      </c>
      <c r="E935" s="44" t="s">
        <v>23</v>
      </c>
      <c r="F935" s="799">
        <v>0</v>
      </c>
      <c r="G935" s="282">
        <v>0</v>
      </c>
      <c r="H935" s="273">
        <v>0</v>
      </c>
      <c r="I935" s="273">
        <v>0</v>
      </c>
      <c r="J935" s="273">
        <v>0</v>
      </c>
      <c r="K935" s="44" t="s">
        <v>23</v>
      </c>
      <c r="L935" s="273">
        <v>0</v>
      </c>
      <c r="M935" s="20" t="s">
        <v>23</v>
      </c>
      <c r="N935" s="44" t="s">
        <v>23</v>
      </c>
      <c r="O935" s="18" t="s">
        <v>23</v>
      </c>
    </row>
    <row r="936" spans="1:15" s="42" customFormat="1" ht="20.25">
      <c r="A936" s="104" t="s">
        <v>1268</v>
      </c>
      <c r="B936" s="1049" t="s">
        <v>988</v>
      </c>
      <c r="C936" s="1050"/>
      <c r="D936" s="11">
        <f t="shared" ref="D936:L936" si="104">SUM(D935)</f>
        <v>0</v>
      </c>
      <c r="E936" s="11">
        <f t="shared" si="104"/>
        <v>0</v>
      </c>
      <c r="F936" s="11">
        <f t="shared" si="104"/>
        <v>0</v>
      </c>
      <c r="G936" s="11">
        <f t="shared" si="104"/>
        <v>0</v>
      </c>
      <c r="H936" s="11">
        <f t="shared" si="104"/>
        <v>0</v>
      </c>
      <c r="I936" s="11">
        <f t="shared" si="104"/>
        <v>0</v>
      </c>
      <c r="J936" s="11">
        <f t="shared" si="104"/>
        <v>0</v>
      </c>
      <c r="K936" s="11">
        <f t="shared" si="104"/>
        <v>0</v>
      </c>
      <c r="L936" s="11">
        <f t="shared" si="104"/>
        <v>0</v>
      </c>
      <c r="M936" s="11" t="s">
        <v>23</v>
      </c>
      <c r="N936" s="103" t="s">
        <v>23</v>
      </c>
      <c r="O936" s="11" t="s">
        <v>23</v>
      </c>
    </row>
    <row r="937" spans="1:15" s="42" customFormat="1" ht="20.25">
      <c r="A937" s="104" t="s">
        <v>1269</v>
      </c>
      <c r="B937" s="1049" t="s">
        <v>990</v>
      </c>
      <c r="C937" s="1051"/>
      <c r="D937" s="1051"/>
      <c r="E937" s="1051"/>
      <c r="F937" s="1051"/>
      <c r="G937" s="1051"/>
      <c r="H937" s="1051"/>
      <c r="I937" s="1051"/>
      <c r="J937" s="1051"/>
      <c r="K937" s="1051"/>
      <c r="L937" s="1051"/>
      <c r="M937" s="1051"/>
      <c r="N937" s="1051"/>
      <c r="O937" s="1050"/>
    </row>
    <row r="938" spans="1:15" s="42" customFormat="1" ht="20.25">
      <c r="A938" s="44">
        <v>1</v>
      </c>
      <c r="B938" s="21" t="s">
        <v>23</v>
      </c>
      <c r="C938" s="21" t="s">
        <v>23</v>
      </c>
      <c r="D938" s="801">
        <v>0</v>
      </c>
      <c r="E938" s="44" t="s">
        <v>23</v>
      </c>
      <c r="F938" s="799">
        <v>0</v>
      </c>
      <c r="G938" s="282">
        <v>0</v>
      </c>
      <c r="H938" s="273">
        <v>0</v>
      </c>
      <c r="I938" s="273">
        <v>0</v>
      </c>
      <c r="J938" s="273">
        <v>0</v>
      </c>
      <c r="K938" s="44" t="s">
        <v>23</v>
      </c>
      <c r="L938" s="273">
        <v>0</v>
      </c>
      <c r="M938" s="20" t="s">
        <v>23</v>
      </c>
      <c r="N938" s="44" t="s">
        <v>23</v>
      </c>
      <c r="O938" s="18" t="s">
        <v>23</v>
      </c>
    </row>
    <row r="939" spans="1:15" s="42" customFormat="1" ht="20.25">
      <c r="A939" s="104" t="s">
        <v>1269</v>
      </c>
      <c r="B939" s="1049" t="s">
        <v>991</v>
      </c>
      <c r="C939" s="1050"/>
      <c r="D939" s="11">
        <f t="shared" ref="D939:L939" si="105">SUM(D938)</f>
        <v>0</v>
      </c>
      <c r="E939" s="11">
        <f t="shared" si="105"/>
        <v>0</v>
      </c>
      <c r="F939" s="11">
        <f t="shared" si="105"/>
        <v>0</v>
      </c>
      <c r="G939" s="11">
        <f t="shared" si="105"/>
        <v>0</v>
      </c>
      <c r="H939" s="11">
        <f t="shared" si="105"/>
        <v>0</v>
      </c>
      <c r="I939" s="11">
        <f t="shared" si="105"/>
        <v>0</v>
      </c>
      <c r="J939" s="11">
        <f t="shared" si="105"/>
        <v>0</v>
      </c>
      <c r="K939" s="11">
        <f t="shared" si="105"/>
        <v>0</v>
      </c>
      <c r="L939" s="11">
        <f t="shared" si="105"/>
        <v>0</v>
      </c>
      <c r="M939" s="11" t="s">
        <v>23</v>
      </c>
      <c r="N939" s="103" t="s">
        <v>23</v>
      </c>
      <c r="O939" s="11" t="s">
        <v>23</v>
      </c>
    </row>
    <row r="940" spans="1:15" s="42" customFormat="1" ht="20.25">
      <c r="A940" s="104" t="s">
        <v>1270</v>
      </c>
      <c r="B940" s="1049" t="s">
        <v>721</v>
      </c>
      <c r="C940" s="1051"/>
      <c r="D940" s="1051"/>
      <c r="E940" s="1051"/>
      <c r="F940" s="1051"/>
      <c r="G940" s="1051"/>
      <c r="H940" s="1051"/>
      <c r="I940" s="1051"/>
      <c r="J940" s="1051"/>
      <c r="K940" s="1051"/>
      <c r="L940" s="1051"/>
      <c r="M940" s="1051"/>
      <c r="N940" s="1051"/>
      <c r="O940" s="1050"/>
    </row>
    <row r="941" spans="1:15" s="42" customFormat="1" ht="20.25">
      <c r="A941" s="405" t="s">
        <v>982</v>
      </c>
      <c r="B941" s="21" t="s">
        <v>23</v>
      </c>
      <c r="C941" s="21" t="s">
        <v>23</v>
      </c>
      <c r="D941" s="801">
        <v>0</v>
      </c>
      <c r="E941" s="44" t="s">
        <v>23</v>
      </c>
      <c r="F941" s="799">
        <v>0</v>
      </c>
      <c r="G941" s="282">
        <v>0</v>
      </c>
      <c r="H941" s="273">
        <v>0</v>
      </c>
      <c r="I941" s="273">
        <v>0</v>
      </c>
      <c r="J941" s="273">
        <v>0</v>
      </c>
      <c r="K941" s="44" t="s">
        <v>23</v>
      </c>
      <c r="L941" s="273">
        <v>0</v>
      </c>
      <c r="M941" s="20" t="s">
        <v>23</v>
      </c>
      <c r="N941" s="44" t="s">
        <v>23</v>
      </c>
      <c r="O941" s="18" t="s">
        <v>23</v>
      </c>
    </row>
    <row r="942" spans="1:15" s="42" customFormat="1" ht="20.25">
      <c r="A942" s="104" t="s">
        <v>1270</v>
      </c>
      <c r="B942" s="1049" t="s">
        <v>732</v>
      </c>
      <c r="C942" s="1050"/>
      <c r="D942" s="11">
        <f t="shared" ref="D942:L942" si="106">SUM(D941)</f>
        <v>0</v>
      </c>
      <c r="E942" s="11">
        <f t="shared" si="106"/>
        <v>0</v>
      </c>
      <c r="F942" s="11">
        <f t="shared" si="106"/>
        <v>0</v>
      </c>
      <c r="G942" s="11">
        <f t="shared" si="106"/>
        <v>0</v>
      </c>
      <c r="H942" s="11">
        <f t="shared" si="106"/>
        <v>0</v>
      </c>
      <c r="I942" s="11">
        <f t="shared" si="106"/>
        <v>0</v>
      </c>
      <c r="J942" s="11">
        <f t="shared" si="106"/>
        <v>0</v>
      </c>
      <c r="K942" s="11">
        <f t="shared" si="106"/>
        <v>0</v>
      </c>
      <c r="L942" s="11">
        <f t="shared" si="106"/>
        <v>0</v>
      </c>
      <c r="M942" s="11" t="s">
        <v>23</v>
      </c>
      <c r="N942" s="103" t="s">
        <v>23</v>
      </c>
      <c r="O942" s="11" t="s">
        <v>23</v>
      </c>
    </row>
    <row r="943" spans="1:15" s="42" customFormat="1" ht="125.25" customHeight="1">
      <c r="A943" s="104" t="s">
        <v>1266</v>
      </c>
      <c r="B943" s="1049" t="s">
        <v>1271</v>
      </c>
      <c r="C943" s="1050"/>
      <c r="D943" s="11">
        <f t="shared" ref="D943:L943" si="107">D942+D939+D936+D933</f>
        <v>0</v>
      </c>
      <c r="E943" s="11">
        <f t="shared" si="107"/>
        <v>0</v>
      </c>
      <c r="F943" s="11">
        <f t="shared" si="107"/>
        <v>0</v>
      </c>
      <c r="G943" s="11">
        <f t="shared" si="107"/>
        <v>0</v>
      </c>
      <c r="H943" s="11">
        <f t="shared" si="107"/>
        <v>0</v>
      </c>
      <c r="I943" s="11">
        <f t="shared" si="107"/>
        <v>0</v>
      </c>
      <c r="J943" s="11">
        <f t="shared" si="107"/>
        <v>0</v>
      </c>
      <c r="K943" s="11">
        <f t="shared" si="107"/>
        <v>0</v>
      </c>
      <c r="L943" s="11">
        <f t="shared" si="107"/>
        <v>0</v>
      </c>
      <c r="M943" s="11" t="s">
        <v>23</v>
      </c>
      <c r="N943" s="103" t="s">
        <v>23</v>
      </c>
      <c r="O943" s="11" t="s">
        <v>23</v>
      </c>
    </row>
    <row r="944" spans="1:15" s="42" customFormat="1" ht="20.25">
      <c r="A944" s="104" t="s">
        <v>1272</v>
      </c>
      <c r="B944" s="1049" t="s">
        <v>994</v>
      </c>
      <c r="C944" s="1051"/>
      <c r="D944" s="1051"/>
      <c r="E944" s="1051"/>
      <c r="F944" s="1051"/>
      <c r="G944" s="1051"/>
      <c r="H944" s="1051"/>
      <c r="I944" s="1051"/>
      <c r="J944" s="1051"/>
      <c r="K944" s="1051"/>
      <c r="L944" s="1051"/>
      <c r="M944" s="1051"/>
      <c r="N944" s="1051"/>
      <c r="O944" s="1050"/>
    </row>
    <row r="945" spans="1:15" s="42" customFormat="1" ht="20.25">
      <c r="A945" s="405" t="s">
        <v>982</v>
      </c>
      <c r="B945" s="21" t="s">
        <v>23</v>
      </c>
      <c r="C945" s="21" t="s">
        <v>23</v>
      </c>
      <c r="D945" s="801">
        <v>0</v>
      </c>
      <c r="E945" s="44" t="s">
        <v>23</v>
      </c>
      <c r="F945" s="799">
        <v>0</v>
      </c>
      <c r="G945" s="282">
        <v>0</v>
      </c>
      <c r="H945" s="273">
        <v>0</v>
      </c>
      <c r="I945" s="273">
        <v>0</v>
      </c>
      <c r="J945" s="273">
        <v>0</v>
      </c>
      <c r="K945" s="44" t="s">
        <v>23</v>
      </c>
      <c r="L945" s="273">
        <v>0</v>
      </c>
      <c r="M945" s="20" t="s">
        <v>23</v>
      </c>
      <c r="N945" s="44" t="s">
        <v>23</v>
      </c>
      <c r="O945" s="18" t="s">
        <v>23</v>
      </c>
    </row>
    <row r="946" spans="1:15" s="42" customFormat="1" ht="141" customHeight="1">
      <c r="A946" s="104" t="s">
        <v>1272</v>
      </c>
      <c r="B946" s="1049" t="s">
        <v>1273</v>
      </c>
      <c r="C946" s="1050"/>
      <c r="D946" s="11">
        <f t="shared" ref="D946:L946" si="108">SUM(D945)</f>
        <v>0</v>
      </c>
      <c r="E946" s="11">
        <f t="shared" si="108"/>
        <v>0</v>
      </c>
      <c r="F946" s="11">
        <f t="shared" si="108"/>
        <v>0</v>
      </c>
      <c r="G946" s="11">
        <f t="shared" si="108"/>
        <v>0</v>
      </c>
      <c r="H946" s="11">
        <f t="shared" si="108"/>
        <v>0</v>
      </c>
      <c r="I946" s="11">
        <f t="shared" si="108"/>
        <v>0</v>
      </c>
      <c r="J946" s="11">
        <f t="shared" si="108"/>
        <v>0</v>
      </c>
      <c r="K946" s="11">
        <f t="shared" si="108"/>
        <v>0</v>
      </c>
      <c r="L946" s="11">
        <f t="shared" si="108"/>
        <v>0</v>
      </c>
      <c r="M946" s="11" t="s">
        <v>23</v>
      </c>
      <c r="N946" s="103" t="s">
        <v>23</v>
      </c>
      <c r="O946" s="11" t="s">
        <v>23</v>
      </c>
    </row>
    <row r="947" spans="1:15" s="67" customFormat="1" ht="90.75" customHeight="1">
      <c r="A947" s="104" t="s">
        <v>1245</v>
      </c>
      <c r="B947" s="1049" t="s">
        <v>1274</v>
      </c>
      <c r="C947" s="1050"/>
      <c r="D947" s="11">
        <f t="shared" ref="D947:I947" si="109">D946+D943+D929+D918+D915</f>
        <v>753</v>
      </c>
      <c r="E947" s="11">
        <f t="shared" si="109"/>
        <v>0</v>
      </c>
      <c r="F947" s="11">
        <f t="shared" si="109"/>
        <v>0</v>
      </c>
      <c r="G947" s="11">
        <f t="shared" si="109"/>
        <v>3</v>
      </c>
      <c r="H947" s="168">
        <f t="shared" si="109"/>
        <v>1921343.52</v>
      </c>
      <c r="I947" s="168">
        <f t="shared" si="109"/>
        <v>160009.5</v>
      </c>
      <c r="J947" s="168">
        <f>J915+J929</f>
        <v>1761334.02</v>
      </c>
      <c r="K947" s="11">
        <f>K946+K943+K929+K918+K915</f>
        <v>0</v>
      </c>
      <c r="L947" s="11">
        <f>L946+L943+L929+L918+L915</f>
        <v>10695554.73</v>
      </c>
      <c r="M947" s="11" t="s">
        <v>23</v>
      </c>
      <c r="N947" s="103" t="s">
        <v>23</v>
      </c>
      <c r="O947" s="11" t="s">
        <v>23</v>
      </c>
    </row>
    <row r="948" spans="1:15" s="42" customFormat="1" ht="27">
      <c r="A948" s="101" t="s">
        <v>1275</v>
      </c>
      <c r="B948" s="1071" t="s">
        <v>1276</v>
      </c>
      <c r="C948" s="1072"/>
      <c r="D948" s="1072"/>
      <c r="E948" s="1072"/>
      <c r="F948" s="1072"/>
      <c r="G948" s="1072"/>
      <c r="H948" s="1072"/>
      <c r="I948" s="1072"/>
      <c r="J948" s="1072"/>
      <c r="K948" s="1072"/>
      <c r="L948" s="1072"/>
      <c r="M948" s="1072"/>
      <c r="N948" s="1072"/>
      <c r="O948" s="1073"/>
    </row>
    <row r="949" spans="1:15" s="42" customFormat="1" ht="20.25">
      <c r="A949" s="104" t="s">
        <v>1277</v>
      </c>
      <c r="B949" s="1049" t="s">
        <v>20</v>
      </c>
      <c r="C949" s="1051"/>
      <c r="D949" s="1051"/>
      <c r="E949" s="1051"/>
      <c r="F949" s="1051"/>
      <c r="G949" s="1051"/>
      <c r="H949" s="1051"/>
      <c r="I949" s="1051"/>
      <c r="J949" s="1051"/>
      <c r="K949" s="1051"/>
      <c r="L949" s="1051"/>
      <c r="M949" s="1051"/>
      <c r="N949" s="1050"/>
      <c r="O949" s="103"/>
    </row>
    <row r="950" spans="1:15" s="42" customFormat="1" ht="101.25">
      <c r="A950" s="44">
        <v>1</v>
      </c>
      <c r="B950" s="17" t="s">
        <v>1278</v>
      </c>
      <c r="C950" s="12" t="s">
        <v>1279</v>
      </c>
      <c r="D950" s="5">
        <v>1945.3</v>
      </c>
      <c r="E950" s="188" t="s">
        <v>1280</v>
      </c>
      <c r="F950" s="799">
        <v>0</v>
      </c>
      <c r="G950" s="325">
        <v>1</v>
      </c>
      <c r="H950" s="368">
        <v>4043938.41</v>
      </c>
      <c r="I950" s="368">
        <v>854760.92</v>
      </c>
      <c r="J950" s="368">
        <f>H950-I950</f>
        <v>3189177.49</v>
      </c>
      <c r="K950" s="5" t="s">
        <v>1281</v>
      </c>
      <c r="L950" s="273">
        <v>37672057.299999997</v>
      </c>
      <c r="M950" s="19">
        <v>40459</v>
      </c>
      <c r="N950" s="5" t="s">
        <v>1282</v>
      </c>
      <c r="O950" s="18" t="s">
        <v>23</v>
      </c>
    </row>
    <row r="951" spans="1:15" s="42" customFormat="1" ht="127.5" customHeight="1">
      <c r="A951" s="104" t="s">
        <v>1277</v>
      </c>
      <c r="B951" s="1049" t="s">
        <v>1283</v>
      </c>
      <c r="C951" s="1050"/>
      <c r="D951" s="835">
        <f>SUM(D950)</f>
        <v>1945.3</v>
      </c>
      <c r="E951" s="835">
        <f>SUM(E950)</f>
        <v>0</v>
      </c>
      <c r="F951" s="835">
        <f>SUM(F950)</f>
        <v>0</v>
      </c>
      <c r="G951" s="835">
        <f>SUM(G950)</f>
        <v>1</v>
      </c>
      <c r="H951" s="835">
        <f>SUM(H950)</f>
        <v>4043938.41</v>
      </c>
      <c r="I951" s="167">
        <f>SUM(I950:I950)</f>
        <v>854760.92</v>
      </c>
      <c r="J951" s="35">
        <f>H951-I951</f>
        <v>3189177.49</v>
      </c>
      <c r="K951" s="835">
        <f>SUM(K950)</f>
        <v>0</v>
      </c>
      <c r="L951" s="835">
        <f>SUM(L950)</f>
        <v>37672057.299999997</v>
      </c>
      <c r="M951" s="835"/>
      <c r="N951" s="103" t="s">
        <v>23</v>
      </c>
      <c r="O951" s="11" t="s">
        <v>23</v>
      </c>
    </row>
    <row r="952" spans="1:15" s="42" customFormat="1" ht="20.25">
      <c r="A952" s="104" t="s">
        <v>1284</v>
      </c>
      <c r="B952" s="1049" t="s">
        <v>197</v>
      </c>
      <c r="C952" s="1051"/>
      <c r="D952" s="1051"/>
      <c r="E952" s="1051"/>
      <c r="F952" s="1051"/>
      <c r="G952" s="1051"/>
      <c r="H952" s="1051"/>
      <c r="I952" s="1051"/>
      <c r="J952" s="1051"/>
      <c r="K952" s="1051"/>
      <c r="L952" s="1051"/>
      <c r="M952" s="1051"/>
      <c r="N952" s="1051"/>
      <c r="O952" s="1050"/>
    </row>
    <row r="953" spans="1:15" s="42" customFormat="1" ht="20.25">
      <c r="A953" s="44">
        <v>1</v>
      </c>
      <c r="B953" s="21" t="s">
        <v>23</v>
      </c>
      <c r="C953" s="21" t="s">
        <v>23</v>
      </c>
      <c r="D953" s="801">
        <v>0</v>
      </c>
      <c r="E953" s="44" t="s">
        <v>23</v>
      </c>
      <c r="F953" s="799">
        <v>0</v>
      </c>
      <c r="G953" s="282">
        <v>0</v>
      </c>
      <c r="H953" s="273">
        <v>0</v>
      </c>
      <c r="I953" s="273">
        <v>0</v>
      </c>
      <c r="J953" s="273">
        <v>0</v>
      </c>
      <c r="K953" s="44" t="s">
        <v>23</v>
      </c>
      <c r="L953" s="273">
        <v>0</v>
      </c>
      <c r="M953" s="20" t="s">
        <v>23</v>
      </c>
      <c r="N953" s="44" t="s">
        <v>23</v>
      </c>
      <c r="O953" s="18" t="s">
        <v>23</v>
      </c>
    </row>
    <row r="954" spans="1:15" s="42" customFormat="1" ht="137.25" customHeight="1">
      <c r="A954" s="104" t="s">
        <v>1284</v>
      </c>
      <c r="B954" s="1049" t="s">
        <v>1285</v>
      </c>
      <c r="C954" s="1050"/>
      <c r="D954" s="835">
        <f t="shared" ref="D954:L954" si="110">SUM(D953)</f>
        <v>0</v>
      </c>
      <c r="E954" s="835">
        <f t="shared" si="110"/>
        <v>0</v>
      </c>
      <c r="F954" s="835">
        <f t="shared" si="110"/>
        <v>0</v>
      </c>
      <c r="G954" s="835">
        <f t="shared" si="110"/>
        <v>0</v>
      </c>
      <c r="H954" s="835">
        <f t="shared" si="110"/>
        <v>0</v>
      </c>
      <c r="I954" s="835">
        <f t="shared" si="110"/>
        <v>0</v>
      </c>
      <c r="J954" s="835">
        <f t="shared" si="110"/>
        <v>0</v>
      </c>
      <c r="K954" s="835">
        <f t="shared" si="110"/>
        <v>0</v>
      </c>
      <c r="L954" s="835">
        <f t="shared" si="110"/>
        <v>0</v>
      </c>
      <c r="M954" s="11" t="s">
        <v>23</v>
      </c>
      <c r="N954" s="103" t="s">
        <v>23</v>
      </c>
      <c r="O954" s="11" t="s">
        <v>23</v>
      </c>
    </row>
    <row r="955" spans="1:15" s="42" customFormat="1" ht="20.25">
      <c r="A955" s="104" t="s">
        <v>1286</v>
      </c>
      <c r="B955" s="1049" t="s">
        <v>678</v>
      </c>
      <c r="C955" s="1051"/>
      <c r="D955" s="1051"/>
      <c r="E955" s="1051"/>
      <c r="F955" s="1051"/>
      <c r="G955" s="1051"/>
      <c r="H955" s="1051"/>
      <c r="I955" s="1051"/>
      <c r="J955" s="1051"/>
      <c r="K955" s="1051"/>
      <c r="L955" s="1051"/>
      <c r="M955" s="1051"/>
      <c r="N955" s="1051"/>
      <c r="O955" s="1050"/>
    </row>
    <row r="956" spans="1:15" s="42" customFormat="1" ht="20.25">
      <c r="A956" s="104" t="s">
        <v>1287</v>
      </c>
      <c r="B956" s="1049" t="s">
        <v>977</v>
      </c>
      <c r="C956" s="1051"/>
      <c r="D956" s="1051"/>
      <c r="E956" s="1051"/>
      <c r="F956" s="1051"/>
      <c r="G956" s="1051"/>
      <c r="H956" s="1051"/>
      <c r="I956" s="1051"/>
      <c r="J956" s="1051"/>
      <c r="K956" s="1051"/>
      <c r="L956" s="1051"/>
      <c r="M956" s="1051"/>
      <c r="N956" s="1051"/>
      <c r="O956" s="1050"/>
    </row>
    <row r="957" spans="1:15" s="42" customFormat="1" ht="20.25">
      <c r="A957" s="44">
        <v>1</v>
      </c>
      <c r="B957" s="21" t="s">
        <v>23</v>
      </c>
      <c r="C957" s="21" t="s">
        <v>23</v>
      </c>
      <c r="D957" s="801">
        <v>0</v>
      </c>
      <c r="E957" s="44" t="s">
        <v>23</v>
      </c>
      <c r="F957" s="799">
        <v>0</v>
      </c>
      <c r="G957" s="282">
        <v>0</v>
      </c>
      <c r="H957" s="273">
        <v>0</v>
      </c>
      <c r="I957" s="273">
        <v>0</v>
      </c>
      <c r="J957" s="273">
        <v>0</v>
      </c>
      <c r="K957" s="44" t="s">
        <v>23</v>
      </c>
      <c r="L957" s="273">
        <v>0</v>
      </c>
      <c r="M957" s="20" t="s">
        <v>23</v>
      </c>
      <c r="N957" s="44" t="s">
        <v>23</v>
      </c>
      <c r="O957" s="18" t="s">
        <v>23</v>
      </c>
    </row>
    <row r="958" spans="1:15" s="42" customFormat="1" ht="20.25">
      <c r="A958" s="104" t="s">
        <v>1287</v>
      </c>
      <c r="B958" s="1049" t="s">
        <v>978</v>
      </c>
      <c r="C958" s="1050"/>
      <c r="D958" s="835">
        <f t="shared" ref="D958:L958" si="111">SUM(D957)</f>
        <v>0</v>
      </c>
      <c r="E958" s="835">
        <f t="shared" si="111"/>
        <v>0</v>
      </c>
      <c r="F958" s="835">
        <f t="shared" si="111"/>
        <v>0</v>
      </c>
      <c r="G958" s="835">
        <f t="shared" si="111"/>
        <v>0</v>
      </c>
      <c r="H958" s="835">
        <f t="shared" si="111"/>
        <v>0</v>
      </c>
      <c r="I958" s="835">
        <f t="shared" si="111"/>
        <v>0</v>
      </c>
      <c r="J958" s="835">
        <f t="shared" si="111"/>
        <v>0</v>
      </c>
      <c r="K958" s="835">
        <f t="shared" si="111"/>
        <v>0</v>
      </c>
      <c r="L958" s="835">
        <f t="shared" si="111"/>
        <v>0</v>
      </c>
      <c r="M958" s="11" t="s">
        <v>23</v>
      </c>
      <c r="N958" s="103" t="s">
        <v>23</v>
      </c>
      <c r="O958" s="11" t="s">
        <v>23</v>
      </c>
    </row>
    <row r="959" spans="1:15" s="42" customFormat="1" ht="20.25">
      <c r="A959" s="104" t="s">
        <v>1288</v>
      </c>
      <c r="B959" s="1049" t="s">
        <v>692</v>
      </c>
      <c r="C959" s="1051"/>
      <c r="D959" s="1051"/>
      <c r="E959" s="1051"/>
      <c r="F959" s="1051"/>
      <c r="G959" s="1051"/>
      <c r="H959" s="1051"/>
      <c r="I959" s="1051"/>
      <c r="J959" s="1051"/>
      <c r="K959" s="1051"/>
      <c r="L959" s="1051"/>
      <c r="M959" s="1051"/>
      <c r="N959" s="1051"/>
      <c r="O959" s="1050"/>
    </row>
    <row r="960" spans="1:15" s="42" customFormat="1" ht="20.25">
      <c r="A960" s="44"/>
      <c r="B960" s="12"/>
      <c r="C960" s="12"/>
      <c r="D960" s="801"/>
      <c r="E960" s="771"/>
      <c r="F960" s="799"/>
      <c r="G960" s="282"/>
      <c r="H960" s="368"/>
      <c r="I960" s="273"/>
      <c r="J960" s="368"/>
      <c r="K960" s="44"/>
      <c r="L960" s="273"/>
      <c r="M960" s="20"/>
      <c r="N960" s="44"/>
      <c r="O960" s="18"/>
    </row>
    <row r="961" spans="1:15" s="42" customFormat="1" ht="20.25">
      <c r="A961" s="104" t="s">
        <v>1288</v>
      </c>
      <c r="B961" s="1049" t="s">
        <v>980</v>
      </c>
      <c r="C961" s="1050"/>
      <c r="D961" s="835">
        <f t="shared" ref="D961:L961" si="112">SUM(D960)</f>
        <v>0</v>
      </c>
      <c r="E961" s="835">
        <f t="shared" si="112"/>
        <v>0</v>
      </c>
      <c r="F961" s="835">
        <f t="shared" si="112"/>
        <v>0</v>
      </c>
      <c r="G961" s="835">
        <f t="shared" si="112"/>
        <v>0</v>
      </c>
      <c r="H961" s="835">
        <f t="shared" si="112"/>
        <v>0</v>
      </c>
      <c r="I961" s="835">
        <f t="shared" si="112"/>
        <v>0</v>
      </c>
      <c r="J961" s="835">
        <f t="shared" si="112"/>
        <v>0</v>
      </c>
      <c r="K961" s="835">
        <f t="shared" si="112"/>
        <v>0</v>
      </c>
      <c r="L961" s="835">
        <f t="shared" si="112"/>
        <v>0</v>
      </c>
      <c r="M961" s="11" t="s">
        <v>23</v>
      </c>
      <c r="N961" s="103" t="s">
        <v>23</v>
      </c>
      <c r="O961" s="11" t="s">
        <v>23</v>
      </c>
    </row>
    <row r="962" spans="1:15" s="42" customFormat="1" ht="20.25">
      <c r="A962" s="104" t="s">
        <v>1289</v>
      </c>
      <c r="B962" s="1049" t="s">
        <v>721</v>
      </c>
      <c r="C962" s="1051"/>
      <c r="D962" s="1051"/>
      <c r="E962" s="1051"/>
      <c r="F962" s="1051"/>
      <c r="G962" s="1051"/>
      <c r="H962" s="1051"/>
      <c r="I962" s="1051"/>
      <c r="J962" s="1051"/>
      <c r="K962" s="1051"/>
      <c r="L962" s="1051"/>
      <c r="M962" s="1051"/>
      <c r="N962" s="1051"/>
      <c r="O962" s="1050"/>
    </row>
    <row r="963" spans="1:15" s="42" customFormat="1" ht="98.25" customHeight="1">
      <c r="A963" s="405" t="s">
        <v>982</v>
      </c>
      <c r="B963" s="17" t="s">
        <v>1290</v>
      </c>
      <c r="C963" s="12" t="s">
        <v>1279</v>
      </c>
      <c r="D963" s="5">
        <v>80</v>
      </c>
      <c r="E963" s="188" t="s">
        <v>1291</v>
      </c>
      <c r="F963" s="799">
        <v>0</v>
      </c>
      <c r="G963" s="282">
        <v>1</v>
      </c>
      <c r="H963" s="368">
        <v>175013.64</v>
      </c>
      <c r="I963" s="273">
        <v>51521.05</v>
      </c>
      <c r="J963" s="273">
        <f>H963-I963</f>
        <v>123492.59000000001</v>
      </c>
      <c r="K963" s="44" t="s">
        <v>23</v>
      </c>
      <c r="L963" s="273">
        <v>0</v>
      </c>
      <c r="M963" s="19" t="s">
        <v>1233</v>
      </c>
      <c r="N963" s="5" t="s">
        <v>1292</v>
      </c>
      <c r="O963" s="18" t="s">
        <v>23</v>
      </c>
    </row>
    <row r="964" spans="1:15" s="42" customFormat="1" ht="72" customHeight="1">
      <c r="A964" s="405" t="s">
        <v>1293</v>
      </c>
      <c r="B964" s="17" t="s">
        <v>1262</v>
      </c>
      <c r="C964" s="12" t="s">
        <v>1279</v>
      </c>
      <c r="D964" s="5">
        <v>15.4</v>
      </c>
      <c r="E964" s="188" t="s">
        <v>1294</v>
      </c>
      <c r="F964" s="799">
        <v>0</v>
      </c>
      <c r="G964" s="282">
        <v>1</v>
      </c>
      <c r="H964" s="368">
        <v>15442.29</v>
      </c>
      <c r="I964" s="273">
        <v>0</v>
      </c>
      <c r="J964" s="273">
        <f>H964-I964</f>
        <v>15442.29</v>
      </c>
      <c r="K964" s="44" t="s">
        <v>23</v>
      </c>
      <c r="L964" s="273">
        <v>0</v>
      </c>
      <c r="M964" s="19" t="s">
        <v>1233</v>
      </c>
      <c r="N964" s="5" t="s">
        <v>1292</v>
      </c>
      <c r="O964" s="18" t="s">
        <v>23</v>
      </c>
    </row>
    <row r="965" spans="1:15" s="42" customFormat="1" ht="20.25">
      <c r="A965" s="104" t="s">
        <v>1289</v>
      </c>
      <c r="B965" s="1049" t="s">
        <v>732</v>
      </c>
      <c r="C965" s="1050"/>
      <c r="D965" s="11">
        <f>SUM(D963:D964)</f>
        <v>95.4</v>
      </c>
      <c r="E965" s="11">
        <f>SUM(E963:E964)</f>
        <v>0</v>
      </c>
      <c r="F965" s="11">
        <f>SUM(F963:F964)</f>
        <v>0</v>
      </c>
      <c r="G965" s="11">
        <f>SUM(G963:G964)</f>
        <v>2</v>
      </c>
      <c r="H965" s="11">
        <f>SUM(H963:H964)</f>
        <v>190455.93000000002</v>
      </c>
      <c r="I965" s="167">
        <f>I963+I964</f>
        <v>51521.05</v>
      </c>
      <c r="J965" s="35">
        <f>J963+J964</f>
        <v>138934.88</v>
      </c>
      <c r="K965" s="11">
        <f>SUM(K963:K964)</f>
        <v>0</v>
      </c>
      <c r="L965" s="11">
        <f>SUM(L963:L964)</f>
        <v>0</v>
      </c>
      <c r="M965" s="11" t="s">
        <v>23</v>
      </c>
      <c r="N965" s="103" t="s">
        <v>23</v>
      </c>
      <c r="O965" s="11" t="s">
        <v>23</v>
      </c>
    </row>
    <row r="966" spans="1:15" s="42" customFormat="1" ht="87.75" customHeight="1">
      <c r="A966" s="104" t="s">
        <v>1286</v>
      </c>
      <c r="B966" s="1049" t="s">
        <v>1295</v>
      </c>
      <c r="C966" s="1050"/>
      <c r="D966" s="11">
        <v>95.4</v>
      </c>
      <c r="E966" s="11">
        <f>E965+E961+E958+E954+E951</f>
        <v>0</v>
      </c>
      <c r="F966" s="11">
        <f>F965+F961+F958+F954+F951</f>
        <v>0</v>
      </c>
      <c r="G966" s="11">
        <v>2</v>
      </c>
      <c r="H966" s="11">
        <v>190455.93</v>
      </c>
      <c r="I966" s="167">
        <f>I964+I965</f>
        <v>51521.05</v>
      </c>
      <c r="J966" s="167">
        <f>J963+J964</f>
        <v>138934.88</v>
      </c>
      <c r="K966" s="11">
        <f>K965+K961+K958+K954+K951</f>
        <v>0</v>
      </c>
      <c r="L966" s="11">
        <v>0</v>
      </c>
      <c r="M966" s="11" t="s">
        <v>23</v>
      </c>
      <c r="N966" s="103" t="s">
        <v>23</v>
      </c>
      <c r="O966" s="11" t="s">
        <v>23</v>
      </c>
    </row>
    <row r="967" spans="1:15" s="42" customFormat="1" ht="20.25">
      <c r="A967" s="104" t="s">
        <v>1296</v>
      </c>
      <c r="B967" s="1049" t="s">
        <v>735</v>
      </c>
      <c r="C967" s="1051"/>
      <c r="D967" s="1051"/>
      <c r="E967" s="1051"/>
      <c r="F967" s="1051"/>
      <c r="G967" s="1051"/>
      <c r="H967" s="1051"/>
      <c r="I967" s="1051"/>
      <c r="J967" s="1051"/>
      <c r="K967" s="1051"/>
      <c r="L967" s="1051"/>
      <c r="M967" s="1051"/>
      <c r="N967" s="1051"/>
      <c r="O967" s="1050"/>
    </row>
    <row r="968" spans="1:15" s="42" customFormat="1" ht="20.25">
      <c r="A968" s="104" t="s">
        <v>1297</v>
      </c>
      <c r="B968" s="1049" t="s">
        <v>985</v>
      </c>
      <c r="C968" s="1051"/>
      <c r="D968" s="1051"/>
      <c r="E968" s="1051"/>
      <c r="F968" s="1051"/>
      <c r="G968" s="1051"/>
      <c r="H968" s="1051"/>
      <c r="I968" s="1051"/>
      <c r="J968" s="1051"/>
      <c r="K968" s="1051"/>
      <c r="L968" s="1051"/>
      <c r="M968" s="1051"/>
      <c r="N968" s="1051"/>
      <c r="O968" s="1050"/>
    </row>
    <row r="969" spans="1:15" s="42" customFormat="1" ht="20.25">
      <c r="A969" s="44">
        <v>1</v>
      </c>
      <c r="B969" s="21" t="s">
        <v>23</v>
      </c>
      <c r="C969" s="21" t="s">
        <v>23</v>
      </c>
      <c r="D969" s="801">
        <v>0</v>
      </c>
      <c r="E969" s="44" t="s">
        <v>23</v>
      </c>
      <c r="F969" s="799">
        <v>0</v>
      </c>
      <c r="G969" s="282">
        <v>0</v>
      </c>
      <c r="H969" s="273">
        <v>0</v>
      </c>
      <c r="I969" s="273">
        <v>0</v>
      </c>
      <c r="J969" s="273">
        <v>0</v>
      </c>
      <c r="K969" s="44" t="s">
        <v>23</v>
      </c>
      <c r="L969" s="273">
        <v>0</v>
      </c>
      <c r="M969" s="20" t="s">
        <v>23</v>
      </c>
      <c r="N969" s="44" t="s">
        <v>23</v>
      </c>
      <c r="O969" s="18" t="s">
        <v>23</v>
      </c>
    </row>
    <row r="970" spans="1:15" s="42" customFormat="1" ht="20.25">
      <c r="A970" s="104" t="s">
        <v>1297</v>
      </c>
      <c r="B970" s="1049" t="s">
        <v>949</v>
      </c>
      <c r="C970" s="1050"/>
      <c r="D970" s="11">
        <f t="shared" ref="D970:M970" si="113">SUM(D969)</f>
        <v>0</v>
      </c>
      <c r="E970" s="11">
        <f t="shared" si="113"/>
        <v>0</v>
      </c>
      <c r="F970" s="11">
        <f t="shared" si="113"/>
        <v>0</v>
      </c>
      <c r="G970" s="11">
        <f t="shared" si="113"/>
        <v>0</v>
      </c>
      <c r="H970" s="11">
        <f t="shared" si="113"/>
        <v>0</v>
      </c>
      <c r="I970" s="11">
        <f t="shared" si="113"/>
        <v>0</v>
      </c>
      <c r="J970" s="11">
        <f t="shared" si="113"/>
        <v>0</v>
      </c>
      <c r="K970" s="11">
        <f t="shared" si="113"/>
        <v>0</v>
      </c>
      <c r="L970" s="11">
        <f t="shared" si="113"/>
        <v>0</v>
      </c>
      <c r="M970" s="11">
        <f t="shared" si="113"/>
        <v>0</v>
      </c>
      <c r="N970" s="103" t="s">
        <v>23</v>
      </c>
      <c r="O970" s="11" t="s">
        <v>23</v>
      </c>
    </row>
    <row r="971" spans="1:15" s="42" customFormat="1" ht="20.25">
      <c r="A971" s="104" t="s">
        <v>1298</v>
      </c>
      <c r="B971" s="1049" t="s">
        <v>987</v>
      </c>
      <c r="C971" s="1051"/>
      <c r="D971" s="1051"/>
      <c r="E971" s="1051"/>
      <c r="F971" s="1051"/>
      <c r="G971" s="1051"/>
      <c r="H971" s="1051"/>
      <c r="I971" s="1051"/>
      <c r="J971" s="1051"/>
      <c r="K971" s="1051"/>
      <c r="L971" s="1051"/>
      <c r="M971" s="1051"/>
      <c r="N971" s="1051"/>
      <c r="O971" s="1050"/>
    </row>
    <row r="972" spans="1:15" s="42" customFormat="1" ht="20.25">
      <c r="A972" s="44">
        <v>1</v>
      </c>
      <c r="B972" s="21" t="s">
        <v>23</v>
      </c>
      <c r="C972" s="21" t="s">
        <v>23</v>
      </c>
      <c r="D972" s="801">
        <v>0</v>
      </c>
      <c r="E972" s="44" t="s">
        <v>23</v>
      </c>
      <c r="F972" s="799">
        <v>0</v>
      </c>
      <c r="G972" s="282">
        <v>0</v>
      </c>
      <c r="H972" s="273">
        <v>0</v>
      </c>
      <c r="I972" s="273">
        <v>0</v>
      </c>
      <c r="J972" s="273">
        <v>0</v>
      </c>
      <c r="K972" s="44" t="s">
        <v>23</v>
      </c>
      <c r="L972" s="273">
        <v>0</v>
      </c>
      <c r="M972" s="20" t="s">
        <v>23</v>
      </c>
      <c r="N972" s="44" t="s">
        <v>23</v>
      </c>
      <c r="O972" s="18" t="s">
        <v>23</v>
      </c>
    </row>
    <row r="973" spans="1:15" s="42" customFormat="1" ht="20.25">
      <c r="A973" s="104" t="s">
        <v>1298</v>
      </c>
      <c r="B973" s="1049" t="s">
        <v>988</v>
      </c>
      <c r="C973" s="1050"/>
      <c r="D973" s="11">
        <f t="shared" ref="D973:M973" si="114">SUM(D972)</f>
        <v>0</v>
      </c>
      <c r="E973" s="11">
        <f t="shared" si="114"/>
        <v>0</v>
      </c>
      <c r="F973" s="11">
        <f t="shared" si="114"/>
        <v>0</v>
      </c>
      <c r="G973" s="11">
        <f t="shared" si="114"/>
        <v>0</v>
      </c>
      <c r="H973" s="11">
        <f t="shared" si="114"/>
        <v>0</v>
      </c>
      <c r="I973" s="11">
        <f t="shared" si="114"/>
        <v>0</v>
      </c>
      <c r="J973" s="11">
        <f t="shared" si="114"/>
        <v>0</v>
      </c>
      <c r="K973" s="11">
        <f t="shared" si="114"/>
        <v>0</v>
      </c>
      <c r="L973" s="11">
        <f t="shared" si="114"/>
        <v>0</v>
      </c>
      <c r="M973" s="11">
        <f t="shared" si="114"/>
        <v>0</v>
      </c>
      <c r="N973" s="103" t="s">
        <v>23</v>
      </c>
      <c r="O973" s="11" t="s">
        <v>23</v>
      </c>
    </row>
    <row r="974" spans="1:15" s="42" customFormat="1" ht="20.25">
      <c r="A974" s="104" t="s">
        <v>1299</v>
      </c>
      <c r="B974" s="1049" t="s">
        <v>990</v>
      </c>
      <c r="C974" s="1051"/>
      <c r="D974" s="1051"/>
      <c r="E974" s="1051"/>
      <c r="F974" s="1051"/>
      <c r="G974" s="1051"/>
      <c r="H974" s="1051"/>
      <c r="I974" s="1051"/>
      <c r="J974" s="1051"/>
      <c r="K974" s="1051"/>
      <c r="L974" s="1051"/>
      <c r="M974" s="1051"/>
      <c r="N974" s="1051"/>
      <c r="O974" s="1050"/>
    </row>
    <row r="975" spans="1:15" s="42" customFormat="1" ht="20.25">
      <c r="A975" s="44">
        <v>1</v>
      </c>
      <c r="B975" s="21" t="s">
        <v>23</v>
      </c>
      <c r="C975" s="21" t="s">
        <v>23</v>
      </c>
      <c r="D975" s="801">
        <v>0</v>
      </c>
      <c r="E975" s="44" t="s">
        <v>23</v>
      </c>
      <c r="F975" s="799">
        <v>0</v>
      </c>
      <c r="G975" s="282">
        <v>0</v>
      </c>
      <c r="H975" s="273">
        <v>0</v>
      </c>
      <c r="I975" s="273">
        <v>0</v>
      </c>
      <c r="J975" s="273">
        <v>0</v>
      </c>
      <c r="K975" s="44" t="s">
        <v>23</v>
      </c>
      <c r="L975" s="273">
        <v>0</v>
      </c>
      <c r="M975" s="20" t="s">
        <v>23</v>
      </c>
      <c r="N975" s="44" t="s">
        <v>23</v>
      </c>
      <c r="O975" s="18" t="s">
        <v>23</v>
      </c>
    </row>
    <row r="976" spans="1:15" s="42" customFormat="1" ht="20.25">
      <c r="A976" s="104" t="s">
        <v>1299</v>
      </c>
      <c r="B976" s="1049" t="s">
        <v>991</v>
      </c>
      <c r="C976" s="1050"/>
      <c r="D976" s="11">
        <f t="shared" ref="D976:M976" si="115">SUM(D975)</f>
        <v>0</v>
      </c>
      <c r="E976" s="11">
        <f t="shared" si="115"/>
        <v>0</v>
      </c>
      <c r="F976" s="11">
        <f t="shared" si="115"/>
        <v>0</v>
      </c>
      <c r="G976" s="11">
        <f t="shared" si="115"/>
        <v>0</v>
      </c>
      <c r="H976" s="11">
        <f t="shared" si="115"/>
        <v>0</v>
      </c>
      <c r="I976" s="11">
        <f t="shared" si="115"/>
        <v>0</v>
      </c>
      <c r="J976" s="11">
        <f t="shared" si="115"/>
        <v>0</v>
      </c>
      <c r="K976" s="11">
        <f t="shared" si="115"/>
        <v>0</v>
      </c>
      <c r="L976" s="11">
        <f t="shared" si="115"/>
        <v>0</v>
      </c>
      <c r="M976" s="11">
        <f t="shared" si="115"/>
        <v>0</v>
      </c>
      <c r="N976" s="103" t="s">
        <v>23</v>
      </c>
      <c r="O976" s="11" t="s">
        <v>23</v>
      </c>
    </row>
    <row r="977" spans="1:15" s="42" customFormat="1" ht="20.25">
      <c r="A977" s="104" t="s">
        <v>1300</v>
      </c>
      <c r="B977" s="1049" t="s">
        <v>721</v>
      </c>
      <c r="C977" s="1051"/>
      <c r="D977" s="1051"/>
      <c r="E977" s="1051"/>
      <c r="F977" s="1051"/>
      <c r="G977" s="1051"/>
      <c r="H977" s="1051"/>
      <c r="I977" s="1051"/>
      <c r="J977" s="1051"/>
      <c r="K977" s="1051"/>
      <c r="L977" s="1051"/>
      <c r="M977" s="1051"/>
      <c r="N977" s="1051"/>
      <c r="O977" s="1050"/>
    </row>
    <row r="978" spans="1:15" s="42" customFormat="1" ht="20.25">
      <c r="A978" s="405" t="s">
        <v>982</v>
      </c>
      <c r="B978" s="21" t="s">
        <v>23</v>
      </c>
      <c r="C978" s="21" t="s">
        <v>23</v>
      </c>
      <c r="D978" s="801">
        <v>0</v>
      </c>
      <c r="E978" s="44" t="s">
        <v>23</v>
      </c>
      <c r="F978" s="799">
        <v>0</v>
      </c>
      <c r="G978" s="282">
        <v>0</v>
      </c>
      <c r="H978" s="273">
        <v>0</v>
      </c>
      <c r="I978" s="273">
        <v>0</v>
      </c>
      <c r="J978" s="273">
        <v>0</v>
      </c>
      <c r="K978" s="44" t="s">
        <v>23</v>
      </c>
      <c r="L978" s="273">
        <v>0</v>
      </c>
      <c r="M978" s="20" t="s">
        <v>23</v>
      </c>
      <c r="N978" s="44" t="s">
        <v>23</v>
      </c>
      <c r="O978" s="18" t="s">
        <v>23</v>
      </c>
    </row>
    <row r="979" spans="1:15" s="42" customFormat="1" ht="20.25">
      <c r="A979" s="104" t="s">
        <v>1300</v>
      </c>
      <c r="B979" s="1049" t="s">
        <v>732</v>
      </c>
      <c r="C979" s="1050"/>
      <c r="D979" s="11">
        <f t="shared" ref="D979:M979" si="116">SUM(D978)</f>
        <v>0</v>
      </c>
      <c r="E979" s="11">
        <f t="shared" si="116"/>
        <v>0</v>
      </c>
      <c r="F979" s="11">
        <f t="shared" si="116"/>
        <v>0</v>
      </c>
      <c r="G979" s="11">
        <f t="shared" si="116"/>
        <v>0</v>
      </c>
      <c r="H979" s="11">
        <f t="shared" si="116"/>
        <v>0</v>
      </c>
      <c r="I979" s="11">
        <f t="shared" si="116"/>
        <v>0</v>
      </c>
      <c r="J979" s="11">
        <f t="shared" si="116"/>
        <v>0</v>
      </c>
      <c r="K979" s="11">
        <f t="shared" si="116"/>
        <v>0</v>
      </c>
      <c r="L979" s="11">
        <f t="shared" si="116"/>
        <v>0</v>
      </c>
      <c r="M979" s="11">
        <f t="shared" si="116"/>
        <v>0</v>
      </c>
      <c r="N979" s="103" t="s">
        <v>23</v>
      </c>
      <c r="O979" s="11" t="s">
        <v>23</v>
      </c>
    </row>
    <row r="980" spans="1:15" s="42" customFormat="1" ht="20.25">
      <c r="A980" s="104" t="s">
        <v>1296</v>
      </c>
      <c r="B980" s="1049" t="s">
        <v>1301</v>
      </c>
      <c r="C980" s="1050"/>
      <c r="D980" s="11">
        <f t="shared" ref="D980:M980" si="117">D979+D976+D973+D970</f>
        <v>0</v>
      </c>
      <c r="E980" s="11">
        <f t="shared" si="117"/>
        <v>0</v>
      </c>
      <c r="F980" s="11">
        <f t="shared" si="117"/>
        <v>0</v>
      </c>
      <c r="G980" s="11">
        <f t="shared" si="117"/>
        <v>0</v>
      </c>
      <c r="H980" s="11">
        <f t="shared" si="117"/>
        <v>0</v>
      </c>
      <c r="I980" s="11">
        <f t="shared" si="117"/>
        <v>0</v>
      </c>
      <c r="J980" s="11">
        <f t="shared" si="117"/>
        <v>0</v>
      </c>
      <c r="K980" s="11">
        <f t="shared" si="117"/>
        <v>0</v>
      </c>
      <c r="L980" s="11">
        <f t="shared" si="117"/>
        <v>0</v>
      </c>
      <c r="M980" s="11">
        <f t="shared" si="117"/>
        <v>0</v>
      </c>
      <c r="N980" s="103" t="s">
        <v>23</v>
      </c>
      <c r="O980" s="11" t="s">
        <v>23</v>
      </c>
    </row>
    <row r="981" spans="1:15" s="42" customFormat="1" ht="20.25">
      <c r="A981" s="104" t="s">
        <v>1302</v>
      </c>
      <c r="B981" s="1049" t="s">
        <v>994</v>
      </c>
      <c r="C981" s="1051"/>
      <c r="D981" s="1051"/>
      <c r="E981" s="1051"/>
      <c r="F981" s="1051"/>
      <c r="G981" s="1051"/>
      <c r="H981" s="1051"/>
      <c r="I981" s="1051"/>
      <c r="J981" s="1051"/>
      <c r="K981" s="1051"/>
      <c r="L981" s="1051"/>
      <c r="M981" s="1051"/>
      <c r="N981" s="1051"/>
      <c r="O981" s="1050"/>
    </row>
    <row r="982" spans="1:15" s="42" customFormat="1" ht="20.25">
      <c r="A982" s="405" t="s">
        <v>982</v>
      </c>
      <c r="B982" s="21" t="s">
        <v>23</v>
      </c>
      <c r="C982" s="21" t="s">
        <v>23</v>
      </c>
      <c r="D982" s="801">
        <v>0</v>
      </c>
      <c r="E982" s="44" t="s">
        <v>23</v>
      </c>
      <c r="F982" s="799">
        <v>0</v>
      </c>
      <c r="G982" s="282">
        <v>0</v>
      </c>
      <c r="H982" s="273">
        <v>0</v>
      </c>
      <c r="I982" s="273">
        <v>0</v>
      </c>
      <c r="J982" s="273">
        <v>0</v>
      </c>
      <c r="K982" s="44" t="s">
        <v>23</v>
      </c>
      <c r="L982" s="273">
        <v>0</v>
      </c>
      <c r="M982" s="20" t="s">
        <v>23</v>
      </c>
      <c r="N982" s="44" t="s">
        <v>23</v>
      </c>
      <c r="O982" s="18" t="s">
        <v>23</v>
      </c>
    </row>
    <row r="983" spans="1:15" s="42" customFormat="1" ht="135" customHeight="1">
      <c r="A983" s="104" t="s">
        <v>1302</v>
      </c>
      <c r="B983" s="1049" t="s">
        <v>1303</v>
      </c>
      <c r="C983" s="1050"/>
      <c r="D983" s="11">
        <f t="shared" ref="D983:M983" si="118">SUM(D982)</f>
        <v>0</v>
      </c>
      <c r="E983" s="11">
        <f t="shared" si="118"/>
        <v>0</v>
      </c>
      <c r="F983" s="11">
        <f t="shared" si="118"/>
        <v>0</v>
      </c>
      <c r="G983" s="11">
        <f t="shared" si="118"/>
        <v>0</v>
      </c>
      <c r="H983" s="11">
        <f t="shared" si="118"/>
        <v>0</v>
      </c>
      <c r="I983" s="11">
        <f t="shared" si="118"/>
        <v>0</v>
      </c>
      <c r="J983" s="11">
        <f t="shared" si="118"/>
        <v>0</v>
      </c>
      <c r="K983" s="11">
        <f t="shared" si="118"/>
        <v>0</v>
      </c>
      <c r="L983" s="11">
        <f t="shared" si="118"/>
        <v>0</v>
      </c>
      <c r="M983" s="11">
        <f t="shared" si="118"/>
        <v>0</v>
      </c>
      <c r="N983" s="103" t="s">
        <v>23</v>
      </c>
      <c r="O983" s="11" t="s">
        <v>23</v>
      </c>
    </row>
    <row r="984" spans="1:15" s="42" customFormat="1" ht="141" customHeight="1">
      <c r="A984" s="106" t="s">
        <v>1275</v>
      </c>
      <c r="B984" s="1052" t="s">
        <v>1304</v>
      </c>
      <c r="C984" s="1054"/>
      <c r="D984" s="26">
        <f t="shared" ref="D984:L984" si="119">D983+D980+D966+D954+D951</f>
        <v>2040.7</v>
      </c>
      <c r="E984" s="26">
        <f t="shared" si="119"/>
        <v>0</v>
      </c>
      <c r="F984" s="26">
        <f t="shared" si="119"/>
        <v>0</v>
      </c>
      <c r="G984" s="26">
        <f t="shared" si="119"/>
        <v>3</v>
      </c>
      <c r="H984" s="22">
        <f t="shared" si="119"/>
        <v>4234394.34</v>
      </c>
      <c r="I984" s="22">
        <f t="shared" si="119"/>
        <v>906281.97000000009</v>
      </c>
      <c r="J984" s="22">
        <f t="shared" si="119"/>
        <v>3328112.37</v>
      </c>
      <c r="K984" s="26">
        <f t="shared" si="119"/>
        <v>0</v>
      </c>
      <c r="L984" s="26">
        <f t="shared" si="119"/>
        <v>37672057.299999997</v>
      </c>
      <c r="M984" s="26"/>
      <c r="N984" s="105" t="s">
        <v>23</v>
      </c>
      <c r="O984" s="26" t="s">
        <v>23</v>
      </c>
    </row>
    <row r="985" spans="1:15" s="42" customFormat="1" ht="27">
      <c r="A985" s="106" t="s">
        <v>1305</v>
      </c>
      <c r="B985" s="1071" t="s">
        <v>1306</v>
      </c>
      <c r="C985" s="1072"/>
      <c r="D985" s="1072"/>
      <c r="E985" s="1072"/>
      <c r="F985" s="1072"/>
      <c r="G985" s="1072"/>
      <c r="H985" s="1072"/>
      <c r="I985" s="1072"/>
      <c r="J985" s="1072"/>
      <c r="K985" s="1072"/>
      <c r="L985" s="1072"/>
      <c r="M985" s="1072"/>
      <c r="N985" s="1072"/>
      <c r="O985" s="1073"/>
    </row>
    <row r="986" spans="1:15" s="42" customFormat="1" ht="20.25">
      <c r="A986" s="104" t="s">
        <v>1307</v>
      </c>
      <c r="B986" s="1049" t="s">
        <v>20</v>
      </c>
      <c r="C986" s="1051"/>
      <c r="D986" s="1051"/>
      <c r="E986" s="1051"/>
      <c r="F986" s="1051"/>
      <c r="G986" s="1051"/>
      <c r="H986" s="1051"/>
      <c r="I986" s="1051"/>
      <c r="J986" s="1051"/>
      <c r="K986" s="1051"/>
      <c r="L986" s="1051"/>
      <c r="M986" s="1051"/>
      <c r="N986" s="1051"/>
      <c r="O986" s="1050"/>
    </row>
    <row r="987" spans="1:15" s="42" customFormat="1" ht="101.25">
      <c r="A987" s="44">
        <v>1</v>
      </c>
      <c r="B987" s="17" t="s">
        <v>1308</v>
      </c>
      <c r="C987" s="12" t="s">
        <v>1309</v>
      </c>
      <c r="D987" s="189">
        <v>2425.5</v>
      </c>
      <c r="E987" s="188" t="s">
        <v>8810</v>
      </c>
      <c r="F987" s="799">
        <v>0</v>
      </c>
      <c r="G987" s="799">
        <v>1</v>
      </c>
      <c r="H987" s="368">
        <v>8503035.6300000008</v>
      </c>
      <c r="I987" s="368">
        <v>0</v>
      </c>
      <c r="J987" s="368">
        <v>8503035.6300000008</v>
      </c>
      <c r="K987" s="5" t="s">
        <v>1311</v>
      </c>
      <c r="L987" s="273">
        <v>42497549.329999998</v>
      </c>
      <c r="M987" s="19">
        <v>40476</v>
      </c>
      <c r="N987" s="5" t="s">
        <v>1312</v>
      </c>
      <c r="O987" s="18" t="s">
        <v>23</v>
      </c>
    </row>
    <row r="988" spans="1:15" s="42" customFormat="1" ht="101.25">
      <c r="A988" s="44">
        <v>2</v>
      </c>
      <c r="B988" s="17" t="s">
        <v>1313</v>
      </c>
      <c r="C988" s="12" t="s">
        <v>1314</v>
      </c>
      <c r="D988" s="189">
        <v>22.7</v>
      </c>
      <c r="E988" s="188" t="s">
        <v>1315</v>
      </c>
      <c r="F988" s="799">
        <v>0</v>
      </c>
      <c r="G988" s="799">
        <v>1</v>
      </c>
      <c r="H988" s="368">
        <v>162738.51</v>
      </c>
      <c r="I988" s="368">
        <v>0</v>
      </c>
      <c r="J988" s="368">
        <v>162738.51</v>
      </c>
      <c r="K988" s="5" t="s">
        <v>1316</v>
      </c>
      <c r="L988" s="273">
        <v>211580.12</v>
      </c>
      <c r="M988" s="19" t="s">
        <v>1317</v>
      </c>
      <c r="N988" s="5" t="s">
        <v>1318</v>
      </c>
      <c r="O988" s="18" t="s">
        <v>23</v>
      </c>
    </row>
    <row r="989" spans="1:15" s="42" customFormat="1" ht="101.25">
      <c r="A989" s="44">
        <v>3</v>
      </c>
      <c r="B989" s="17" t="s">
        <v>1319</v>
      </c>
      <c r="C989" s="12" t="s">
        <v>1320</v>
      </c>
      <c r="D989" s="189">
        <v>100.1</v>
      </c>
      <c r="E989" s="188" t="s">
        <v>1321</v>
      </c>
      <c r="F989" s="799">
        <v>0</v>
      </c>
      <c r="G989" s="799">
        <v>1</v>
      </c>
      <c r="H989" s="368">
        <v>26959.24</v>
      </c>
      <c r="I989" s="368">
        <v>0</v>
      </c>
      <c r="J989" s="368">
        <v>26959.24</v>
      </c>
      <c r="K989" s="5" t="s">
        <v>1322</v>
      </c>
      <c r="L989" s="273">
        <v>1127833.71</v>
      </c>
      <c r="M989" s="19" t="s">
        <v>1317</v>
      </c>
      <c r="N989" s="5" t="s">
        <v>1318</v>
      </c>
      <c r="O989" s="18" t="s">
        <v>23</v>
      </c>
    </row>
    <row r="990" spans="1:15" s="42" customFormat="1" ht="101.25">
      <c r="A990" s="44">
        <v>4</v>
      </c>
      <c r="B990" s="17" t="s">
        <v>1319</v>
      </c>
      <c r="C990" s="12" t="s">
        <v>1320</v>
      </c>
      <c r="D990" s="189">
        <v>31.5</v>
      </c>
      <c r="E990" s="188" t="s">
        <v>1323</v>
      </c>
      <c r="F990" s="799">
        <v>0</v>
      </c>
      <c r="G990" s="799">
        <v>1</v>
      </c>
      <c r="H990" s="368">
        <v>23644.97</v>
      </c>
      <c r="I990" s="368">
        <v>0</v>
      </c>
      <c r="J990" s="368">
        <v>23644.97</v>
      </c>
      <c r="K990" s="5" t="s">
        <v>1324</v>
      </c>
      <c r="L990" s="273">
        <v>354912.71</v>
      </c>
      <c r="M990" s="19" t="s">
        <v>1317</v>
      </c>
      <c r="N990" s="5" t="s">
        <v>1318</v>
      </c>
      <c r="O990" s="18" t="s">
        <v>23</v>
      </c>
    </row>
    <row r="991" spans="1:15" s="42" customFormat="1" ht="101.25">
      <c r="A991" s="44">
        <v>5</v>
      </c>
      <c r="B991" s="17" t="s">
        <v>1325</v>
      </c>
      <c r="C991" s="12" t="s">
        <v>1309</v>
      </c>
      <c r="D991" s="189">
        <v>649.5</v>
      </c>
      <c r="E991" s="188" t="s">
        <v>1310</v>
      </c>
      <c r="F991" s="799">
        <v>0</v>
      </c>
      <c r="G991" s="325">
        <v>1</v>
      </c>
      <c r="H991" s="368">
        <v>1718421.08</v>
      </c>
      <c r="I991" s="368">
        <v>0</v>
      </c>
      <c r="J991" s="368">
        <f>H991-I991</f>
        <v>1718421.08</v>
      </c>
      <c r="K991" s="44" t="s">
        <v>1326</v>
      </c>
      <c r="L991" s="273">
        <v>11414053.199999999</v>
      </c>
      <c r="M991" s="19" t="s">
        <v>1317</v>
      </c>
      <c r="N991" s="5" t="s">
        <v>1318</v>
      </c>
      <c r="O991" s="18" t="s">
        <v>23</v>
      </c>
    </row>
    <row r="992" spans="1:15" s="42" customFormat="1" ht="101.25">
      <c r="A992" s="44">
        <v>6</v>
      </c>
      <c r="B992" s="17" t="s">
        <v>1327</v>
      </c>
      <c r="C992" s="12" t="s">
        <v>1320</v>
      </c>
      <c r="D992" s="189">
        <v>91.1</v>
      </c>
      <c r="E992" s="188" t="s">
        <v>1328</v>
      </c>
      <c r="F992" s="799">
        <v>0</v>
      </c>
      <c r="G992" s="325">
        <v>1</v>
      </c>
      <c r="H992" s="368">
        <v>251510.39999999999</v>
      </c>
      <c r="I992" s="368">
        <v>0</v>
      </c>
      <c r="J992" s="368">
        <v>251510.39999999999</v>
      </c>
      <c r="K992" s="44" t="s">
        <v>1329</v>
      </c>
      <c r="L992" s="273">
        <v>1026430.08</v>
      </c>
      <c r="M992" s="281" t="s">
        <v>1330</v>
      </c>
      <c r="N992" s="17" t="s">
        <v>1331</v>
      </c>
      <c r="O992" s="18" t="s">
        <v>23</v>
      </c>
    </row>
    <row r="993" spans="1:15" s="42" customFormat="1" ht="101.25">
      <c r="A993" s="44">
        <v>7</v>
      </c>
      <c r="B993" s="17" t="s">
        <v>1332</v>
      </c>
      <c r="C993" s="12" t="s">
        <v>1309</v>
      </c>
      <c r="D993" s="188" t="s">
        <v>8809</v>
      </c>
      <c r="E993" s="12">
        <v>100000031</v>
      </c>
      <c r="F993" s="799">
        <v>0</v>
      </c>
      <c r="G993" s="325">
        <v>1</v>
      </c>
      <c r="H993" s="368">
        <v>891412.7</v>
      </c>
      <c r="I993" s="368">
        <v>0</v>
      </c>
      <c r="J993" s="368">
        <f>H993-I993</f>
        <v>891412.7</v>
      </c>
      <c r="K993" s="44" t="s">
        <v>23</v>
      </c>
      <c r="L993" s="273">
        <v>0</v>
      </c>
      <c r="M993" s="281">
        <v>40877</v>
      </c>
      <c r="N993" s="17" t="s">
        <v>1333</v>
      </c>
      <c r="O993" s="18" t="s">
        <v>23</v>
      </c>
    </row>
    <row r="994" spans="1:15" s="42" customFormat="1" ht="101.25">
      <c r="A994" s="44">
        <v>8</v>
      </c>
      <c r="B994" s="17" t="s">
        <v>1334</v>
      </c>
      <c r="C994" s="12" t="s">
        <v>1335</v>
      </c>
      <c r="D994" s="188">
        <v>98</v>
      </c>
      <c r="E994" s="12">
        <v>100000033</v>
      </c>
      <c r="F994" s="799">
        <v>0</v>
      </c>
      <c r="G994" s="325">
        <v>1</v>
      </c>
      <c r="H994" s="368">
        <v>267119.96000000002</v>
      </c>
      <c r="I994" s="368">
        <v>0</v>
      </c>
      <c r="J994" s="368">
        <v>267119.96000000002</v>
      </c>
      <c r="K994" s="44"/>
      <c r="L994" s="273">
        <v>0</v>
      </c>
      <c r="M994" s="281">
        <v>40877</v>
      </c>
      <c r="N994" s="17" t="s">
        <v>1333</v>
      </c>
      <c r="O994" s="18" t="s">
        <v>23</v>
      </c>
    </row>
    <row r="995" spans="1:15" s="42" customFormat="1" ht="101.25">
      <c r="A995" s="44">
        <v>9</v>
      </c>
      <c r="B995" s="17" t="s">
        <v>1336</v>
      </c>
      <c r="C995" s="12" t="s">
        <v>1335</v>
      </c>
      <c r="D995" s="188">
        <v>55</v>
      </c>
      <c r="E995" s="12">
        <v>100000036</v>
      </c>
      <c r="F995" s="799">
        <v>0</v>
      </c>
      <c r="G995" s="325">
        <v>1</v>
      </c>
      <c r="H995" s="368">
        <v>38994.1</v>
      </c>
      <c r="I995" s="368">
        <v>0</v>
      </c>
      <c r="J995" s="368">
        <v>38994.1</v>
      </c>
      <c r="K995" s="44"/>
      <c r="L995" s="273">
        <v>0</v>
      </c>
      <c r="M995" s="281">
        <v>40877</v>
      </c>
      <c r="N995" s="17" t="s">
        <v>1333</v>
      </c>
      <c r="O995" s="18" t="s">
        <v>23</v>
      </c>
    </row>
    <row r="996" spans="1:15" s="42" customFormat="1" ht="131.25" customHeight="1">
      <c r="A996" s="44">
        <v>10</v>
      </c>
      <c r="B996" s="17" t="s">
        <v>1337</v>
      </c>
      <c r="C996" s="12" t="s">
        <v>1309</v>
      </c>
      <c r="D996" s="188">
        <v>242</v>
      </c>
      <c r="E996" s="12">
        <v>100000041</v>
      </c>
      <c r="F996" s="799">
        <v>0</v>
      </c>
      <c r="G996" s="325">
        <v>1</v>
      </c>
      <c r="H996" s="368">
        <v>217601.07</v>
      </c>
      <c r="I996" s="368">
        <v>0</v>
      </c>
      <c r="J996" s="368">
        <v>217601.07</v>
      </c>
      <c r="K996" s="44" t="s">
        <v>23</v>
      </c>
      <c r="L996" s="273">
        <v>0</v>
      </c>
      <c r="M996" s="281">
        <v>40877</v>
      </c>
      <c r="N996" s="17" t="s">
        <v>1333</v>
      </c>
      <c r="O996" s="18" t="s">
        <v>23</v>
      </c>
    </row>
    <row r="997" spans="1:15" s="42" customFormat="1" ht="138.75" customHeight="1">
      <c r="A997" s="44">
        <v>11</v>
      </c>
      <c r="B997" s="12" t="s">
        <v>1338</v>
      </c>
      <c r="C997" s="12" t="s">
        <v>1309</v>
      </c>
      <c r="D997" s="188">
        <v>97</v>
      </c>
      <c r="E997" s="12">
        <v>100000050</v>
      </c>
      <c r="F997" s="799">
        <v>0</v>
      </c>
      <c r="G997" s="325">
        <v>1</v>
      </c>
      <c r="H997" s="368">
        <v>60680.66</v>
      </c>
      <c r="I997" s="368">
        <v>0</v>
      </c>
      <c r="J997" s="368">
        <v>60680.66</v>
      </c>
      <c r="K997" s="44"/>
      <c r="L997" s="273"/>
      <c r="M997" s="281">
        <v>40877</v>
      </c>
      <c r="N997" s="17" t="s">
        <v>1333</v>
      </c>
      <c r="O997" s="18"/>
    </row>
    <row r="998" spans="1:15" s="42" customFormat="1" ht="135" customHeight="1">
      <c r="A998" s="104" t="s">
        <v>1307</v>
      </c>
      <c r="B998" s="1049" t="s">
        <v>1339</v>
      </c>
      <c r="C998" s="1050"/>
      <c r="D998" s="835">
        <f>D987+D988+D989+D990+D991+D992+D993+D994+D995+D996+D997</f>
        <v>4106.3999999999996</v>
      </c>
      <c r="E998" s="835" t="s">
        <v>23</v>
      </c>
      <c r="F998" s="835">
        <f>SUM(F987:F997)</f>
        <v>0</v>
      </c>
      <c r="G998" s="835">
        <f>SUM(G987:G997)</f>
        <v>11</v>
      </c>
      <c r="H998" s="835">
        <f>H987+H988+H989+H990+H991+H992+H993+H994+H995+H996+H997</f>
        <v>12162118.320000002</v>
      </c>
      <c r="I998" s="835">
        <f>SUM(I987:I997)</f>
        <v>0</v>
      </c>
      <c r="J998" s="835">
        <f>SUM(J987:J997)</f>
        <v>12162118.320000002</v>
      </c>
      <c r="K998" s="835">
        <f>SUM(K987:K997)</f>
        <v>0</v>
      </c>
      <c r="L998" s="835">
        <f>SUM(L987:L997)</f>
        <v>56632359.149999991</v>
      </c>
      <c r="M998" s="11" t="s">
        <v>23</v>
      </c>
      <c r="N998" s="103" t="s">
        <v>23</v>
      </c>
      <c r="O998" s="11" t="s">
        <v>23</v>
      </c>
    </row>
    <row r="999" spans="1:15" s="42" customFormat="1" ht="20.25">
      <c r="A999" s="104" t="s">
        <v>1340</v>
      </c>
      <c r="B999" s="1049" t="s">
        <v>197</v>
      </c>
      <c r="C999" s="1051"/>
      <c r="D999" s="1051"/>
      <c r="E999" s="1051"/>
      <c r="F999" s="1051"/>
      <c r="G999" s="1051"/>
      <c r="H999" s="1051"/>
      <c r="I999" s="1051"/>
      <c r="J999" s="1051"/>
      <c r="K999" s="1051"/>
      <c r="L999" s="1051"/>
      <c r="M999" s="1051"/>
      <c r="N999" s="1051"/>
      <c r="O999" s="1050"/>
    </row>
    <row r="1000" spans="1:15" s="42" customFormat="1" ht="20.25">
      <c r="A1000" s="44">
        <v>1</v>
      </c>
      <c r="B1000" s="21" t="s">
        <v>23</v>
      </c>
      <c r="C1000" s="21" t="s">
        <v>23</v>
      </c>
      <c r="D1000" s="801">
        <v>0</v>
      </c>
      <c r="E1000" s="44" t="s">
        <v>23</v>
      </c>
      <c r="F1000" s="799">
        <v>0</v>
      </c>
      <c r="G1000" s="282">
        <v>0</v>
      </c>
      <c r="H1000" s="273">
        <v>0</v>
      </c>
      <c r="I1000" s="273">
        <v>0</v>
      </c>
      <c r="J1000" s="273">
        <v>0</v>
      </c>
      <c r="K1000" s="44" t="s">
        <v>23</v>
      </c>
      <c r="L1000" s="273">
        <v>0</v>
      </c>
      <c r="M1000" s="20" t="s">
        <v>23</v>
      </c>
      <c r="N1000" s="44" t="s">
        <v>23</v>
      </c>
      <c r="O1000" s="18" t="s">
        <v>23</v>
      </c>
    </row>
    <row r="1001" spans="1:15" s="42" customFormat="1" ht="123.75" customHeight="1">
      <c r="A1001" s="104" t="s">
        <v>1340</v>
      </c>
      <c r="B1001" s="1049" t="s">
        <v>1341</v>
      </c>
      <c r="C1001" s="1050"/>
      <c r="D1001" s="11">
        <f t="shared" ref="D1001:L1001" si="120">SUM(D1000)</f>
        <v>0</v>
      </c>
      <c r="E1001" s="11">
        <f t="shared" si="120"/>
        <v>0</v>
      </c>
      <c r="F1001" s="11">
        <f t="shared" si="120"/>
        <v>0</v>
      </c>
      <c r="G1001" s="11">
        <f t="shared" si="120"/>
        <v>0</v>
      </c>
      <c r="H1001" s="11">
        <f t="shared" si="120"/>
        <v>0</v>
      </c>
      <c r="I1001" s="11">
        <f t="shared" si="120"/>
        <v>0</v>
      </c>
      <c r="J1001" s="11">
        <f t="shared" si="120"/>
        <v>0</v>
      </c>
      <c r="K1001" s="11">
        <f t="shared" si="120"/>
        <v>0</v>
      </c>
      <c r="L1001" s="11">
        <f t="shared" si="120"/>
        <v>0</v>
      </c>
      <c r="M1001" s="11" t="s">
        <v>23</v>
      </c>
      <c r="N1001" s="103" t="s">
        <v>23</v>
      </c>
      <c r="O1001" s="11" t="s">
        <v>23</v>
      </c>
    </row>
    <row r="1002" spans="1:15" s="42" customFormat="1" ht="20.25">
      <c r="A1002" s="104" t="s">
        <v>1342</v>
      </c>
      <c r="B1002" s="1049" t="s">
        <v>678</v>
      </c>
      <c r="C1002" s="1051"/>
      <c r="D1002" s="1051"/>
      <c r="E1002" s="1051"/>
      <c r="F1002" s="1051"/>
      <c r="G1002" s="1051"/>
      <c r="H1002" s="1051"/>
      <c r="I1002" s="1051"/>
      <c r="J1002" s="1051"/>
      <c r="K1002" s="1051"/>
      <c r="L1002" s="1051"/>
      <c r="M1002" s="1051"/>
      <c r="N1002" s="1051"/>
      <c r="O1002" s="1050"/>
    </row>
    <row r="1003" spans="1:15" s="42" customFormat="1" ht="20.25">
      <c r="A1003" s="104" t="s">
        <v>1343</v>
      </c>
      <c r="B1003" s="1049" t="s">
        <v>977</v>
      </c>
      <c r="C1003" s="1051"/>
      <c r="D1003" s="1051"/>
      <c r="E1003" s="1051"/>
      <c r="F1003" s="1051"/>
      <c r="G1003" s="1051"/>
      <c r="H1003" s="1051"/>
      <c r="I1003" s="1051"/>
      <c r="J1003" s="1051"/>
      <c r="K1003" s="1051"/>
      <c r="L1003" s="1051"/>
      <c r="M1003" s="1051"/>
      <c r="N1003" s="1051"/>
      <c r="O1003" s="1050"/>
    </row>
    <row r="1004" spans="1:15" s="42" customFormat="1" ht="20.25">
      <c r="A1004" s="44">
        <v>1</v>
      </c>
      <c r="B1004" s="21" t="s">
        <v>23</v>
      </c>
      <c r="C1004" s="21" t="s">
        <v>23</v>
      </c>
      <c r="D1004" s="801">
        <v>0</v>
      </c>
      <c r="E1004" s="44" t="s">
        <v>23</v>
      </c>
      <c r="F1004" s="799">
        <v>0</v>
      </c>
      <c r="G1004" s="282">
        <v>0</v>
      </c>
      <c r="H1004" s="273">
        <v>0</v>
      </c>
      <c r="I1004" s="273">
        <v>0</v>
      </c>
      <c r="J1004" s="273">
        <v>0</v>
      </c>
      <c r="K1004" s="44" t="s">
        <v>23</v>
      </c>
      <c r="L1004" s="273">
        <v>0</v>
      </c>
      <c r="M1004" s="20" t="s">
        <v>23</v>
      </c>
      <c r="N1004" s="44" t="s">
        <v>23</v>
      </c>
      <c r="O1004" s="18" t="s">
        <v>23</v>
      </c>
    </row>
    <row r="1005" spans="1:15" s="42" customFormat="1" ht="20.25">
      <c r="A1005" s="104" t="s">
        <v>1343</v>
      </c>
      <c r="B1005" s="1049" t="s">
        <v>978</v>
      </c>
      <c r="C1005" s="1050"/>
      <c r="D1005" s="11">
        <f t="shared" ref="D1005:L1005" si="121">SUM(D1004)</f>
        <v>0</v>
      </c>
      <c r="E1005" s="11">
        <f t="shared" si="121"/>
        <v>0</v>
      </c>
      <c r="F1005" s="11">
        <f t="shared" si="121"/>
        <v>0</v>
      </c>
      <c r="G1005" s="11">
        <f t="shared" si="121"/>
        <v>0</v>
      </c>
      <c r="H1005" s="11">
        <f t="shared" si="121"/>
        <v>0</v>
      </c>
      <c r="I1005" s="11">
        <f t="shared" si="121"/>
        <v>0</v>
      </c>
      <c r="J1005" s="11">
        <f t="shared" si="121"/>
        <v>0</v>
      </c>
      <c r="K1005" s="11">
        <f t="shared" si="121"/>
        <v>0</v>
      </c>
      <c r="L1005" s="11">
        <f t="shared" si="121"/>
        <v>0</v>
      </c>
      <c r="M1005" s="11" t="s">
        <v>23</v>
      </c>
      <c r="N1005" s="103" t="s">
        <v>23</v>
      </c>
      <c r="O1005" s="11" t="s">
        <v>23</v>
      </c>
    </row>
    <row r="1006" spans="1:15" s="42" customFormat="1" ht="20.25">
      <c r="A1006" s="104" t="s">
        <v>1344</v>
      </c>
      <c r="B1006" s="1049" t="s">
        <v>692</v>
      </c>
      <c r="C1006" s="1051"/>
      <c r="D1006" s="1051"/>
      <c r="E1006" s="1051"/>
      <c r="F1006" s="1051"/>
      <c r="G1006" s="1051"/>
      <c r="H1006" s="1051"/>
      <c r="I1006" s="1051"/>
      <c r="J1006" s="1051"/>
      <c r="K1006" s="1051"/>
      <c r="L1006" s="1051"/>
      <c r="M1006" s="1051"/>
      <c r="N1006" s="1051"/>
      <c r="O1006" s="1050"/>
    </row>
    <row r="1007" spans="1:15" s="42" customFormat="1" ht="20.25">
      <c r="A1007" s="44">
        <v>1</v>
      </c>
      <c r="B1007" s="12" t="s">
        <v>23</v>
      </c>
      <c r="C1007" s="12" t="s">
        <v>23</v>
      </c>
      <c r="D1007" s="801">
        <v>0</v>
      </c>
      <c r="E1007" s="44" t="s">
        <v>23</v>
      </c>
      <c r="F1007" s="799">
        <v>0</v>
      </c>
      <c r="G1007" s="282">
        <v>0</v>
      </c>
      <c r="H1007" s="368">
        <v>0</v>
      </c>
      <c r="I1007" s="273">
        <v>0</v>
      </c>
      <c r="J1007" s="273">
        <v>0</v>
      </c>
      <c r="K1007" s="44" t="s">
        <v>23</v>
      </c>
      <c r="L1007" s="273">
        <v>0</v>
      </c>
      <c r="M1007" s="20" t="s">
        <v>23</v>
      </c>
      <c r="N1007" s="44" t="s">
        <v>23</v>
      </c>
      <c r="O1007" s="18" t="s">
        <v>23</v>
      </c>
    </row>
    <row r="1008" spans="1:15" s="42" customFormat="1" ht="20.25">
      <c r="A1008" s="104" t="s">
        <v>1344</v>
      </c>
      <c r="B1008" s="1049" t="s">
        <v>980</v>
      </c>
      <c r="C1008" s="1050"/>
      <c r="D1008" s="11">
        <f t="shared" ref="D1008:L1008" si="122">SUM(D1007)</f>
        <v>0</v>
      </c>
      <c r="E1008" s="11">
        <f t="shared" si="122"/>
        <v>0</v>
      </c>
      <c r="F1008" s="11">
        <f t="shared" si="122"/>
        <v>0</v>
      </c>
      <c r="G1008" s="11">
        <f t="shared" si="122"/>
        <v>0</v>
      </c>
      <c r="H1008" s="11">
        <f t="shared" si="122"/>
        <v>0</v>
      </c>
      <c r="I1008" s="11">
        <f t="shared" si="122"/>
        <v>0</v>
      </c>
      <c r="J1008" s="11">
        <f t="shared" si="122"/>
        <v>0</v>
      </c>
      <c r="K1008" s="11">
        <f t="shared" si="122"/>
        <v>0</v>
      </c>
      <c r="L1008" s="11">
        <f t="shared" si="122"/>
        <v>0</v>
      </c>
      <c r="M1008" s="11" t="s">
        <v>23</v>
      </c>
      <c r="N1008" s="103" t="s">
        <v>23</v>
      </c>
      <c r="O1008" s="11" t="s">
        <v>23</v>
      </c>
    </row>
    <row r="1009" spans="1:15" s="42" customFormat="1" ht="20.25">
      <c r="A1009" s="104" t="s">
        <v>1345</v>
      </c>
      <c r="B1009" s="1049" t="s">
        <v>721</v>
      </c>
      <c r="C1009" s="1051"/>
      <c r="D1009" s="1051"/>
      <c r="E1009" s="1051"/>
      <c r="F1009" s="1051"/>
      <c r="G1009" s="1051"/>
      <c r="H1009" s="1051"/>
      <c r="I1009" s="1051"/>
      <c r="J1009" s="1051"/>
      <c r="K1009" s="1051"/>
      <c r="L1009" s="1051"/>
      <c r="M1009" s="1051"/>
      <c r="N1009" s="1051"/>
      <c r="O1009" s="1050"/>
    </row>
    <row r="1010" spans="1:15" s="42" customFormat="1" ht="40.5">
      <c r="A1010" s="405"/>
      <c r="B1010" s="12"/>
      <c r="C1010" s="12"/>
      <c r="D1010" s="54"/>
      <c r="E1010" s="720"/>
      <c r="F1010" s="799"/>
      <c r="G1010" s="282"/>
      <c r="H1010" s="788"/>
      <c r="I1010" s="273"/>
      <c r="J1010" s="273"/>
      <c r="K1010" s="44"/>
      <c r="L1010" s="273"/>
      <c r="M1010" s="281">
        <v>40877</v>
      </c>
      <c r="N1010" s="17" t="s">
        <v>1333</v>
      </c>
      <c r="O1010" s="18" t="s">
        <v>23</v>
      </c>
    </row>
    <row r="1011" spans="1:15" s="42" customFormat="1" ht="20.25">
      <c r="A1011" s="104" t="s">
        <v>1345</v>
      </c>
      <c r="B1011" s="1049" t="s">
        <v>732</v>
      </c>
      <c r="C1011" s="1050"/>
      <c r="D1011" s="11">
        <f t="shared" ref="D1011:L1011" si="123">SUM(D1010)</f>
        <v>0</v>
      </c>
      <c r="E1011" s="11">
        <f t="shared" si="123"/>
        <v>0</v>
      </c>
      <c r="F1011" s="11">
        <f t="shared" si="123"/>
        <v>0</v>
      </c>
      <c r="G1011" s="11">
        <f t="shared" si="123"/>
        <v>0</v>
      </c>
      <c r="H1011" s="11">
        <f t="shared" si="123"/>
        <v>0</v>
      </c>
      <c r="I1011" s="11">
        <f t="shared" si="123"/>
        <v>0</v>
      </c>
      <c r="J1011" s="11">
        <f t="shared" si="123"/>
        <v>0</v>
      </c>
      <c r="K1011" s="11">
        <f t="shared" si="123"/>
        <v>0</v>
      </c>
      <c r="L1011" s="11">
        <f t="shared" si="123"/>
        <v>0</v>
      </c>
      <c r="M1011" s="11" t="s">
        <v>23</v>
      </c>
      <c r="N1011" s="103" t="s">
        <v>23</v>
      </c>
      <c r="O1011" s="11" t="s">
        <v>23</v>
      </c>
    </row>
    <row r="1012" spans="1:15" s="42" customFormat="1" ht="120" customHeight="1">
      <c r="A1012" s="104" t="s">
        <v>1342</v>
      </c>
      <c r="B1012" s="1049" t="s">
        <v>1346</v>
      </c>
      <c r="C1012" s="1050"/>
      <c r="D1012" s="11">
        <f t="shared" ref="D1012:L1012" si="124">D1011+D1008+D1005</f>
        <v>0</v>
      </c>
      <c r="E1012" s="11">
        <f t="shared" si="124"/>
        <v>0</v>
      </c>
      <c r="F1012" s="11">
        <f t="shared" si="124"/>
        <v>0</v>
      </c>
      <c r="G1012" s="11">
        <f t="shared" si="124"/>
        <v>0</v>
      </c>
      <c r="H1012" s="11">
        <f t="shared" si="124"/>
        <v>0</v>
      </c>
      <c r="I1012" s="11">
        <f t="shared" si="124"/>
        <v>0</v>
      </c>
      <c r="J1012" s="11">
        <f t="shared" si="124"/>
        <v>0</v>
      </c>
      <c r="K1012" s="11">
        <f t="shared" si="124"/>
        <v>0</v>
      </c>
      <c r="L1012" s="11">
        <f t="shared" si="124"/>
        <v>0</v>
      </c>
      <c r="M1012" s="11" t="s">
        <v>23</v>
      </c>
      <c r="N1012" s="103" t="s">
        <v>23</v>
      </c>
      <c r="O1012" s="11" t="s">
        <v>23</v>
      </c>
    </row>
    <row r="1013" spans="1:15" s="42" customFormat="1" ht="20.25">
      <c r="A1013" s="104" t="s">
        <v>1347</v>
      </c>
      <c r="B1013" s="1049" t="s">
        <v>735</v>
      </c>
      <c r="C1013" s="1051"/>
      <c r="D1013" s="1051"/>
      <c r="E1013" s="1051"/>
      <c r="F1013" s="1051"/>
      <c r="G1013" s="1051"/>
      <c r="H1013" s="1051"/>
      <c r="I1013" s="1051"/>
      <c r="J1013" s="1051"/>
      <c r="K1013" s="1051"/>
      <c r="L1013" s="1051"/>
      <c r="M1013" s="1051"/>
      <c r="N1013" s="1051"/>
      <c r="O1013" s="1050"/>
    </row>
    <row r="1014" spans="1:15" s="42" customFormat="1" ht="20.25">
      <c r="A1014" s="104" t="s">
        <v>1348</v>
      </c>
      <c r="B1014" s="1049" t="s">
        <v>985</v>
      </c>
      <c r="C1014" s="1051"/>
      <c r="D1014" s="1051"/>
      <c r="E1014" s="1051"/>
      <c r="F1014" s="1051"/>
      <c r="G1014" s="1051"/>
      <c r="H1014" s="1051"/>
      <c r="I1014" s="1051"/>
      <c r="J1014" s="1051"/>
      <c r="K1014" s="1051"/>
      <c r="L1014" s="1051"/>
      <c r="M1014" s="1051"/>
      <c r="N1014" s="1051"/>
      <c r="O1014" s="1050"/>
    </row>
    <row r="1015" spans="1:15" s="42" customFormat="1" ht="20.25">
      <c r="A1015" s="44">
        <v>1</v>
      </c>
      <c r="B1015" s="21" t="s">
        <v>23</v>
      </c>
      <c r="C1015" s="21" t="s">
        <v>23</v>
      </c>
      <c r="D1015" s="801">
        <v>0</v>
      </c>
      <c r="E1015" s="44" t="s">
        <v>23</v>
      </c>
      <c r="F1015" s="799">
        <v>0</v>
      </c>
      <c r="G1015" s="282">
        <v>0</v>
      </c>
      <c r="H1015" s="273">
        <v>0</v>
      </c>
      <c r="I1015" s="273">
        <v>0</v>
      </c>
      <c r="J1015" s="273">
        <v>0</v>
      </c>
      <c r="K1015" s="44" t="s">
        <v>23</v>
      </c>
      <c r="L1015" s="273">
        <v>0</v>
      </c>
      <c r="M1015" s="20" t="s">
        <v>23</v>
      </c>
      <c r="N1015" s="44" t="s">
        <v>23</v>
      </c>
      <c r="O1015" s="18" t="s">
        <v>23</v>
      </c>
    </row>
    <row r="1016" spans="1:15" s="42" customFormat="1" ht="20.25">
      <c r="A1016" s="104" t="s">
        <v>1348</v>
      </c>
      <c r="B1016" s="1049" t="s">
        <v>949</v>
      </c>
      <c r="C1016" s="1050"/>
      <c r="D1016" s="11">
        <f t="shared" ref="D1016:L1016" si="125">SUM(D1015)</f>
        <v>0</v>
      </c>
      <c r="E1016" s="11">
        <f t="shared" si="125"/>
        <v>0</v>
      </c>
      <c r="F1016" s="11">
        <f t="shared" si="125"/>
        <v>0</v>
      </c>
      <c r="G1016" s="11">
        <f t="shared" si="125"/>
        <v>0</v>
      </c>
      <c r="H1016" s="11">
        <f t="shared" si="125"/>
        <v>0</v>
      </c>
      <c r="I1016" s="11">
        <f t="shared" si="125"/>
        <v>0</v>
      </c>
      <c r="J1016" s="11">
        <f t="shared" si="125"/>
        <v>0</v>
      </c>
      <c r="K1016" s="11">
        <f t="shared" si="125"/>
        <v>0</v>
      </c>
      <c r="L1016" s="11">
        <f t="shared" si="125"/>
        <v>0</v>
      </c>
      <c r="M1016" s="11" t="s">
        <v>23</v>
      </c>
      <c r="N1016" s="103" t="s">
        <v>23</v>
      </c>
      <c r="O1016" s="11" t="s">
        <v>23</v>
      </c>
    </row>
    <row r="1017" spans="1:15" s="42" customFormat="1" ht="20.25">
      <c r="A1017" s="104" t="s">
        <v>1349</v>
      </c>
      <c r="B1017" s="1049" t="s">
        <v>987</v>
      </c>
      <c r="C1017" s="1051"/>
      <c r="D1017" s="1051"/>
      <c r="E1017" s="1051"/>
      <c r="F1017" s="1051"/>
      <c r="G1017" s="1051"/>
      <c r="H1017" s="1051"/>
      <c r="I1017" s="1051"/>
      <c r="J1017" s="1051"/>
      <c r="K1017" s="1051"/>
      <c r="L1017" s="1051"/>
      <c r="M1017" s="1051"/>
      <c r="N1017" s="1051"/>
      <c r="O1017" s="1050"/>
    </row>
    <row r="1018" spans="1:15" s="42" customFormat="1" ht="20.25">
      <c r="A1018" s="44">
        <v>1</v>
      </c>
      <c r="B1018" s="21" t="s">
        <v>23</v>
      </c>
      <c r="C1018" s="21" t="s">
        <v>23</v>
      </c>
      <c r="D1018" s="801">
        <v>0</v>
      </c>
      <c r="E1018" s="44" t="s">
        <v>23</v>
      </c>
      <c r="F1018" s="799">
        <v>0</v>
      </c>
      <c r="G1018" s="282">
        <v>0</v>
      </c>
      <c r="H1018" s="273">
        <v>0</v>
      </c>
      <c r="I1018" s="273">
        <v>0</v>
      </c>
      <c r="J1018" s="273">
        <v>0</v>
      </c>
      <c r="K1018" s="44" t="s">
        <v>23</v>
      </c>
      <c r="L1018" s="273">
        <v>0</v>
      </c>
      <c r="M1018" s="20" t="s">
        <v>23</v>
      </c>
      <c r="N1018" s="44" t="s">
        <v>23</v>
      </c>
      <c r="O1018" s="18" t="s">
        <v>23</v>
      </c>
    </row>
    <row r="1019" spans="1:15" s="42" customFormat="1" ht="20.25">
      <c r="A1019" s="104" t="s">
        <v>1349</v>
      </c>
      <c r="B1019" s="1049" t="s">
        <v>988</v>
      </c>
      <c r="C1019" s="1050"/>
      <c r="D1019" s="11">
        <f t="shared" ref="D1019:L1019" si="126">SUM(D1018)</f>
        <v>0</v>
      </c>
      <c r="E1019" s="11">
        <f t="shared" si="126"/>
        <v>0</v>
      </c>
      <c r="F1019" s="11">
        <f t="shared" si="126"/>
        <v>0</v>
      </c>
      <c r="G1019" s="11">
        <f t="shared" si="126"/>
        <v>0</v>
      </c>
      <c r="H1019" s="11">
        <f t="shared" si="126"/>
        <v>0</v>
      </c>
      <c r="I1019" s="11">
        <f t="shared" si="126"/>
        <v>0</v>
      </c>
      <c r="J1019" s="11">
        <f t="shared" si="126"/>
        <v>0</v>
      </c>
      <c r="K1019" s="11">
        <f t="shared" si="126"/>
        <v>0</v>
      </c>
      <c r="L1019" s="11">
        <f t="shared" si="126"/>
        <v>0</v>
      </c>
      <c r="M1019" s="11" t="s">
        <v>23</v>
      </c>
      <c r="N1019" s="103" t="s">
        <v>23</v>
      </c>
      <c r="O1019" s="11" t="s">
        <v>23</v>
      </c>
    </row>
    <row r="1020" spans="1:15" s="42" customFormat="1" ht="20.25">
      <c r="A1020" s="104" t="s">
        <v>1350</v>
      </c>
      <c r="B1020" s="1049" t="s">
        <v>990</v>
      </c>
      <c r="C1020" s="1051"/>
      <c r="D1020" s="1051"/>
      <c r="E1020" s="1051"/>
      <c r="F1020" s="1051"/>
      <c r="G1020" s="1051"/>
      <c r="H1020" s="1051"/>
      <c r="I1020" s="1051"/>
      <c r="J1020" s="1051"/>
      <c r="K1020" s="1051"/>
      <c r="L1020" s="1051"/>
      <c r="M1020" s="1051"/>
      <c r="N1020" s="1051"/>
      <c r="O1020" s="1050"/>
    </row>
    <row r="1021" spans="1:15" s="42" customFormat="1" ht="20.25">
      <c r="A1021" s="44">
        <v>1</v>
      </c>
      <c r="B1021" s="21" t="s">
        <v>23</v>
      </c>
      <c r="C1021" s="21" t="s">
        <v>23</v>
      </c>
      <c r="D1021" s="801">
        <v>0</v>
      </c>
      <c r="E1021" s="44" t="s">
        <v>23</v>
      </c>
      <c r="F1021" s="799">
        <v>0</v>
      </c>
      <c r="G1021" s="282">
        <v>0</v>
      </c>
      <c r="H1021" s="273">
        <v>0</v>
      </c>
      <c r="I1021" s="273">
        <v>0</v>
      </c>
      <c r="J1021" s="273">
        <v>0</v>
      </c>
      <c r="K1021" s="44" t="s">
        <v>23</v>
      </c>
      <c r="L1021" s="273">
        <v>0</v>
      </c>
      <c r="M1021" s="20" t="s">
        <v>23</v>
      </c>
      <c r="N1021" s="44" t="s">
        <v>23</v>
      </c>
      <c r="O1021" s="18" t="s">
        <v>23</v>
      </c>
    </row>
    <row r="1022" spans="1:15" s="42" customFormat="1" ht="20.25">
      <c r="A1022" s="104" t="s">
        <v>1350</v>
      </c>
      <c r="B1022" s="1049" t="s">
        <v>991</v>
      </c>
      <c r="C1022" s="1050"/>
      <c r="D1022" s="11">
        <f t="shared" ref="D1022:L1022" si="127">SUM(D1021)</f>
        <v>0</v>
      </c>
      <c r="E1022" s="11">
        <f t="shared" si="127"/>
        <v>0</v>
      </c>
      <c r="F1022" s="11">
        <f t="shared" si="127"/>
        <v>0</v>
      </c>
      <c r="G1022" s="11">
        <f t="shared" si="127"/>
        <v>0</v>
      </c>
      <c r="H1022" s="11">
        <f t="shared" si="127"/>
        <v>0</v>
      </c>
      <c r="I1022" s="11">
        <f t="shared" si="127"/>
        <v>0</v>
      </c>
      <c r="J1022" s="11">
        <f t="shared" si="127"/>
        <v>0</v>
      </c>
      <c r="K1022" s="11">
        <f t="shared" si="127"/>
        <v>0</v>
      </c>
      <c r="L1022" s="11">
        <f t="shared" si="127"/>
        <v>0</v>
      </c>
      <c r="M1022" s="11" t="s">
        <v>23</v>
      </c>
      <c r="N1022" s="103" t="s">
        <v>23</v>
      </c>
      <c r="O1022" s="11" t="s">
        <v>23</v>
      </c>
    </row>
    <row r="1023" spans="1:15" s="42" customFormat="1" ht="20.25">
      <c r="A1023" s="104" t="s">
        <v>1351</v>
      </c>
      <c r="B1023" s="1049" t="s">
        <v>721</v>
      </c>
      <c r="C1023" s="1051"/>
      <c r="D1023" s="1051"/>
      <c r="E1023" s="1051"/>
      <c r="F1023" s="1051"/>
      <c r="G1023" s="1051"/>
      <c r="H1023" s="1051"/>
      <c r="I1023" s="1051"/>
      <c r="J1023" s="1051"/>
      <c r="K1023" s="1051"/>
      <c r="L1023" s="1051"/>
      <c r="M1023" s="1051"/>
      <c r="N1023" s="1051"/>
      <c r="O1023" s="1050"/>
    </row>
    <row r="1024" spans="1:15" s="42" customFormat="1" ht="20.25">
      <c r="A1024" s="405" t="s">
        <v>982</v>
      </c>
      <c r="B1024" s="21" t="s">
        <v>23</v>
      </c>
      <c r="C1024" s="21" t="s">
        <v>23</v>
      </c>
      <c r="D1024" s="801">
        <v>0</v>
      </c>
      <c r="E1024" s="44" t="s">
        <v>23</v>
      </c>
      <c r="F1024" s="799">
        <v>0</v>
      </c>
      <c r="G1024" s="282">
        <v>0</v>
      </c>
      <c r="H1024" s="273">
        <v>0</v>
      </c>
      <c r="I1024" s="273">
        <v>0</v>
      </c>
      <c r="J1024" s="273">
        <v>0</v>
      </c>
      <c r="K1024" s="44" t="s">
        <v>23</v>
      </c>
      <c r="L1024" s="273">
        <v>0</v>
      </c>
      <c r="M1024" s="20" t="s">
        <v>23</v>
      </c>
      <c r="N1024" s="44" t="s">
        <v>23</v>
      </c>
      <c r="O1024" s="18" t="s">
        <v>23</v>
      </c>
    </row>
    <row r="1025" spans="1:15" s="42" customFormat="1" ht="20.25">
      <c r="A1025" s="104" t="s">
        <v>1351</v>
      </c>
      <c r="B1025" s="1049" t="s">
        <v>732</v>
      </c>
      <c r="C1025" s="1050"/>
      <c r="D1025" s="11">
        <f t="shared" ref="D1025:L1025" si="128">SUM(D1024)</f>
        <v>0</v>
      </c>
      <c r="E1025" s="11">
        <f t="shared" si="128"/>
        <v>0</v>
      </c>
      <c r="F1025" s="11">
        <f t="shared" si="128"/>
        <v>0</v>
      </c>
      <c r="G1025" s="11">
        <f t="shared" si="128"/>
        <v>0</v>
      </c>
      <c r="H1025" s="11">
        <f t="shared" si="128"/>
        <v>0</v>
      </c>
      <c r="I1025" s="11">
        <f t="shared" si="128"/>
        <v>0</v>
      </c>
      <c r="J1025" s="11">
        <f t="shared" si="128"/>
        <v>0</v>
      </c>
      <c r="K1025" s="11">
        <f t="shared" si="128"/>
        <v>0</v>
      </c>
      <c r="L1025" s="11">
        <f t="shared" si="128"/>
        <v>0</v>
      </c>
      <c r="M1025" s="11" t="s">
        <v>23</v>
      </c>
      <c r="N1025" s="103" t="s">
        <v>23</v>
      </c>
      <c r="O1025" s="11" t="s">
        <v>23</v>
      </c>
    </row>
    <row r="1026" spans="1:15" s="42" customFormat="1" ht="112.5" customHeight="1">
      <c r="A1026" s="104" t="s">
        <v>1347</v>
      </c>
      <c r="B1026" s="1049" t="s">
        <v>1352</v>
      </c>
      <c r="C1026" s="1050"/>
      <c r="D1026" s="11">
        <f t="shared" ref="D1026:L1026" si="129">D1025+D1022+D1019+D1016</f>
        <v>0</v>
      </c>
      <c r="E1026" s="11">
        <f t="shared" si="129"/>
        <v>0</v>
      </c>
      <c r="F1026" s="11">
        <f t="shared" si="129"/>
        <v>0</v>
      </c>
      <c r="G1026" s="11">
        <f t="shared" si="129"/>
        <v>0</v>
      </c>
      <c r="H1026" s="11">
        <f t="shared" si="129"/>
        <v>0</v>
      </c>
      <c r="I1026" s="11">
        <f t="shared" si="129"/>
        <v>0</v>
      </c>
      <c r="J1026" s="11">
        <f t="shared" si="129"/>
        <v>0</v>
      </c>
      <c r="K1026" s="11">
        <f t="shared" si="129"/>
        <v>0</v>
      </c>
      <c r="L1026" s="11">
        <f t="shared" si="129"/>
        <v>0</v>
      </c>
      <c r="M1026" s="11" t="s">
        <v>23</v>
      </c>
      <c r="N1026" s="103" t="s">
        <v>23</v>
      </c>
      <c r="O1026" s="11" t="s">
        <v>23</v>
      </c>
    </row>
    <row r="1027" spans="1:15" s="42" customFormat="1" ht="20.25">
      <c r="A1027" s="104" t="s">
        <v>1353</v>
      </c>
      <c r="B1027" s="1049" t="s">
        <v>994</v>
      </c>
      <c r="C1027" s="1051"/>
      <c r="D1027" s="1051"/>
      <c r="E1027" s="1051"/>
      <c r="F1027" s="1051"/>
      <c r="G1027" s="1051"/>
      <c r="H1027" s="1051"/>
      <c r="I1027" s="1051"/>
      <c r="J1027" s="1051"/>
      <c r="K1027" s="1051"/>
      <c r="L1027" s="1051"/>
      <c r="M1027" s="1051"/>
      <c r="N1027" s="1051"/>
      <c r="O1027" s="1050"/>
    </row>
    <row r="1028" spans="1:15" s="42" customFormat="1" ht="20.25">
      <c r="A1028" s="405" t="s">
        <v>982</v>
      </c>
      <c r="B1028" s="21" t="s">
        <v>23</v>
      </c>
      <c r="C1028" s="21" t="s">
        <v>23</v>
      </c>
      <c r="D1028" s="801">
        <v>0</v>
      </c>
      <c r="E1028" s="44" t="s">
        <v>23</v>
      </c>
      <c r="F1028" s="799">
        <v>0</v>
      </c>
      <c r="G1028" s="282">
        <v>0</v>
      </c>
      <c r="H1028" s="273">
        <v>0</v>
      </c>
      <c r="I1028" s="273">
        <v>0</v>
      </c>
      <c r="J1028" s="273">
        <v>0</v>
      </c>
      <c r="K1028" s="44" t="s">
        <v>23</v>
      </c>
      <c r="L1028" s="273">
        <v>0</v>
      </c>
      <c r="M1028" s="20" t="s">
        <v>23</v>
      </c>
      <c r="N1028" s="44" t="s">
        <v>23</v>
      </c>
      <c r="O1028" s="18" t="s">
        <v>23</v>
      </c>
    </row>
    <row r="1029" spans="1:15" s="42" customFormat="1" ht="110.25" customHeight="1">
      <c r="A1029" s="104" t="s">
        <v>1353</v>
      </c>
      <c r="B1029" s="1049" t="s">
        <v>1354</v>
      </c>
      <c r="C1029" s="1050"/>
      <c r="D1029" s="11">
        <f t="shared" ref="D1029:L1029" si="130">SUM(D1028)</f>
        <v>0</v>
      </c>
      <c r="E1029" s="11">
        <f t="shared" si="130"/>
        <v>0</v>
      </c>
      <c r="F1029" s="11">
        <f t="shared" si="130"/>
        <v>0</v>
      </c>
      <c r="G1029" s="11">
        <f t="shared" si="130"/>
        <v>0</v>
      </c>
      <c r="H1029" s="11">
        <f t="shared" si="130"/>
        <v>0</v>
      </c>
      <c r="I1029" s="11">
        <f t="shared" si="130"/>
        <v>0</v>
      </c>
      <c r="J1029" s="11">
        <f t="shared" si="130"/>
        <v>0</v>
      </c>
      <c r="K1029" s="11">
        <f t="shared" si="130"/>
        <v>0</v>
      </c>
      <c r="L1029" s="11">
        <f t="shared" si="130"/>
        <v>0</v>
      </c>
      <c r="M1029" s="11" t="s">
        <v>23</v>
      </c>
      <c r="N1029" s="103" t="s">
        <v>23</v>
      </c>
      <c r="O1029" s="11" t="s">
        <v>23</v>
      </c>
    </row>
    <row r="1030" spans="1:15" s="42" customFormat="1" ht="107.25" customHeight="1">
      <c r="A1030" s="106" t="s">
        <v>1305</v>
      </c>
      <c r="B1030" s="1052" t="s">
        <v>1355</v>
      </c>
      <c r="C1030" s="1054"/>
      <c r="D1030" s="26">
        <f>D1029+D1026+D1012+D1001+D998</f>
        <v>4106.3999999999996</v>
      </c>
      <c r="E1030" s="26" t="s">
        <v>23</v>
      </c>
      <c r="F1030" s="26">
        <f t="shared" ref="F1030:L1030" si="131">F1029+F1026+F1012+F1001+F998</f>
        <v>0</v>
      </c>
      <c r="G1030" s="26">
        <f t="shared" si="131"/>
        <v>11</v>
      </c>
      <c r="H1030" s="26">
        <f t="shared" si="131"/>
        <v>12162118.320000002</v>
      </c>
      <c r="I1030" s="26">
        <f t="shared" si="131"/>
        <v>0</v>
      </c>
      <c r="J1030" s="26">
        <f t="shared" si="131"/>
        <v>12162118.320000002</v>
      </c>
      <c r="K1030" s="26">
        <f t="shared" si="131"/>
        <v>0</v>
      </c>
      <c r="L1030" s="26">
        <f t="shared" si="131"/>
        <v>56632359.149999991</v>
      </c>
      <c r="M1030" s="26" t="s">
        <v>23</v>
      </c>
      <c r="N1030" s="105" t="s">
        <v>23</v>
      </c>
      <c r="O1030" s="26" t="s">
        <v>23</v>
      </c>
    </row>
    <row r="1031" spans="1:15" s="42" customFormat="1" ht="60.75" customHeight="1">
      <c r="A1031" s="104" t="s">
        <v>1356</v>
      </c>
      <c r="B1031" s="1071" t="s">
        <v>1357</v>
      </c>
      <c r="C1031" s="1072"/>
      <c r="D1031" s="1072"/>
      <c r="E1031" s="1072"/>
      <c r="F1031" s="1072"/>
      <c r="G1031" s="1072"/>
      <c r="H1031" s="1072"/>
      <c r="I1031" s="1072"/>
      <c r="J1031" s="1072"/>
      <c r="K1031" s="1072"/>
      <c r="L1031" s="1072"/>
      <c r="M1031" s="1072"/>
      <c r="N1031" s="1072"/>
      <c r="O1031" s="1073"/>
    </row>
    <row r="1032" spans="1:15" s="42" customFormat="1" ht="25.5">
      <c r="A1032" s="104" t="s">
        <v>1358</v>
      </c>
      <c r="B1032" s="1087" t="s">
        <v>20</v>
      </c>
      <c r="C1032" s="1088"/>
      <c r="D1032" s="1088"/>
      <c r="E1032" s="1088"/>
      <c r="F1032" s="1088"/>
      <c r="G1032" s="1088"/>
      <c r="H1032" s="1088"/>
      <c r="I1032" s="1088"/>
      <c r="J1032" s="1088"/>
      <c r="K1032" s="1088"/>
      <c r="L1032" s="1088"/>
      <c r="M1032" s="1088"/>
      <c r="N1032" s="1088"/>
      <c r="O1032" s="1089"/>
    </row>
    <row r="1033" spans="1:15" s="42" customFormat="1" ht="118.5" customHeight="1">
      <c r="A1033" s="44">
        <v>1</v>
      </c>
      <c r="B1033" s="17" t="s">
        <v>1359</v>
      </c>
      <c r="C1033" s="12" t="s">
        <v>1360</v>
      </c>
      <c r="D1033" s="189">
        <v>2494.4</v>
      </c>
      <c r="E1033" s="188" t="s">
        <v>1361</v>
      </c>
      <c r="F1033" s="799">
        <v>0</v>
      </c>
      <c r="G1033" s="325">
        <v>1</v>
      </c>
      <c r="H1033" s="6">
        <v>56121000</v>
      </c>
      <c r="I1033" s="284">
        <v>38557165.549999997</v>
      </c>
      <c r="J1033" s="368">
        <f>H1033-I1033</f>
        <v>17563834.450000003</v>
      </c>
      <c r="K1033" s="17" t="s">
        <v>1362</v>
      </c>
      <c r="L1033" s="273">
        <v>78395824.109999999</v>
      </c>
      <c r="M1033" s="19">
        <v>41823</v>
      </c>
      <c r="N1033" s="5" t="s">
        <v>1363</v>
      </c>
      <c r="O1033" s="18" t="s">
        <v>23</v>
      </c>
    </row>
    <row r="1034" spans="1:15" s="42" customFormat="1" ht="113.25" customHeight="1">
      <c r="A1034" s="44">
        <v>2</v>
      </c>
      <c r="B1034" s="17" t="s">
        <v>1364</v>
      </c>
      <c r="C1034" s="12" t="s">
        <v>1360</v>
      </c>
      <c r="D1034" s="189">
        <v>6.4</v>
      </c>
      <c r="E1034" s="188" t="s">
        <v>1365</v>
      </c>
      <c r="F1034" s="799">
        <v>0</v>
      </c>
      <c r="G1034" s="325">
        <v>1</v>
      </c>
      <c r="H1034" s="6">
        <v>8120</v>
      </c>
      <c r="I1034" s="284">
        <v>0</v>
      </c>
      <c r="J1034" s="368">
        <f>H1034-I1034</f>
        <v>8120</v>
      </c>
      <c r="K1034" s="17" t="s">
        <v>1366</v>
      </c>
      <c r="L1034" s="273">
        <v>52660.93</v>
      </c>
      <c r="M1034" s="19">
        <v>43004</v>
      </c>
      <c r="N1034" s="5" t="s">
        <v>1367</v>
      </c>
      <c r="O1034" s="18"/>
    </row>
    <row r="1035" spans="1:15" s="42" customFormat="1" ht="109.5" customHeight="1">
      <c r="A1035" s="44">
        <v>3</v>
      </c>
      <c r="B1035" s="17" t="s">
        <v>1364</v>
      </c>
      <c r="C1035" s="12" t="s">
        <v>1360</v>
      </c>
      <c r="D1035" s="189">
        <v>51.2</v>
      </c>
      <c r="E1035" s="188" t="s">
        <v>1368</v>
      </c>
      <c r="F1035" s="799">
        <v>0</v>
      </c>
      <c r="G1035" s="325">
        <v>1</v>
      </c>
      <c r="H1035" s="6">
        <v>22900</v>
      </c>
      <c r="I1035" s="284">
        <v>0</v>
      </c>
      <c r="J1035" s="368">
        <f>H1035-I1035</f>
        <v>22900</v>
      </c>
      <c r="K1035" s="17" t="s">
        <v>1369</v>
      </c>
      <c r="L1035" s="273">
        <v>421287.42</v>
      </c>
      <c r="M1035" s="19">
        <v>43004</v>
      </c>
      <c r="N1035" s="5" t="s">
        <v>1370</v>
      </c>
      <c r="O1035" s="18"/>
    </row>
    <row r="1036" spans="1:15" s="42" customFormat="1" ht="225" customHeight="1">
      <c r="A1036" s="44">
        <v>4</v>
      </c>
      <c r="B1036" s="17" t="s">
        <v>1371</v>
      </c>
      <c r="C1036" s="12" t="s">
        <v>1372</v>
      </c>
      <c r="D1036" s="189">
        <v>196.7</v>
      </c>
      <c r="E1036" s="188"/>
      <c r="F1036" s="799">
        <v>0</v>
      </c>
      <c r="G1036" s="325">
        <v>1</v>
      </c>
      <c r="H1036" s="6">
        <v>1449037.76</v>
      </c>
      <c r="I1036" s="284">
        <v>1443096.81</v>
      </c>
      <c r="J1036" s="368">
        <f>H1036-I1036</f>
        <v>5940.9499999999534</v>
      </c>
      <c r="K1036" s="17" t="s">
        <v>1373</v>
      </c>
      <c r="L1036" s="273">
        <v>1449037.76</v>
      </c>
      <c r="M1036" s="19">
        <v>43255</v>
      </c>
      <c r="N1036" s="5" t="s">
        <v>1374</v>
      </c>
      <c r="O1036" s="18"/>
    </row>
    <row r="1037" spans="1:15" s="42" customFormat="1" ht="127.5" customHeight="1">
      <c r="A1037" s="104" t="s">
        <v>1358</v>
      </c>
      <c r="B1037" s="1049" t="s">
        <v>1375</v>
      </c>
      <c r="C1037" s="1050"/>
      <c r="D1037" s="835">
        <f>SUM(D1033:D1036)</f>
        <v>2748.7</v>
      </c>
      <c r="E1037" s="835">
        <f>SUM(E1033:E1036)</f>
        <v>0</v>
      </c>
      <c r="F1037" s="835">
        <f>SUM(F1033:F1036)</f>
        <v>0</v>
      </c>
      <c r="G1037" s="835">
        <f>SUM(G1033:G1036)</f>
        <v>4</v>
      </c>
      <c r="H1037" s="835">
        <f>SUM(H1033:H1036)</f>
        <v>57601057.759999998</v>
      </c>
      <c r="I1037" s="167">
        <f>I1036+I1035+I1034+I1033</f>
        <v>40000262.359999999</v>
      </c>
      <c r="J1037" s="167">
        <f>J1036+J1035+J1034+J1033</f>
        <v>17600795.400000002</v>
      </c>
      <c r="K1037" s="835">
        <f>SUM(K1033:K1036)</f>
        <v>0</v>
      </c>
      <c r="L1037" s="835">
        <f>SUM(L1033:L1036)</f>
        <v>80318810.220000014</v>
      </c>
      <c r="M1037" s="11" t="s">
        <v>23</v>
      </c>
      <c r="N1037" s="103" t="s">
        <v>23</v>
      </c>
      <c r="O1037" s="11" t="s">
        <v>23</v>
      </c>
    </row>
    <row r="1038" spans="1:15" s="42" customFormat="1" ht="20.25">
      <c r="A1038" s="104" t="s">
        <v>1376</v>
      </c>
      <c r="B1038" s="1049" t="s">
        <v>197</v>
      </c>
      <c r="C1038" s="1051"/>
      <c r="D1038" s="1051"/>
      <c r="E1038" s="1051"/>
      <c r="F1038" s="1051"/>
      <c r="G1038" s="1051"/>
      <c r="H1038" s="1051"/>
      <c r="I1038" s="1051"/>
      <c r="J1038" s="1051"/>
      <c r="K1038" s="1051"/>
      <c r="L1038" s="1051"/>
      <c r="M1038" s="1051"/>
      <c r="N1038" s="1051"/>
      <c r="O1038" s="1050"/>
    </row>
    <row r="1039" spans="1:15" s="42" customFormat="1" ht="20.25">
      <c r="A1039" s="44">
        <v>1</v>
      </c>
      <c r="B1039" s="21" t="s">
        <v>23</v>
      </c>
      <c r="C1039" s="21" t="s">
        <v>23</v>
      </c>
      <c r="D1039" s="801">
        <v>0</v>
      </c>
      <c r="E1039" s="44" t="s">
        <v>23</v>
      </c>
      <c r="F1039" s="799">
        <v>0</v>
      </c>
      <c r="G1039" s="282">
        <v>0</v>
      </c>
      <c r="H1039" s="273">
        <v>0</v>
      </c>
      <c r="I1039" s="273">
        <v>0</v>
      </c>
      <c r="J1039" s="273">
        <v>0</v>
      </c>
      <c r="K1039" s="44" t="s">
        <v>23</v>
      </c>
      <c r="L1039" s="273">
        <v>0</v>
      </c>
      <c r="M1039" s="20" t="s">
        <v>23</v>
      </c>
      <c r="N1039" s="44" t="s">
        <v>23</v>
      </c>
      <c r="O1039" s="18" t="s">
        <v>23</v>
      </c>
    </row>
    <row r="1040" spans="1:15" s="42" customFormat="1" ht="125.25" customHeight="1">
      <c r="A1040" s="104" t="s">
        <v>1376</v>
      </c>
      <c r="B1040" s="1049" t="s">
        <v>1377</v>
      </c>
      <c r="C1040" s="1050"/>
      <c r="D1040" s="11">
        <f t="shared" ref="D1040:L1040" si="132">SUM(D1039)</f>
        <v>0</v>
      </c>
      <c r="E1040" s="11">
        <f t="shared" si="132"/>
        <v>0</v>
      </c>
      <c r="F1040" s="11">
        <f t="shared" si="132"/>
        <v>0</v>
      </c>
      <c r="G1040" s="11">
        <f t="shared" si="132"/>
        <v>0</v>
      </c>
      <c r="H1040" s="11">
        <f t="shared" si="132"/>
        <v>0</v>
      </c>
      <c r="I1040" s="11">
        <f t="shared" si="132"/>
        <v>0</v>
      </c>
      <c r="J1040" s="11">
        <f t="shared" si="132"/>
        <v>0</v>
      </c>
      <c r="K1040" s="11">
        <f t="shared" si="132"/>
        <v>0</v>
      </c>
      <c r="L1040" s="11">
        <f t="shared" si="132"/>
        <v>0</v>
      </c>
      <c r="M1040" s="11" t="s">
        <v>23</v>
      </c>
      <c r="N1040" s="103" t="s">
        <v>23</v>
      </c>
      <c r="O1040" s="11" t="s">
        <v>23</v>
      </c>
    </row>
    <row r="1041" spans="1:15" s="42" customFormat="1" ht="20.25">
      <c r="A1041" s="104" t="s">
        <v>1378</v>
      </c>
      <c r="B1041" s="1049" t="s">
        <v>678</v>
      </c>
      <c r="C1041" s="1051"/>
      <c r="D1041" s="1051"/>
      <c r="E1041" s="1051"/>
      <c r="F1041" s="1051"/>
      <c r="G1041" s="1051"/>
      <c r="H1041" s="1051"/>
      <c r="I1041" s="1051"/>
      <c r="J1041" s="1051"/>
      <c r="K1041" s="1051"/>
      <c r="L1041" s="1051"/>
      <c r="M1041" s="1051"/>
      <c r="N1041" s="1051"/>
      <c r="O1041" s="1050"/>
    </row>
    <row r="1042" spans="1:15" s="42" customFormat="1" ht="20.25">
      <c r="A1042" s="104" t="s">
        <v>1379</v>
      </c>
      <c r="B1042" s="1049" t="s">
        <v>977</v>
      </c>
      <c r="C1042" s="1051"/>
      <c r="D1042" s="1051"/>
      <c r="E1042" s="1051"/>
      <c r="F1042" s="1051"/>
      <c r="G1042" s="1051"/>
      <c r="H1042" s="1051"/>
      <c r="I1042" s="1051"/>
      <c r="J1042" s="1051"/>
      <c r="K1042" s="1051"/>
      <c r="L1042" s="1051"/>
      <c r="M1042" s="1051"/>
      <c r="N1042" s="1051"/>
      <c r="O1042" s="1050"/>
    </row>
    <row r="1043" spans="1:15" s="42" customFormat="1" ht="20.25">
      <c r="A1043" s="44">
        <v>1</v>
      </c>
      <c r="B1043" s="21" t="s">
        <v>23</v>
      </c>
      <c r="C1043" s="21" t="s">
        <v>23</v>
      </c>
      <c r="D1043" s="801">
        <v>0</v>
      </c>
      <c r="E1043" s="44" t="s">
        <v>23</v>
      </c>
      <c r="F1043" s="799">
        <v>0</v>
      </c>
      <c r="G1043" s="282">
        <v>0</v>
      </c>
      <c r="H1043" s="273">
        <v>0</v>
      </c>
      <c r="I1043" s="273">
        <v>0</v>
      </c>
      <c r="J1043" s="273">
        <v>0</v>
      </c>
      <c r="K1043" s="44" t="s">
        <v>23</v>
      </c>
      <c r="L1043" s="273">
        <v>0</v>
      </c>
      <c r="M1043" s="20" t="s">
        <v>23</v>
      </c>
      <c r="N1043" s="44" t="s">
        <v>23</v>
      </c>
      <c r="O1043" s="18" t="s">
        <v>23</v>
      </c>
    </row>
    <row r="1044" spans="1:15" s="42" customFormat="1" ht="20.25">
      <c r="A1044" s="104" t="s">
        <v>1379</v>
      </c>
      <c r="B1044" s="1049" t="s">
        <v>978</v>
      </c>
      <c r="C1044" s="1050"/>
      <c r="D1044" s="11">
        <f t="shared" ref="D1044:L1044" si="133">SUM(D1043)</f>
        <v>0</v>
      </c>
      <c r="E1044" s="11">
        <f t="shared" si="133"/>
        <v>0</v>
      </c>
      <c r="F1044" s="11">
        <f t="shared" si="133"/>
        <v>0</v>
      </c>
      <c r="G1044" s="11">
        <f t="shared" si="133"/>
        <v>0</v>
      </c>
      <c r="H1044" s="11">
        <f t="shared" si="133"/>
        <v>0</v>
      </c>
      <c r="I1044" s="11">
        <f t="shared" si="133"/>
        <v>0</v>
      </c>
      <c r="J1044" s="11">
        <f t="shared" si="133"/>
        <v>0</v>
      </c>
      <c r="K1044" s="11">
        <f t="shared" si="133"/>
        <v>0</v>
      </c>
      <c r="L1044" s="11">
        <f t="shared" si="133"/>
        <v>0</v>
      </c>
      <c r="M1044" s="11" t="s">
        <v>23</v>
      </c>
      <c r="N1044" s="103" t="s">
        <v>23</v>
      </c>
      <c r="O1044" s="11" t="s">
        <v>23</v>
      </c>
    </row>
    <row r="1045" spans="1:15" s="42" customFormat="1" ht="20.25">
      <c r="A1045" s="104" t="s">
        <v>1380</v>
      </c>
      <c r="B1045" s="1049" t="s">
        <v>692</v>
      </c>
      <c r="C1045" s="1051"/>
      <c r="D1045" s="1051"/>
      <c r="E1045" s="1051"/>
      <c r="F1045" s="1051"/>
      <c r="G1045" s="1051"/>
      <c r="H1045" s="1051"/>
      <c r="I1045" s="1051"/>
      <c r="J1045" s="1051"/>
      <c r="K1045" s="1051"/>
      <c r="L1045" s="1051"/>
      <c r="M1045" s="1051"/>
      <c r="N1045" s="1051"/>
      <c r="O1045" s="1050"/>
    </row>
    <row r="1046" spans="1:15" s="42" customFormat="1" ht="20.25">
      <c r="A1046" s="44">
        <v>1</v>
      </c>
      <c r="B1046" s="21" t="s">
        <v>23</v>
      </c>
      <c r="C1046" s="21" t="s">
        <v>23</v>
      </c>
      <c r="D1046" s="801">
        <v>0</v>
      </c>
      <c r="E1046" s="44" t="s">
        <v>23</v>
      </c>
      <c r="F1046" s="799">
        <v>0</v>
      </c>
      <c r="G1046" s="282">
        <v>0</v>
      </c>
      <c r="H1046" s="273">
        <v>0</v>
      </c>
      <c r="I1046" s="273">
        <v>0</v>
      </c>
      <c r="J1046" s="273">
        <v>0</v>
      </c>
      <c r="K1046" s="44" t="s">
        <v>23</v>
      </c>
      <c r="L1046" s="273">
        <v>0</v>
      </c>
      <c r="M1046" s="20" t="s">
        <v>23</v>
      </c>
      <c r="N1046" s="44" t="s">
        <v>23</v>
      </c>
      <c r="O1046" s="18" t="s">
        <v>23</v>
      </c>
    </row>
    <row r="1047" spans="1:15" s="42" customFormat="1" ht="20.25">
      <c r="A1047" s="104" t="s">
        <v>1380</v>
      </c>
      <c r="B1047" s="1049" t="s">
        <v>980</v>
      </c>
      <c r="C1047" s="1050"/>
      <c r="D1047" s="11">
        <f t="shared" ref="D1047:L1047" si="134">SUM(D1046)</f>
        <v>0</v>
      </c>
      <c r="E1047" s="11">
        <f t="shared" si="134"/>
        <v>0</v>
      </c>
      <c r="F1047" s="11">
        <f t="shared" si="134"/>
        <v>0</v>
      </c>
      <c r="G1047" s="11">
        <f t="shared" si="134"/>
        <v>0</v>
      </c>
      <c r="H1047" s="11">
        <f t="shared" si="134"/>
        <v>0</v>
      </c>
      <c r="I1047" s="11">
        <f t="shared" si="134"/>
        <v>0</v>
      </c>
      <c r="J1047" s="11">
        <f t="shared" si="134"/>
        <v>0</v>
      </c>
      <c r="K1047" s="11">
        <f t="shared" si="134"/>
        <v>0</v>
      </c>
      <c r="L1047" s="11">
        <f t="shared" si="134"/>
        <v>0</v>
      </c>
      <c r="M1047" s="11" t="s">
        <v>23</v>
      </c>
      <c r="N1047" s="103" t="s">
        <v>23</v>
      </c>
      <c r="O1047" s="11" t="s">
        <v>23</v>
      </c>
    </row>
    <row r="1048" spans="1:15" s="42" customFormat="1" ht="20.25">
      <c r="A1048" s="104" t="s">
        <v>1381</v>
      </c>
      <c r="B1048" s="1049" t="s">
        <v>721</v>
      </c>
      <c r="C1048" s="1051"/>
      <c r="D1048" s="1051"/>
      <c r="E1048" s="1051"/>
      <c r="F1048" s="1051"/>
      <c r="G1048" s="1051"/>
      <c r="H1048" s="1051"/>
      <c r="I1048" s="1051"/>
      <c r="J1048" s="1051"/>
      <c r="K1048" s="1051"/>
      <c r="L1048" s="1051"/>
      <c r="M1048" s="1051"/>
      <c r="N1048" s="1051"/>
      <c r="O1048" s="1050"/>
    </row>
    <row r="1049" spans="1:15" s="42" customFormat="1" ht="20.25">
      <c r="A1049" s="405" t="s">
        <v>982</v>
      </c>
      <c r="B1049" s="21" t="s">
        <v>23</v>
      </c>
      <c r="C1049" s="21" t="s">
        <v>23</v>
      </c>
      <c r="D1049" s="801">
        <v>0</v>
      </c>
      <c r="E1049" s="44" t="s">
        <v>23</v>
      </c>
      <c r="F1049" s="799">
        <v>0</v>
      </c>
      <c r="G1049" s="282">
        <v>0</v>
      </c>
      <c r="H1049" s="273">
        <v>0</v>
      </c>
      <c r="I1049" s="273">
        <v>0</v>
      </c>
      <c r="J1049" s="273">
        <v>0</v>
      </c>
      <c r="K1049" s="44" t="s">
        <v>23</v>
      </c>
      <c r="L1049" s="273">
        <v>0</v>
      </c>
      <c r="M1049" s="20" t="s">
        <v>23</v>
      </c>
      <c r="N1049" s="44" t="s">
        <v>23</v>
      </c>
      <c r="O1049" s="18" t="s">
        <v>23</v>
      </c>
    </row>
    <row r="1050" spans="1:15" s="42" customFormat="1" ht="20.25">
      <c r="A1050" s="104" t="s">
        <v>1381</v>
      </c>
      <c r="B1050" s="1049" t="s">
        <v>732</v>
      </c>
      <c r="C1050" s="1050"/>
      <c r="D1050" s="11">
        <f t="shared" ref="D1050:L1050" si="135">SUM(D1049)</f>
        <v>0</v>
      </c>
      <c r="E1050" s="11">
        <f t="shared" si="135"/>
        <v>0</v>
      </c>
      <c r="F1050" s="11">
        <f t="shared" si="135"/>
        <v>0</v>
      </c>
      <c r="G1050" s="11">
        <f t="shared" si="135"/>
        <v>0</v>
      </c>
      <c r="H1050" s="11">
        <f t="shared" si="135"/>
        <v>0</v>
      </c>
      <c r="I1050" s="11">
        <f t="shared" si="135"/>
        <v>0</v>
      </c>
      <c r="J1050" s="11">
        <f t="shared" si="135"/>
        <v>0</v>
      </c>
      <c r="K1050" s="11">
        <f t="shared" si="135"/>
        <v>0</v>
      </c>
      <c r="L1050" s="11">
        <f t="shared" si="135"/>
        <v>0</v>
      </c>
      <c r="M1050" s="11" t="s">
        <v>23</v>
      </c>
      <c r="N1050" s="103" t="s">
        <v>23</v>
      </c>
      <c r="O1050" s="11" t="s">
        <v>23</v>
      </c>
    </row>
    <row r="1051" spans="1:15" s="42" customFormat="1" ht="117.75" customHeight="1">
      <c r="A1051" s="104" t="s">
        <v>1378</v>
      </c>
      <c r="B1051" s="1049" t="s">
        <v>1382</v>
      </c>
      <c r="C1051" s="1050"/>
      <c r="D1051" s="11">
        <f t="shared" ref="D1051:L1051" si="136">D1050+D1047+D1044</f>
        <v>0</v>
      </c>
      <c r="E1051" s="11">
        <f t="shared" si="136"/>
        <v>0</v>
      </c>
      <c r="F1051" s="11">
        <f t="shared" si="136"/>
        <v>0</v>
      </c>
      <c r="G1051" s="11">
        <f t="shared" si="136"/>
        <v>0</v>
      </c>
      <c r="H1051" s="11">
        <f t="shared" si="136"/>
        <v>0</v>
      </c>
      <c r="I1051" s="11">
        <f t="shared" si="136"/>
        <v>0</v>
      </c>
      <c r="J1051" s="11">
        <f t="shared" si="136"/>
        <v>0</v>
      </c>
      <c r="K1051" s="11">
        <f t="shared" si="136"/>
        <v>0</v>
      </c>
      <c r="L1051" s="11">
        <f t="shared" si="136"/>
        <v>0</v>
      </c>
      <c r="M1051" s="11" t="s">
        <v>23</v>
      </c>
      <c r="N1051" s="103" t="s">
        <v>23</v>
      </c>
      <c r="O1051" s="11" t="s">
        <v>23</v>
      </c>
    </row>
    <row r="1052" spans="1:15" s="42" customFormat="1" ht="20.25">
      <c r="A1052" s="104" t="s">
        <v>1383</v>
      </c>
      <c r="B1052" s="1049" t="s">
        <v>735</v>
      </c>
      <c r="C1052" s="1051"/>
      <c r="D1052" s="1051"/>
      <c r="E1052" s="1051"/>
      <c r="F1052" s="1051"/>
      <c r="G1052" s="1051"/>
      <c r="H1052" s="1051"/>
      <c r="I1052" s="1051"/>
      <c r="J1052" s="1051"/>
      <c r="K1052" s="1051"/>
      <c r="L1052" s="1051"/>
      <c r="M1052" s="1051"/>
      <c r="N1052" s="1051"/>
      <c r="O1052" s="1050"/>
    </row>
    <row r="1053" spans="1:15" s="42" customFormat="1" ht="20.25">
      <c r="A1053" s="104" t="s">
        <v>1384</v>
      </c>
      <c r="B1053" s="1049" t="s">
        <v>985</v>
      </c>
      <c r="C1053" s="1051"/>
      <c r="D1053" s="1051"/>
      <c r="E1053" s="1051"/>
      <c r="F1053" s="1051"/>
      <c r="G1053" s="1051"/>
      <c r="H1053" s="1051"/>
      <c r="I1053" s="1051"/>
      <c r="J1053" s="1051"/>
      <c r="K1053" s="1051"/>
      <c r="L1053" s="1051"/>
      <c r="M1053" s="1051"/>
      <c r="N1053" s="1051"/>
      <c r="O1053" s="1050"/>
    </row>
    <row r="1054" spans="1:15" s="42" customFormat="1" ht="20.25">
      <c r="A1054" s="44">
        <v>1</v>
      </c>
      <c r="B1054" s="21" t="s">
        <v>23</v>
      </c>
      <c r="C1054" s="21" t="s">
        <v>23</v>
      </c>
      <c r="D1054" s="801">
        <v>0</v>
      </c>
      <c r="E1054" s="44" t="s">
        <v>23</v>
      </c>
      <c r="F1054" s="799">
        <v>0</v>
      </c>
      <c r="G1054" s="282">
        <v>0</v>
      </c>
      <c r="H1054" s="273">
        <v>0</v>
      </c>
      <c r="I1054" s="273">
        <v>0</v>
      </c>
      <c r="J1054" s="273">
        <v>0</v>
      </c>
      <c r="K1054" s="44" t="s">
        <v>23</v>
      </c>
      <c r="L1054" s="273">
        <v>0</v>
      </c>
      <c r="M1054" s="20" t="s">
        <v>23</v>
      </c>
      <c r="N1054" s="44" t="s">
        <v>23</v>
      </c>
      <c r="O1054" s="18" t="s">
        <v>23</v>
      </c>
    </row>
    <row r="1055" spans="1:15" s="42" customFormat="1" ht="20.25">
      <c r="A1055" s="104" t="s">
        <v>1384</v>
      </c>
      <c r="B1055" s="1049" t="s">
        <v>949</v>
      </c>
      <c r="C1055" s="1050"/>
      <c r="D1055" s="11">
        <f t="shared" ref="D1055:L1055" si="137">SUM(D1054)</f>
        <v>0</v>
      </c>
      <c r="E1055" s="11">
        <f t="shared" si="137"/>
        <v>0</v>
      </c>
      <c r="F1055" s="11">
        <f t="shared" si="137"/>
        <v>0</v>
      </c>
      <c r="G1055" s="11">
        <f t="shared" si="137"/>
        <v>0</v>
      </c>
      <c r="H1055" s="11">
        <f t="shared" si="137"/>
        <v>0</v>
      </c>
      <c r="I1055" s="11">
        <f t="shared" si="137"/>
        <v>0</v>
      </c>
      <c r="J1055" s="11">
        <f t="shared" si="137"/>
        <v>0</v>
      </c>
      <c r="K1055" s="11">
        <f t="shared" si="137"/>
        <v>0</v>
      </c>
      <c r="L1055" s="11">
        <f t="shared" si="137"/>
        <v>0</v>
      </c>
      <c r="M1055" s="11" t="s">
        <v>23</v>
      </c>
      <c r="N1055" s="103" t="s">
        <v>23</v>
      </c>
      <c r="O1055" s="11" t="s">
        <v>23</v>
      </c>
    </row>
    <row r="1056" spans="1:15" s="42" customFormat="1" ht="20.25">
      <c r="A1056" s="104" t="s">
        <v>1385</v>
      </c>
      <c r="B1056" s="1049" t="s">
        <v>987</v>
      </c>
      <c r="C1056" s="1051"/>
      <c r="D1056" s="1051"/>
      <c r="E1056" s="1051"/>
      <c r="F1056" s="1051"/>
      <c r="G1056" s="1051"/>
      <c r="H1056" s="1051"/>
      <c r="I1056" s="1051"/>
      <c r="J1056" s="1051"/>
      <c r="K1056" s="1051"/>
      <c r="L1056" s="1051"/>
      <c r="M1056" s="1051"/>
      <c r="N1056" s="1051"/>
      <c r="O1056" s="1050"/>
    </row>
    <row r="1057" spans="1:15" s="42" customFormat="1" ht="20.25">
      <c r="A1057" s="44">
        <v>1</v>
      </c>
      <c r="B1057" s="21" t="s">
        <v>23</v>
      </c>
      <c r="C1057" s="21" t="s">
        <v>23</v>
      </c>
      <c r="D1057" s="801">
        <v>0</v>
      </c>
      <c r="E1057" s="44" t="s">
        <v>23</v>
      </c>
      <c r="F1057" s="799">
        <v>0</v>
      </c>
      <c r="G1057" s="282">
        <v>0</v>
      </c>
      <c r="H1057" s="273">
        <v>0</v>
      </c>
      <c r="I1057" s="273">
        <v>0</v>
      </c>
      <c r="J1057" s="273">
        <v>0</v>
      </c>
      <c r="K1057" s="44" t="s">
        <v>23</v>
      </c>
      <c r="L1057" s="273">
        <v>0</v>
      </c>
      <c r="M1057" s="20" t="s">
        <v>23</v>
      </c>
      <c r="N1057" s="44" t="s">
        <v>23</v>
      </c>
      <c r="O1057" s="18" t="s">
        <v>23</v>
      </c>
    </row>
    <row r="1058" spans="1:15" s="42" customFormat="1" ht="20.25">
      <c r="A1058" s="104" t="s">
        <v>1385</v>
      </c>
      <c r="B1058" s="1049" t="s">
        <v>988</v>
      </c>
      <c r="C1058" s="1050"/>
      <c r="D1058" s="11">
        <f t="shared" ref="D1058:L1058" si="138">SUM(D1057)</f>
        <v>0</v>
      </c>
      <c r="E1058" s="11">
        <f t="shared" si="138"/>
        <v>0</v>
      </c>
      <c r="F1058" s="11">
        <f t="shared" si="138"/>
        <v>0</v>
      </c>
      <c r="G1058" s="11">
        <f t="shared" si="138"/>
        <v>0</v>
      </c>
      <c r="H1058" s="11">
        <f t="shared" si="138"/>
        <v>0</v>
      </c>
      <c r="I1058" s="11">
        <f t="shared" si="138"/>
        <v>0</v>
      </c>
      <c r="J1058" s="11">
        <f t="shared" si="138"/>
        <v>0</v>
      </c>
      <c r="K1058" s="11">
        <f t="shared" si="138"/>
        <v>0</v>
      </c>
      <c r="L1058" s="11">
        <f t="shared" si="138"/>
        <v>0</v>
      </c>
      <c r="M1058" s="11" t="s">
        <v>23</v>
      </c>
      <c r="N1058" s="103" t="s">
        <v>23</v>
      </c>
      <c r="O1058" s="11" t="s">
        <v>23</v>
      </c>
    </row>
    <row r="1059" spans="1:15" s="42" customFormat="1" ht="20.25">
      <c r="A1059" s="104" t="s">
        <v>1386</v>
      </c>
      <c r="B1059" s="1049" t="s">
        <v>990</v>
      </c>
      <c r="C1059" s="1051"/>
      <c r="D1059" s="1051"/>
      <c r="E1059" s="1051"/>
      <c r="F1059" s="1051"/>
      <c r="G1059" s="1051"/>
      <c r="H1059" s="1051"/>
      <c r="I1059" s="1051"/>
      <c r="J1059" s="1051"/>
      <c r="K1059" s="1051"/>
      <c r="L1059" s="1051"/>
      <c r="M1059" s="1051"/>
      <c r="N1059" s="1051"/>
      <c r="O1059" s="1050"/>
    </row>
    <row r="1060" spans="1:15" s="42" customFormat="1" ht="20.25">
      <c r="A1060" s="44">
        <v>1</v>
      </c>
      <c r="B1060" s="21" t="s">
        <v>23</v>
      </c>
      <c r="C1060" s="21" t="s">
        <v>23</v>
      </c>
      <c r="D1060" s="801">
        <v>0</v>
      </c>
      <c r="E1060" s="44" t="s">
        <v>23</v>
      </c>
      <c r="F1060" s="799">
        <v>0</v>
      </c>
      <c r="G1060" s="282">
        <v>0</v>
      </c>
      <c r="H1060" s="273">
        <v>0</v>
      </c>
      <c r="I1060" s="273">
        <v>0</v>
      </c>
      <c r="J1060" s="273">
        <v>0</v>
      </c>
      <c r="K1060" s="44" t="s">
        <v>23</v>
      </c>
      <c r="L1060" s="273">
        <v>0</v>
      </c>
      <c r="M1060" s="20" t="s">
        <v>23</v>
      </c>
      <c r="N1060" s="44" t="s">
        <v>23</v>
      </c>
      <c r="O1060" s="18" t="s">
        <v>23</v>
      </c>
    </row>
    <row r="1061" spans="1:15" s="42" customFormat="1" ht="20.25">
      <c r="A1061" s="104" t="s">
        <v>1386</v>
      </c>
      <c r="B1061" s="1049" t="s">
        <v>991</v>
      </c>
      <c r="C1061" s="1050"/>
      <c r="D1061" s="11">
        <f t="shared" ref="D1061:L1061" si="139">SUM(D1060)</f>
        <v>0</v>
      </c>
      <c r="E1061" s="11">
        <f t="shared" si="139"/>
        <v>0</v>
      </c>
      <c r="F1061" s="11">
        <f t="shared" si="139"/>
        <v>0</v>
      </c>
      <c r="G1061" s="11">
        <f t="shared" si="139"/>
        <v>0</v>
      </c>
      <c r="H1061" s="11">
        <f t="shared" si="139"/>
        <v>0</v>
      </c>
      <c r="I1061" s="11">
        <f t="shared" si="139"/>
        <v>0</v>
      </c>
      <c r="J1061" s="11">
        <f t="shared" si="139"/>
        <v>0</v>
      </c>
      <c r="K1061" s="11">
        <f t="shared" si="139"/>
        <v>0</v>
      </c>
      <c r="L1061" s="11">
        <f t="shared" si="139"/>
        <v>0</v>
      </c>
      <c r="M1061" s="11" t="s">
        <v>23</v>
      </c>
      <c r="N1061" s="103" t="s">
        <v>23</v>
      </c>
      <c r="O1061" s="11" t="s">
        <v>23</v>
      </c>
    </row>
    <row r="1062" spans="1:15" s="42" customFormat="1" ht="20.25">
      <c r="A1062" s="104" t="s">
        <v>1387</v>
      </c>
      <c r="B1062" s="1049" t="s">
        <v>721</v>
      </c>
      <c r="C1062" s="1051"/>
      <c r="D1062" s="1051"/>
      <c r="E1062" s="1051"/>
      <c r="F1062" s="1051"/>
      <c r="G1062" s="1051"/>
      <c r="H1062" s="1051"/>
      <c r="I1062" s="1051"/>
      <c r="J1062" s="1051"/>
      <c r="K1062" s="1051"/>
      <c r="L1062" s="1051"/>
      <c r="M1062" s="1051"/>
      <c r="N1062" s="1051"/>
      <c r="O1062" s="1050"/>
    </row>
    <row r="1063" spans="1:15" s="42" customFormat="1" ht="20.25">
      <c r="A1063" s="405" t="s">
        <v>982</v>
      </c>
      <c r="B1063" s="21" t="s">
        <v>23</v>
      </c>
      <c r="C1063" s="21" t="s">
        <v>23</v>
      </c>
      <c r="D1063" s="801">
        <v>0</v>
      </c>
      <c r="E1063" s="44" t="s">
        <v>23</v>
      </c>
      <c r="F1063" s="799">
        <v>0</v>
      </c>
      <c r="G1063" s="282">
        <v>0</v>
      </c>
      <c r="H1063" s="273">
        <v>0</v>
      </c>
      <c r="I1063" s="273">
        <v>0</v>
      </c>
      <c r="J1063" s="273">
        <v>0</v>
      </c>
      <c r="K1063" s="44" t="s">
        <v>23</v>
      </c>
      <c r="L1063" s="273">
        <v>0</v>
      </c>
      <c r="M1063" s="20" t="s">
        <v>23</v>
      </c>
      <c r="N1063" s="44" t="s">
        <v>23</v>
      </c>
      <c r="O1063" s="18" t="s">
        <v>23</v>
      </c>
    </row>
    <row r="1064" spans="1:15" s="42" customFormat="1" ht="20.25">
      <c r="A1064" s="104" t="s">
        <v>1387</v>
      </c>
      <c r="B1064" s="1049" t="s">
        <v>732</v>
      </c>
      <c r="C1064" s="1050"/>
      <c r="D1064" s="11">
        <f t="shared" ref="D1064:L1064" si="140">SUM(D1063)</f>
        <v>0</v>
      </c>
      <c r="E1064" s="11">
        <f t="shared" si="140"/>
        <v>0</v>
      </c>
      <c r="F1064" s="11">
        <f t="shared" si="140"/>
        <v>0</v>
      </c>
      <c r="G1064" s="11">
        <f t="shared" si="140"/>
        <v>0</v>
      </c>
      <c r="H1064" s="11">
        <f t="shared" si="140"/>
        <v>0</v>
      </c>
      <c r="I1064" s="11">
        <f t="shared" si="140"/>
        <v>0</v>
      </c>
      <c r="J1064" s="11">
        <f t="shared" si="140"/>
        <v>0</v>
      </c>
      <c r="K1064" s="11">
        <f t="shared" si="140"/>
        <v>0</v>
      </c>
      <c r="L1064" s="11">
        <f t="shared" si="140"/>
        <v>0</v>
      </c>
      <c r="M1064" s="11" t="s">
        <v>23</v>
      </c>
      <c r="N1064" s="103" t="s">
        <v>23</v>
      </c>
      <c r="O1064" s="11" t="s">
        <v>23</v>
      </c>
    </row>
    <row r="1065" spans="1:15" s="42" customFormat="1" ht="110.25" customHeight="1">
      <c r="A1065" s="104" t="s">
        <v>1383</v>
      </c>
      <c r="B1065" s="1049" t="s">
        <v>1388</v>
      </c>
      <c r="C1065" s="1050"/>
      <c r="D1065" s="11">
        <f>D1064+D1061+D1058+D1055</f>
        <v>0</v>
      </c>
      <c r="E1065" s="104" t="s">
        <v>23</v>
      </c>
      <c r="F1065" s="166">
        <v>0</v>
      </c>
      <c r="G1065" s="10">
        <v>0</v>
      </c>
      <c r="H1065" s="167">
        <v>0</v>
      </c>
      <c r="I1065" s="167">
        <v>0</v>
      </c>
      <c r="J1065" s="35">
        <v>0</v>
      </c>
      <c r="K1065" s="103" t="s">
        <v>23</v>
      </c>
      <c r="L1065" s="34">
        <v>0</v>
      </c>
      <c r="M1065" s="11" t="s">
        <v>23</v>
      </c>
      <c r="N1065" s="103" t="s">
        <v>23</v>
      </c>
      <c r="O1065" s="11" t="s">
        <v>23</v>
      </c>
    </row>
    <row r="1066" spans="1:15" s="42" customFormat="1" ht="20.25">
      <c r="A1066" s="104" t="s">
        <v>1389</v>
      </c>
      <c r="B1066" s="1049" t="s">
        <v>994</v>
      </c>
      <c r="C1066" s="1051"/>
      <c r="D1066" s="1051"/>
      <c r="E1066" s="1051"/>
      <c r="F1066" s="1051"/>
      <c r="G1066" s="1051"/>
      <c r="H1066" s="1051"/>
      <c r="I1066" s="1051"/>
      <c r="J1066" s="1051"/>
      <c r="K1066" s="1051"/>
      <c r="L1066" s="1051"/>
      <c r="M1066" s="1051"/>
      <c r="N1066" s="1051"/>
      <c r="O1066" s="1050"/>
    </row>
    <row r="1067" spans="1:15" s="42" customFormat="1" ht="20.25">
      <c r="A1067" s="405" t="s">
        <v>982</v>
      </c>
      <c r="B1067" s="21" t="s">
        <v>23</v>
      </c>
      <c r="C1067" s="21" t="s">
        <v>23</v>
      </c>
      <c r="D1067" s="801">
        <v>0</v>
      </c>
      <c r="E1067" s="44" t="s">
        <v>23</v>
      </c>
      <c r="F1067" s="799">
        <v>0</v>
      </c>
      <c r="G1067" s="282">
        <v>0</v>
      </c>
      <c r="H1067" s="273">
        <v>0</v>
      </c>
      <c r="I1067" s="273">
        <v>0</v>
      </c>
      <c r="J1067" s="273">
        <v>0</v>
      </c>
      <c r="K1067" s="44" t="s">
        <v>23</v>
      </c>
      <c r="L1067" s="273">
        <v>0</v>
      </c>
      <c r="M1067" s="20" t="s">
        <v>23</v>
      </c>
      <c r="N1067" s="44" t="s">
        <v>23</v>
      </c>
      <c r="O1067" s="18" t="s">
        <v>23</v>
      </c>
    </row>
    <row r="1068" spans="1:15" s="42" customFormat="1" ht="161.25" customHeight="1">
      <c r="A1068" s="104" t="s">
        <v>1389</v>
      </c>
      <c r="B1068" s="1049" t="s">
        <v>1390</v>
      </c>
      <c r="C1068" s="1050"/>
      <c r="D1068" s="11">
        <f t="shared" ref="D1068:L1068" si="141">SUM(D1067)</f>
        <v>0</v>
      </c>
      <c r="E1068" s="11">
        <f t="shared" si="141"/>
        <v>0</v>
      </c>
      <c r="F1068" s="11">
        <f t="shared" si="141"/>
        <v>0</v>
      </c>
      <c r="G1068" s="11">
        <f t="shared" si="141"/>
        <v>0</v>
      </c>
      <c r="H1068" s="11">
        <f t="shared" si="141"/>
        <v>0</v>
      </c>
      <c r="I1068" s="11">
        <f t="shared" si="141"/>
        <v>0</v>
      </c>
      <c r="J1068" s="11">
        <f t="shared" si="141"/>
        <v>0</v>
      </c>
      <c r="K1068" s="11">
        <f t="shared" si="141"/>
        <v>0</v>
      </c>
      <c r="L1068" s="11">
        <f t="shared" si="141"/>
        <v>0</v>
      </c>
      <c r="M1068" s="11" t="s">
        <v>23</v>
      </c>
      <c r="N1068" s="103" t="s">
        <v>23</v>
      </c>
      <c r="O1068" s="11" t="s">
        <v>23</v>
      </c>
    </row>
    <row r="1069" spans="1:15" s="42" customFormat="1" ht="142.5" customHeight="1">
      <c r="A1069" s="106" t="s">
        <v>1356</v>
      </c>
      <c r="B1069" s="1052" t="s">
        <v>1391</v>
      </c>
      <c r="C1069" s="1054"/>
      <c r="D1069" s="26">
        <f>D1068+D1065+D1051+D1040+D1037</f>
        <v>2748.7</v>
      </c>
      <c r="E1069" s="26"/>
      <c r="F1069" s="26">
        <f>F1068+F1065+F1051+F1040+F1037</f>
        <v>0</v>
      </c>
      <c r="G1069" s="50">
        <f>G1068+G1065+G1051+G1040+G1037</f>
        <v>4</v>
      </c>
      <c r="H1069" s="22">
        <f>H1068+H1065+H1051+H1040+H1037</f>
        <v>57601057.759999998</v>
      </c>
      <c r="I1069" s="22">
        <f>I1068+I1065+I1051+I1040+I1037</f>
        <v>40000262.359999999</v>
      </c>
      <c r="J1069" s="22">
        <f>J1068+J1065+J1051+J1040+J1037</f>
        <v>17600795.400000002</v>
      </c>
      <c r="K1069" s="26"/>
      <c r="L1069" s="26">
        <f>L1068+L1065+L1051+L1040+L1037</f>
        <v>80318810.220000014</v>
      </c>
      <c r="M1069" s="26" t="s">
        <v>23</v>
      </c>
      <c r="N1069" s="105" t="s">
        <v>23</v>
      </c>
      <c r="O1069" s="26" t="s">
        <v>23</v>
      </c>
    </row>
    <row r="1070" spans="1:15" s="42" customFormat="1" ht="27">
      <c r="A1070" s="104" t="s">
        <v>1392</v>
      </c>
      <c r="B1070" s="1071" t="s">
        <v>1393</v>
      </c>
      <c r="C1070" s="1072"/>
      <c r="D1070" s="1072"/>
      <c r="E1070" s="1072"/>
      <c r="F1070" s="1072"/>
      <c r="G1070" s="1072"/>
      <c r="H1070" s="1072"/>
      <c r="I1070" s="1072"/>
      <c r="J1070" s="1072"/>
      <c r="K1070" s="1072"/>
      <c r="L1070" s="1072"/>
      <c r="M1070" s="1072"/>
      <c r="N1070" s="1072"/>
      <c r="O1070" s="1073"/>
    </row>
    <row r="1071" spans="1:15" s="42" customFormat="1" ht="25.5">
      <c r="A1071" s="104" t="s">
        <v>1394</v>
      </c>
      <c r="B1071" s="1087" t="s">
        <v>20</v>
      </c>
      <c r="C1071" s="1088"/>
      <c r="D1071" s="1088"/>
      <c r="E1071" s="1088"/>
      <c r="F1071" s="1088"/>
      <c r="G1071" s="1088"/>
      <c r="H1071" s="1088"/>
      <c r="I1071" s="1088"/>
      <c r="J1071" s="1088"/>
      <c r="K1071" s="1088"/>
      <c r="L1071" s="1088"/>
      <c r="M1071" s="1088"/>
      <c r="N1071" s="1088"/>
      <c r="O1071" s="1089"/>
    </row>
    <row r="1072" spans="1:15" s="42" customFormat="1" ht="118.5" customHeight="1">
      <c r="A1072" s="44">
        <v>1</v>
      </c>
      <c r="B1072" s="17" t="s">
        <v>1395</v>
      </c>
      <c r="C1072" s="12" t="s">
        <v>1396</v>
      </c>
      <c r="D1072" s="5">
        <v>4616.5</v>
      </c>
      <c r="E1072" s="189">
        <v>55</v>
      </c>
      <c r="F1072" s="799">
        <v>0</v>
      </c>
      <c r="G1072" s="325">
        <v>1</v>
      </c>
      <c r="H1072" s="368">
        <v>2001489.39</v>
      </c>
      <c r="I1072" s="284">
        <v>576727.06000000006</v>
      </c>
      <c r="J1072" s="840">
        <f t="shared" ref="J1072:J1080" si="142">H1072-I1072</f>
        <v>1424762.3299999998</v>
      </c>
      <c r="K1072" s="5" t="s">
        <v>1397</v>
      </c>
      <c r="L1072" s="273">
        <v>94619507.010000005</v>
      </c>
      <c r="M1072" s="19">
        <v>41583</v>
      </c>
      <c r="N1072" s="5" t="s">
        <v>1398</v>
      </c>
      <c r="O1072" s="18" t="s">
        <v>23</v>
      </c>
    </row>
    <row r="1073" spans="1:15" s="42" customFormat="1" ht="117" customHeight="1">
      <c r="A1073" s="44">
        <v>2</v>
      </c>
      <c r="B1073" s="17" t="s">
        <v>1399</v>
      </c>
      <c r="C1073" s="12" t="s">
        <v>1396</v>
      </c>
      <c r="D1073" s="5">
        <v>310.60000000000002</v>
      </c>
      <c r="E1073" s="189">
        <v>56</v>
      </c>
      <c r="F1073" s="799">
        <v>0</v>
      </c>
      <c r="G1073" s="325">
        <v>1</v>
      </c>
      <c r="H1073" s="368">
        <v>456000</v>
      </c>
      <c r="I1073" s="284">
        <v>375250</v>
      </c>
      <c r="J1073" s="368">
        <f t="shared" si="142"/>
        <v>80750</v>
      </c>
      <c r="K1073" s="5" t="s">
        <v>1400</v>
      </c>
      <c r="L1073" s="273">
        <v>7147635.9100000001</v>
      </c>
      <c r="M1073" s="19">
        <v>41383</v>
      </c>
      <c r="N1073" s="5" t="s">
        <v>1401</v>
      </c>
      <c r="O1073" s="18" t="s">
        <v>23</v>
      </c>
    </row>
    <row r="1074" spans="1:15" s="834" customFormat="1" ht="126" customHeight="1">
      <c r="A1074" s="44">
        <v>3</v>
      </c>
      <c r="B1074" s="17" t="s">
        <v>8985</v>
      </c>
      <c r="C1074" s="12" t="s">
        <v>8986</v>
      </c>
      <c r="D1074" s="5">
        <v>517</v>
      </c>
      <c r="E1074" s="188"/>
      <c r="F1074" s="799">
        <v>0</v>
      </c>
      <c r="G1074" s="325">
        <v>1</v>
      </c>
      <c r="H1074" s="368">
        <v>179046.72</v>
      </c>
      <c r="I1074" s="284">
        <v>90859.4</v>
      </c>
      <c r="J1074" s="368">
        <f t="shared" si="142"/>
        <v>88187.32</v>
      </c>
      <c r="K1074" s="5" t="s">
        <v>1681</v>
      </c>
      <c r="L1074" s="273"/>
      <c r="M1074" s="19" t="s">
        <v>8987</v>
      </c>
      <c r="N1074" s="5" t="s">
        <v>8988</v>
      </c>
      <c r="O1074" s="18"/>
    </row>
    <row r="1075" spans="1:15" s="834" customFormat="1" ht="126" customHeight="1">
      <c r="A1075" s="44">
        <v>4</v>
      </c>
      <c r="B1075" s="17" t="s">
        <v>8985</v>
      </c>
      <c r="C1075" s="12" t="s">
        <v>8989</v>
      </c>
      <c r="D1075" s="5">
        <v>404.5</v>
      </c>
      <c r="E1075" s="188"/>
      <c r="F1075" s="799">
        <v>0</v>
      </c>
      <c r="G1075" s="325">
        <v>1</v>
      </c>
      <c r="H1075" s="368">
        <v>172235.16</v>
      </c>
      <c r="I1075" s="284">
        <v>59203.93</v>
      </c>
      <c r="J1075" s="368">
        <f t="shared" si="142"/>
        <v>113031.23000000001</v>
      </c>
      <c r="K1075" s="5" t="s">
        <v>1655</v>
      </c>
      <c r="L1075" s="273"/>
      <c r="M1075" s="19" t="s">
        <v>8987</v>
      </c>
      <c r="N1075" s="5" t="s">
        <v>8988</v>
      </c>
      <c r="O1075" s="18"/>
    </row>
    <row r="1076" spans="1:15" s="834" customFormat="1" ht="126" customHeight="1">
      <c r="A1076" s="44">
        <v>5</v>
      </c>
      <c r="B1076" s="17" t="s">
        <v>8990</v>
      </c>
      <c r="C1076" s="12" t="s">
        <v>8989</v>
      </c>
      <c r="D1076" s="5">
        <v>53.2</v>
      </c>
      <c r="E1076" s="188"/>
      <c r="F1076" s="799">
        <v>0</v>
      </c>
      <c r="G1076" s="325">
        <v>1</v>
      </c>
      <c r="H1076" s="368">
        <v>12325.68</v>
      </c>
      <c r="I1076" s="284">
        <v>0</v>
      </c>
      <c r="J1076" s="368">
        <f t="shared" si="142"/>
        <v>12325.68</v>
      </c>
      <c r="K1076" s="5" t="s">
        <v>1659</v>
      </c>
      <c r="L1076" s="273"/>
      <c r="M1076" s="19" t="s">
        <v>8987</v>
      </c>
      <c r="N1076" s="5" t="s">
        <v>8988</v>
      </c>
      <c r="O1076" s="18"/>
    </row>
    <row r="1077" spans="1:15" s="834" customFormat="1" ht="126" customHeight="1">
      <c r="A1077" s="44">
        <v>6</v>
      </c>
      <c r="B1077" s="17" t="s">
        <v>8991</v>
      </c>
      <c r="C1077" s="12" t="s">
        <v>8989</v>
      </c>
      <c r="D1077" s="5">
        <v>90.1</v>
      </c>
      <c r="E1077" s="188"/>
      <c r="F1077" s="799">
        <v>0</v>
      </c>
      <c r="G1077" s="325">
        <v>1</v>
      </c>
      <c r="H1077" s="368">
        <v>85306.68</v>
      </c>
      <c r="I1077" s="284">
        <v>0</v>
      </c>
      <c r="J1077" s="368">
        <f t="shared" si="142"/>
        <v>85306.68</v>
      </c>
      <c r="K1077" s="5" t="s">
        <v>1656</v>
      </c>
      <c r="L1077" s="273"/>
      <c r="M1077" s="19" t="s">
        <v>8987</v>
      </c>
      <c r="N1077" s="5" t="s">
        <v>8988</v>
      </c>
      <c r="O1077" s="18"/>
    </row>
    <row r="1078" spans="1:15" s="834" customFormat="1" ht="126" customHeight="1">
      <c r="A1078" s="44">
        <v>7</v>
      </c>
      <c r="B1078" s="17" t="s">
        <v>8990</v>
      </c>
      <c r="C1078" s="12" t="s">
        <v>8989</v>
      </c>
      <c r="D1078" s="5">
        <v>46.3</v>
      </c>
      <c r="E1078" s="188"/>
      <c r="F1078" s="799">
        <v>0</v>
      </c>
      <c r="G1078" s="325">
        <v>1</v>
      </c>
      <c r="H1078" s="368">
        <v>90172.08</v>
      </c>
      <c r="I1078" s="284">
        <v>0</v>
      </c>
      <c r="J1078" s="368">
        <f t="shared" si="142"/>
        <v>90172.08</v>
      </c>
      <c r="K1078" s="5" t="s">
        <v>1657</v>
      </c>
      <c r="L1078" s="273"/>
      <c r="M1078" s="19" t="s">
        <v>8987</v>
      </c>
      <c r="N1078" s="5" t="s">
        <v>8988</v>
      </c>
      <c r="O1078" s="18"/>
    </row>
    <row r="1079" spans="1:15" s="834" customFormat="1" ht="126" customHeight="1">
      <c r="A1079" s="44">
        <v>8</v>
      </c>
      <c r="B1079" s="17" t="s">
        <v>8992</v>
      </c>
      <c r="C1079" s="12" t="s">
        <v>8989</v>
      </c>
      <c r="D1079" s="5">
        <v>18.899999999999999</v>
      </c>
      <c r="E1079" s="188"/>
      <c r="F1079" s="799">
        <v>0</v>
      </c>
      <c r="G1079" s="325">
        <v>1</v>
      </c>
      <c r="H1079" s="368">
        <v>8757.7199999999993</v>
      </c>
      <c r="I1079" s="284">
        <v>0</v>
      </c>
      <c r="J1079" s="368">
        <f t="shared" si="142"/>
        <v>8757.7199999999993</v>
      </c>
      <c r="K1079" s="5" t="s">
        <v>1658</v>
      </c>
      <c r="L1079" s="273"/>
      <c r="M1079" s="19" t="s">
        <v>8987</v>
      </c>
      <c r="N1079" s="5" t="s">
        <v>8988</v>
      </c>
      <c r="O1079" s="18"/>
    </row>
    <row r="1080" spans="1:15" s="834" customFormat="1" ht="137.25" customHeight="1">
      <c r="A1080" s="44">
        <v>9</v>
      </c>
      <c r="B1080" s="17" t="s">
        <v>9252</v>
      </c>
      <c r="C1080" s="12" t="s">
        <v>9253</v>
      </c>
      <c r="D1080" s="189">
        <v>104.78</v>
      </c>
      <c r="E1080" s="44" t="s">
        <v>23</v>
      </c>
      <c r="F1080" s="799">
        <v>0</v>
      </c>
      <c r="G1080" s="325">
        <v>1</v>
      </c>
      <c r="H1080" s="368">
        <v>0</v>
      </c>
      <c r="I1080" s="284">
        <v>0</v>
      </c>
      <c r="J1080" s="368">
        <f t="shared" si="142"/>
        <v>0</v>
      </c>
      <c r="K1080" s="18" t="s">
        <v>23</v>
      </c>
      <c r="L1080" s="18" t="s">
        <v>23</v>
      </c>
      <c r="M1080" s="18" t="s">
        <v>23</v>
      </c>
      <c r="N1080" s="18" t="s">
        <v>23</v>
      </c>
      <c r="O1080" s="18" t="s">
        <v>23</v>
      </c>
    </row>
    <row r="1081" spans="1:15" s="42" customFormat="1" ht="165" customHeight="1">
      <c r="A1081" s="104" t="s">
        <v>1394</v>
      </c>
      <c r="B1081" s="1049" t="s">
        <v>1402</v>
      </c>
      <c r="C1081" s="1050"/>
      <c r="D1081" s="835">
        <f>SUM(D1072:D1080)</f>
        <v>6161.88</v>
      </c>
      <c r="E1081" s="835"/>
      <c r="F1081" s="835">
        <f>SUM(F1072:F1073)</f>
        <v>0</v>
      </c>
      <c r="G1081" s="53">
        <f>SUM(G1072:G1080)</f>
        <v>9</v>
      </c>
      <c r="H1081" s="835">
        <f>SUM(H1072:H1080)</f>
        <v>3005333.4300000006</v>
      </c>
      <c r="I1081" s="167">
        <f>SUM(I1072:I1080)</f>
        <v>1102040.3900000001</v>
      </c>
      <c r="J1081" s="35">
        <f>SUM(J1072:J1080)</f>
        <v>1903293.0399999998</v>
      </c>
      <c r="K1081" s="835" t="s">
        <v>23</v>
      </c>
      <c r="L1081" s="835">
        <f>SUM(L1072:L1073)</f>
        <v>101767142.92</v>
      </c>
      <c r="M1081" s="11" t="s">
        <v>23</v>
      </c>
      <c r="N1081" s="103" t="s">
        <v>23</v>
      </c>
      <c r="O1081" s="11" t="s">
        <v>23</v>
      </c>
    </row>
    <row r="1082" spans="1:15" s="42" customFormat="1" ht="20.25">
      <c r="A1082" s="104" t="s">
        <v>1376</v>
      </c>
      <c r="B1082" s="1049" t="s">
        <v>197</v>
      </c>
      <c r="C1082" s="1051"/>
      <c r="D1082" s="1051"/>
      <c r="E1082" s="1051"/>
      <c r="F1082" s="1051"/>
      <c r="G1082" s="1051"/>
      <c r="H1082" s="1051"/>
      <c r="I1082" s="1051"/>
      <c r="J1082" s="1051"/>
      <c r="K1082" s="1051"/>
      <c r="L1082" s="1051"/>
      <c r="M1082" s="1051"/>
      <c r="N1082" s="1051"/>
      <c r="O1082" s="1050"/>
    </row>
    <row r="1083" spans="1:15" s="42" customFormat="1" ht="20.25">
      <c r="A1083" s="44">
        <v>1</v>
      </c>
      <c r="B1083" s="21" t="s">
        <v>23</v>
      </c>
      <c r="C1083" s="21" t="s">
        <v>23</v>
      </c>
      <c r="D1083" s="801">
        <v>0</v>
      </c>
      <c r="E1083" s="44" t="s">
        <v>23</v>
      </c>
      <c r="F1083" s="799">
        <v>0</v>
      </c>
      <c r="G1083" s="282">
        <v>0</v>
      </c>
      <c r="H1083" s="273">
        <v>0</v>
      </c>
      <c r="I1083" s="273">
        <v>0</v>
      </c>
      <c r="J1083" s="273">
        <v>0</v>
      </c>
      <c r="K1083" s="44" t="s">
        <v>23</v>
      </c>
      <c r="L1083" s="273">
        <v>0</v>
      </c>
      <c r="M1083" s="20" t="s">
        <v>23</v>
      </c>
      <c r="N1083" s="44" t="s">
        <v>23</v>
      </c>
      <c r="O1083" s="18" t="s">
        <v>23</v>
      </c>
    </row>
    <row r="1084" spans="1:15" s="42" customFormat="1" ht="112.5" customHeight="1">
      <c r="A1084" s="104" t="s">
        <v>1403</v>
      </c>
      <c r="B1084" s="1049" t="s">
        <v>1404</v>
      </c>
      <c r="C1084" s="1050"/>
      <c r="D1084" s="11">
        <f>SUM(D1083)</f>
        <v>0</v>
      </c>
      <c r="E1084" s="11" t="s">
        <v>23</v>
      </c>
      <c r="F1084" s="11">
        <f t="shared" ref="F1084:L1084" si="143">SUM(F1083)</f>
        <v>0</v>
      </c>
      <c r="G1084" s="11">
        <f t="shared" si="143"/>
        <v>0</v>
      </c>
      <c r="H1084" s="11">
        <f t="shared" si="143"/>
        <v>0</v>
      </c>
      <c r="I1084" s="11">
        <f t="shared" si="143"/>
        <v>0</v>
      </c>
      <c r="J1084" s="11">
        <f t="shared" si="143"/>
        <v>0</v>
      </c>
      <c r="K1084" s="11">
        <f t="shared" si="143"/>
        <v>0</v>
      </c>
      <c r="L1084" s="11">
        <f t="shared" si="143"/>
        <v>0</v>
      </c>
      <c r="M1084" s="11" t="s">
        <v>23</v>
      </c>
      <c r="N1084" s="103" t="s">
        <v>23</v>
      </c>
      <c r="O1084" s="11" t="s">
        <v>23</v>
      </c>
    </row>
    <row r="1085" spans="1:15" s="42" customFormat="1" ht="20.25">
      <c r="A1085" s="104" t="s">
        <v>1405</v>
      </c>
      <c r="B1085" s="1049" t="s">
        <v>678</v>
      </c>
      <c r="C1085" s="1051"/>
      <c r="D1085" s="1051"/>
      <c r="E1085" s="1051"/>
      <c r="F1085" s="1051"/>
      <c r="G1085" s="1051"/>
      <c r="H1085" s="1051"/>
      <c r="I1085" s="1051"/>
      <c r="J1085" s="1051"/>
      <c r="K1085" s="1051"/>
      <c r="L1085" s="1051"/>
      <c r="M1085" s="1051"/>
      <c r="N1085" s="1051"/>
      <c r="O1085" s="1050"/>
    </row>
    <row r="1086" spans="1:15" s="42" customFormat="1" ht="20.25">
      <c r="A1086" s="104" t="s">
        <v>1406</v>
      </c>
      <c r="B1086" s="1049" t="s">
        <v>977</v>
      </c>
      <c r="C1086" s="1051"/>
      <c r="D1086" s="1051"/>
      <c r="E1086" s="1051"/>
      <c r="F1086" s="1051"/>
      <c r="G1086" s="1051"/>
      <c r="H1086" s="1051"/>
      <c r="I1086" s="1051"/>
      <c r="J1086" s="1051"/>
      <c r="K1086" s="1051"/>
      <c r="L1086" s="1051"/>
      <c r="M1086" s="1051"/>
      <c r="N1086" s="1051"/>
      <c r="O1086" s="1050"/>
    </row>
    <row r="1087" spans="1:15" s="42" customFormat="1" ht="20.25">
      <c r="A1087" s="44">
        <v>1</v>
      </c>
      <c r="B1087" s="21" t="s">
        <v>23</v>
      </c>
      <c r="C1087" s="21" t="s">
        <v>23</v>
      </c>
      <c r="D1087" s="801">
        <v>0</v>
      </c>
      <c r="E1087" s="44" t="s">
        <v>23</v>
      </c>
      <c r="F1087" s="799">
        <v>0</v>
      </c>
      <c r="G1087" s="282">
        <v>0</v>
      </c>
      <c r="H1087" s="273">
        <v>0</v>
      </c>
      <c r="I1087" s="273">
        <v>0</v>
      </c>
      <c r="J1087" s="273">
        <v>0</v>
      </c>
      <c r="K1087" s="44" t="s">
        <v>23</v>
      </c>
      <c r="L1087" s="273">
        <v>0</v>
      </c>
      <c r="M1087" s="20" t="s">
        <v>23</v>
      </c>
      <c r="N1087" s="44" t="s">
        <v>23</v>
      </c>
      <c r="O1087" s="18" t="s">
        <v>23</v>
      </c>
    </row>
    <row r="1088" spans="1:15" s="42" customFormat="1" ht="20.25">
      <c r="A1088" s="104" t="s">
        <v>1406</v>
      </c>
      <c r="B1088" s="1049" t="s">
        <v>978</v>
      </c>
      <c r="C1088" s="1050"/>
      <c r="D1088" s="11">
        <f>SUM(D1087)</f>
        <v>0</v>
      </c>
      <c r="E1088" s="11" t="s">
        <v>23</v>
      </c>
      <c r="F1088" s="11">
        <f t="shared" ref="F1088:L1088" si="144">SUM(F1087)</f>
        <v>0</v>
      </c>
      <c r="G1088" s="11">
        <f t="shared" si="144"/>
        <v>0</v>
      </c>
      <c r="H1088" s="11">
        <f t="shared" si="144"/>
        <v>0</v>
      </c>
      <c r="I1088" s="11">
        <f t="shared" si="144"/>
        <v>0</v>
      </c>
      <c r="J1088" s="11">
        <f t="shared" si="144"/>
        <v>0</v>
      </c>
      <c r="K1088" s="11">
        <f t="shared" si="144"/>
        <v>0</v>
      </c>
      <c r="L1088" s="11">
        <f t="shared" si="144"/>
        <v>0</v>
      </c>
      <c r="M1088" s="11" t="s">
        <v>23</v>
      </c>
      <c r="N1088" s="103" t="s">
        <v>23</v>
      </c>
      <c r="O1088" s="11" t="s">
        <v>23</v>
      </c>
    </row>
    <row r="1089" spans="1:15" s="42" customFormat="1" ht="20.25">
      <c r="A1089" s="104" t="s">
        <v>1407</v>
      </c>
      <c r="B1089" s="1049" t="s">
        <v>692</v>
      </c>
      <c r="C1089" s="1051"/>
      <c r="D1089" s="1051"/>
      <c r="E1089" s="1051"/>
      <c r="F1089" s="1051"/>
      <c r="G1089" s="1051"/>
      <c r="H1089" s="1051"/>
      <c r="I1089" s="1051"/>
      <c r="J1089" s="1051"/>
      <c r="K1089" s="1051"/>
      <c r="L1089" s="1051"/>
      <c r="M1089" s="1051"/>
      <c r="N1089" s="1051"/>
      <c r="O1089" s="1050"/>
    </row>
    <row r="1090" spans="1:15" s="42" customFormat="1" ht="20.25">
      <c r="A1090" s="44">
        <v>1</v>
      </c>
      <c r="B1090" s="21" t="s">
        <v>23</v>
      </c>
      <c r="C1090" s="21" t="s">
        <v>23</v>
      </c>
      <c r="D1090" s="801">
        <v>0</v>
      </c>
      <c r="E1090" s="44" t="s">
        <v>23</v>
      </c>
      <c r="F1090" s="799">
        <v>0</v>
      </c>
      <c r="G1090" s="282">
        <v>0</v>
      </c>
      <c r="H1090" s="273">
        <v>0</v>
      </c>
      <c r="I1090" s="273">
        <v>0</v>
      </c>
      <c r="J1090" s="273">
        <v>0</v>
      </c>
      <c r="K1090" s="44" t="s">
        <v>23</v>
      </c>
      <c r="L1090" s="273">
        <v>0</v>
      </c>
      <c r="M1090" s="20" t="s">
        <v>23</v>
      </c>
      <c r="N1090" s="44" t="s">
        <v>23</v>
      </c>
      <c r="O1090" s="18" t="s">
        <v>23</v>
      </c>
    </row>
    <row r="1091" spans="1:15" s="42" customFormat="1" ht="20.25">
      <c r="A1091" s="104" t="s">
        <v>1407</v>
      </c>
      <c r="B1091" s="1049" t="s">
        <v>980</v>
      </c>
      <c r="C1091" s="1050"/>
      <c r="D1091" s="11">
        <f>SUM(D1090)</f>
        <v>0</v>
      </c>
      <c r="E1091" s="11" t="s">
        <v>23</v>
      </c>
      <c r="F1091" s="11">
        <f t="shared" ref="F1091:L1091" si="145">SUM(F1090)</f>
        <v>0</v>
      </c>
      <c r="G1091" s="11">
        <f t="shared" si="145"/>
        <v>0</v>
      </c>
      <c r="H1091" s="11">
        <f t="shared" si="145"/>
        <v>0</v>
      </c>
      <c r="I1091" s="11">
        <f t="shared" si="145"/>
        <v>0</v>
      </c>
      <c r="J1091" s="11">
        <f t="shared" si="145"/>
        <v>0</v>
      </c>
      <c r="K1091" s="11">
        <f t="shared" si="145"/>
        <v>0</v>
      </c>
      <c r="L1091" s="11">
        <f t="shared" si="145"/>
        <v>0</v>
      </c>
      <c r="M1091" s="11" t="s">
        <v>23</v>
      </c>
      <c r="N1091" s="103" t="s">
        <v>23</v>
      </c>
      <c r="O1091" s="11" t="s">
        <v>23</v>
      </c>
    </row>
    <row r="1092" spans="1:15" s="42" customFormat="1" ht="20.25">
      <c r="A1092" s="104" t="s">
        <v>1408</v>
      </c>
      <c r="B1092" s="1049" t="s">
        <v>721</v>
      </c>
      <c r="C1092" s="1051"/>
      <c r="D1092" s="1051"/>
      <c r="E1092" s="1051"/>
      <c r="F1092" s="1051"/>
      <c r="G1092" s="1051"/>
      <c r="H1092" s="1051"/>
      <c r="I1092" s="1051"/>
      <c r="J1092" s="1051"/>
      <c r="K1092" s="1051"/>
      <c r="L1092" s="1051"/>
      <c r="M1092" s="1051"/>
      <c r="N1092" s="1051"/>
      <c r="O1092" s="1050"/>
    </row>
    <row r="1093" spans="1:15" s="42" customFormat="1" ht="20.25">
      <c r="A1093" s="405"/>
      <c r="B1093" s="12"/>
      <c r="C1093" s="12"/>
      <c r="D1093" s="54"/>
      <c r="E1093" s="720"/>
      <c r="F1093" s="799"/>
      <c r="G1093" s="282"/>
      <c r="H1093" s="368"/>
      <c r="I1093" s="273"/>
      <c r="J1093" s="273"/>
      <c r="K1093" s="44"/>
      <c r="L1093" s="273"/>
      <c r="M1093" s="281"/>
      <c r="N1093" s="17"/>
      <c r="O1093" s="18"/>
    </row>
    <row r="1094" spans="1:15" s="42" customFormat="1" ht="20.25">
      <c r="A1094" s="104" t="s">
        <v>1408</v>
      </c>
      <c r="B1094" s="1049" t="s">
        <v>732</v>
      </c>
      <c r="C1094" s="1050"/>
      <c r="D1094" s="11">
        <f>SUM(D1093)</f>
        <v>0</v>
      </c>
      <c r="E1094" s="11" t="s">
        <v>23</v>
      </c>
      <c r="F1094" s="11">
        <f t="shared" ref="F1094:L1094" si="146">SUM(F1093)</f>
        <v>0</v>
      </c>
      <c r="G1094" s="11">
        <f t="shared" si="146"/>
        <v>0</v>
      </c>
      <c r="H1094" s="11">
        <f t="shared" si="146"/>
        <v>0</v>
      </c>
      <c r="I1094" s="11">
        <f t="shared" si="146"/>
        <v>0</v>
      </c>
      <c r="J1094" s="11">
        <f t="shared" si="146"/>
        <v>0</v>
      </c>
      <c r="K1094" s="11">
        <f t="shared" si="146"/>
        <v>0</v>
      </c>
      <c r="L1094" s="11">
        <f t="shared" si="146"/>
        <v>0</v>
      </c>
      <c r="M1094" s="11" t="s">
        <v>23</v>
      </c>
      <c r="N1094" s="103" t="s">
        <v>23</v>
      </c>
      <c r="O1094" s="11" t="s">
        <v>23</v>
      </c>
    </row>
    <row r="1095" spans="1:15" s="42" customFormat="1" ht="127.5" customHeight="1">
      <c r="A1095" s="104" t="s">
        <v>1405</v>
      </c>
      <c r="B1095" s="1049" t="s">
        <v>1409</v>
      </c>
      <c r="C1095" s="1050"/>
      <c r="D1095" s="11">
        <f>D1094+D1091+D1088</f>
        <v>0</v>
      </c>
      <c r="E1095" s="11" t="s">
        <v>23</v>
      </c>
      <c r="F1095" s="11">
        <f t="shared" ref="F1095:L1095" si="147">F1094+F1091+F1088</f>
        <v>0</v>
      </c>
      <c r="G1095" s="11">
        <f t="shared" si="147"/>
        <v>0</v>
      </c>
      <c r="H1095" s="11">
        <f t="shared" si="147"/>
        <v>0</v>
      </c>
      <c r="I1095" s="11">
        <f t="shared" si="147"/>
        <v>0</v>
      </c>
      <c r="J1095" s="11">
        <f t="shared" si="147"/>
        <v>0</v>
      </c>
      <c r="K1095" s="11">
        <f t="shared" si="147"/>
        <v>0</v>
      </c>
      <c r="L1095" s="11">
        <f t="shared" si="147"/>
        <v>0</v>
      </c>
      <c r="M1095" s="11" t="s">
        <v>23</v>
      </c>
      <c r="N1095" s="103" t="s">
        <v>23</v>
      </c>
      <c r="O1095" s="11" t="s">
        <v>23</v>
      </c>
    </row>
    <row r="1096" spans="1:15" s="42" customFormat="1" ht="20.25">
      <c r="A1096" s="104" t="s">
        <v>1410</v>
      </c>
      <c r="B1096" s="1049" t="s">
        <v>735</v>
      </c>
      <c r="C1096" s="1051"/>
      <c r="D1096" s="1051"/>
      <c r="E1096" s="1051"/>
      <c r="F1096" s="1051"/>
      <c r="G1096" s="1051"/>
      <c r="H1096" s="1051"/>
      <c r="I1096" s="1051"/>
      <c r="J1096" s="1051"/>
      <c r="K1096" s="1051"/>
      <c r="L1096" s="1051"/>
      <c r="M1096" s="1051"/>
      <c r="N1096" s="1051"/>
      <c r="O1096" s="1050"/>
    </row>
    <row r="1097" spans="1:15" s="42" customFormat="1" ht="20.25">
      <c r="A1097" s="104" t="s">
        <v>1411</v>
      </c>
      <c r="B1097" s="1049" t="s">
        <v>985</v>
      </c>
      <c r="C1097" s="1051"/>
      <c r="D1097" s="1051"/>
      <c r="E1097" s="1051"/>
      <c r="F1097" s="1051"/>
      <c r="G1097" s="1051"/>
      <c r="H1097" s="1051"/>
      <c r="I1097" s="1051"/>
      <c r="J1097" s="1051"/>
      <c r="K1097" s="1051"/>
      <c r="L1097" s="1051"/>
      <c r="M1097" s="1051"/>
      <c r="N1097" s="1051"/>
      <c r="O1097" s="1050"/>
    </row>
    <row r="1098" spans="1:15" s="42" customFormat="1" ht="20.25">
      <c r="A1098" s="44">
        <v>1</v>
      </c>
      <c r="B1098" s="21" t="s">
        <v>23</v>
      </c>
      <c r="C1098" s="21" t="s">
        <v>23</v>
      </c>
      <c r="D1098" s="801">
        <v>0</v>
      </c>
      <c r="E1098" s="44" t="s">
        <v>23</v>
      </c>
      <c r="F1098" s="799">
        <v>0</v>
      </c>
      <c r="G1098" s="282">
        <v>0</v>
      </c>
      <c r="H1098" s="273">
        <v>0</v>
      </c>
      <c r="I1098" s="273">
        <v>0</v>
      </c>
      <c r="J1098" s="273">
        <v>0</v>
      </c>
      <c r="K1098" s="44" t="s">
        <v>23</v>
      </c>
      <c r="L1098" s="273">
        <v>0</v>
      </c>
      <c r="M1098" s="20" t="s">
        <v>23</v>
      </c>
      <c r="N1098" s="44" t="s">
        <v>23</v>
      </c>
      <c r="O1098" s="18" t="s">
        <v>23</v>
      </c>
    </row>
    <row r="1099" spans="1:15" s="42" customFormat="1" ht="20.25">
      <c r="A1099" s="104" t="s">
        <v>1411</v>
      </c>
      <c r="B1099" s="1049" t="s">
        <v>949</v>
      </c>
      <c r="C1099" s="1050"/>
      <c r="D1099" s="11">
        <f>SUM(D1098)</f>
        <v>0</v>
      </c>
      <c r="E1099" s="11" t="s">
        <v>23</v>
      </c>
      <c r="F1099" s="11">
        <f t="shared" ref="F1099:L1099" si="148">SUM(F1098)</f>
        <v>0</v>
      </c>
      <c r="G1099" s="11">
        <f t="shared" si="148"/>
        <v>0</v>
      </c>
      <c r="H1099" s="11">
        <f t="shared" si="148"/>
        <v>0</v>
      </c>
      <c r="I1099" s="11">
        <f t="shared" si="148"/>
        <v>0</v>
      </c>
      <c r="J1099" s="11">
        <f t="shared" si="148"/>
        <v>0</v>
      </c>
      <c r="K1099" s="11">
        <f t="shared" si="148"/>
        <v>0</v>
      </c>
      <c r="L1099" s="11">
        <f t="shared" si="148"/>
        <v>0</v>
      </c>
      <c r="M1099" s="11" t="s">
        <v>23</v>
      </c>
      <c r="N1099" s="103" t="s">
        <v>23</v>
      </c>
      <c r="O1099" s="11" t="s">
        <v>23</v>
      </c>
    </row>
    <row r="1100" spans="1:15" s="42" customFormat="1" ht="20.25">
      <c r="A1100" s="104" t="s">
        <v>1412</v>
      </c>
      <c r="B1100" s="1049" t="s">
        <v>987</v>
      </c>
      <c r="C1100" s="1051"/>
      <c r="D1100" s="1051"/>
      <c r="E1100" s="1051"/>
      <c r="F1100" s="1051"/>
      <c r="G1100" s="1051"/>
      <c r="H1100" s="1051"/>
      <c r="I1100" s="1051"/>
      <c r="J1100" s="1051"/>
      <c r="K1100" s="1051"/>
      <c r="L1100" s="1051"/>
      <c r="M1100" s="1051"/>
      <c r="N1100" s="1051"/>
      <c r="O1100" s="1050"/>
    </row>
    <row r="1101" spans="1:15" s="42" customFormat="1" ht="20.25">
      <c r="A1101" s="44">
        <v>1</v>
      </c>
      <c r="B1101" s="21" t="s">
        <v>23</v>
      </c>
      <c r="C1101" s="21" t="s">
        <v>23</v>
      </c>
      <c r="D1101" s="801">
        <v>0</v>
      </c>
      <c r="E1101" s="44" t="s">
        <v>23</v>
      </c>
      <c r="F1101" s="799">
        <v>0</v>
      </c>
      <c r="G1101" s="282">
        <v>0</v>
      </c>
      <c r="H1101" s="273">
        <v>0</v>
      </c>
      <c r="I1101" s="273">
        <v>0</v>
      </c>
      <c r="J1101" s="273">
        <v>0</v>
      </c>
      <c r="K1101" s="44" t="s">
        <v>23</v>
      </c>
      <c r="L1101" s="273">
        <v>0</v>
      </c>
      <c r="M1101" s="20" t="s">
        <v>23</v>
      </c>
      <c r="N1101" s="44" t="s">
        <v>23</v>
      </c>
      <c r="O1101" s="18" t="s">
        <v>23</v>
      </c>
    </row>
    <row r="1102" spans="1:15" s="42" customFormat="1" ht="20.25">
      <c r="A1102" s="104" t="s">
        <v>1412</v>
      </c>
      <c r="B1102" s="1049" t="s">
        <v>988</v>
      </c>
      <c r="C1102" s="1050"/>
      <c r="D1102" s="11">
        <f>SUM(D1101)</f>
        <v>0</v>
      </c>
      <c r="E1102" s="11" t="s">
        <v>23</v>
      </c>
      <c r="F1102" s="11">
        <f t="shared" ref="F1102:L1102" si="149">SUM(F1101)</f>
        <v>0</v>
      </c>
      <c r="G1102" s="11">
        <f t="shared" si="149"/>
        <v>0</v>
      </c>
      <c r="H1102" s="11">
        <f t="shared" si="149"/>
        <v>0</v>
      </c>
      <c r="I1102" s="11">
        <f t="shared" si="149"/>
        <v>0</v>
      </c>
      <c r="J1102" s="11">
        <f t="shared" si="149"/>
        <v>0</v>
      </c>
      <c r="K1102" s="11">
        <f t="shared" si="149"/>
        <v>0</v>
      </c>
      <c r="L1102" s="11">
        <f t="shared" si="149"/>
        <v>0</v>
      </c>
      <c r="M1102" s="11" t="s">
        <v>23</v>
      </c>
      <c r="N1102" s="103" t="s">
        <v>23</v>
      </c>
      <c r="O1102" s="11" t="s">
        <v>23</v>
      </c>
    </row>
    <row r="1103" spans="1:15" s="42" customFormat="1" ht="20.25">
      <c r="A1103" s="104" t="s">
        <v>1413</v>
      </c>
      <c r="B1103" s="1049" t="s">
        <v>990</v>
      </c>
      <c r="C1103" s="1051"/>
      <c r="D1103" s="1051"/>
      <c r="E1103" s="1051"/>
      <c r="F1103" s="1051"/>
      <c r="G1103" s="1051"/>
      <c r="H1103" s="1051"/>
      <c r="I1103" s="1051"/>
      <c r="J1103" s="1051"/>
      <c r="K1103" s="1051"/>
      <c r="L1103" s="1051"/>
      <c r="M1103" s="1051"/>
      <c r="N1103" s="1051"/>
      <c r="O1103" s="1050"/>
    </row>
    <row r="1104" spans="1:15" s="42" customFormat="1" ht="20.25">
      <c r="A1104" s="44">
        <v>1</v>
      </c>
      <c r="B1104" s="21" t="s">
        <v>23</v>
      </c>
      <c r="C1104" s="21" t="s">
        <v>23</v>
      </c>
      <c r="D1104" s="801">
        <v>0</v>
      </c>
      <c r="E1104" s="44" t="s">
        <v>23</v>
      </c>
      <c r="F1104" s="799">
        <v>0</v>
      </c>
      <c r="G1104" s="282">
        <v>0</v>
      </c>
      <c r="H1104" s="273">
        <v>0</v>
      </c>
      <c r="I1104" s="273">
        <v>0</v>
      </c>
      <c r="J1104" s="273">
        <v>0</v>
      </c>
      <c r="K1104" s="44" t="s">
        <v>23</v>
      </c>
      <c r="L1104" s="273">
        <v>0</v>
      </c>
      <c r="M1104" s="20" t="s">
        <v>23</v>
      </c>
      <c r="N1104" s="44" t="s">
        <v>23</v>
      </c>
      <c r="O1104" s="18" t="s">
        <v>23</v>
      </c>
    </row>
    <row r="1105" spans="1:16" s="42" customFormat="1" ht="20.25">
      <c r="A1105" s="104" t="s">
        <v>1413</v>
      </c>
      <c r="B1105" s="1049" t="s">
        <v>991</v>
      </c>
      <c r="C1105" s="1050"/>
      <c r="D1105" s="11">
        <f>SUM(D1104)</f>
        <v>0</v>
      </c>
      <c r="E1105" s="11" t="s">
        <v>23</v>
      </c>
      <c r="F1105" s="11">
        <f t="shared" ref="F1105:L1105" si="150">SUM(F1104)</f>
        <v>0</v>
      </c>
      <c r="G1105" s="11">
        <f t="shared" si="150"/>
        <v>0</v>
      </c>
      <c r="H1105" s="11">
        <f t="shared" si="150"/>
        <v>0</v>
      </c>
      <c r="I1105" s="11">
        <f t="shared" si="150"/>
        <v>0</v>
      </c>
      <c r="J1105" s="11">
        <f t="shared" si="150"/>
        <v>0</v>
      </c>
      <c r="K1105" s="11">
        <f t="shared" si="150"/>
        <v>0</v>
      </c>
      <c r="L1105" s="11">
        <f t="shared" si="150"/>
        <v>0</v>
      </c>
      <c r="M1105" s="11" t="s">
        <v>23</v>
      </c>
      <c r="N1105" s="103" t="s">
        <v>23</v>
      </c>
      <c r="O1105" s="11" t="s">
        <v>23</v>
      </c>
    </row>
    <row r="1106" spans="1:16" s="42" customFormat="1" ht="20.25">
      <c r="A1106" s="104" t="s">
        <v>1414</v>
      </c>
      <c r="B1106" s="1049" t="s">
        <v>721</v>
      </c>
      <c r="C1106" s="1051"/>
      <c r="D1106" s="1051"/>
      <c r="E1106" s="1051"/>
      <c r="F1106" s="1051"/>
      <c r="G1106" s="1051"/>
      <c r="H1106" s="1051"/>
      <c r="I1106" s="1051"/>
      <c r="J1106" s="1051"/>
      <c r="K1106" s="1051"/>
      <c r="L1106" s="1051"/>
      <c r="M1106" s="1051"/>
      <c r="N1106" s="1051"/>
      <c r="O1106" s="1050"/>
    </row>
    <row r="1107" spans="1:16" s="42" customFormat="1" ht="20.25">
      <c r="A1107" s="405" t="s">
        <v>982</v>
      </c>
      <c r="B1107" s="21" t="s">
        <v>23</v>
      </c>
      <c r="C1107" s="21" t="s">
        <v>23</v>
      </c>
      <c r="D1107" s="801">
        <v>0</v>
      </c>
      <c r="E1107" s="44" t="s">
        <v>23</v>
      </c>
      <c r="F1107" s="799">
        <v>0</v>
      </c>
      <c r="G1107" s="282">
        <v>0</v>
      </c>
      <c r="H1107" s="273">
        <v>0</v>
      </c>
      <c r="I1107" s="273">
        <v>0</v>
      </c>
      <c r="J1107" s="273">
        <v>0</v>
      </c>
      <c r="K1107" s="44" t="s">
        <v>23</v>
      </c>
      <c r="L1107" s="273">
        <v>0</v>
      </c>
      <c r="M1107" s="20" t="s">
        <v>23</v>
      </c>
      <c r="N1107" s="44" t="s">
        <v>23</v>
      </c>
      <c r="O1107" s="18" t="s">
        <v>23</v>
      </c>
    </row>
    <row r="1108" spans="1:16" s="42" customFormat="1" ht="20.25">
      <c r="A1108" s="104" t="s">
        <v>1414</v>
      </c>
      <c r="B1108" s="1049" t="s">
        <v>732</v>
      </c>
      <c r="C1108" s="1050"/>
      <c r="D1108" s="11">
        <f>SUM(D1107)</f>
        <v>0</v>
      </c>
      <c r="E1108" s="11" t="s">
        <v>23</v>
      </c>
      <c r="F1108" s="11">
        <f t="shared" ref="F1108:L1108" si="151">SUM(F1107)</f>
        <v>0</v>
      </c>
      <c r="G1108" s="11">
        <f t="shared" si="151"/>
        <v>0</v>
      </c>
      <c r="H1108" s="11">
        <f t="shared" si="151"/>
        <v>0</v>
      </c>
      <c r="I1108" s="11">
        <f t="shared" si="151"/>
        <v>0</v>
      </c>
      <c r="J1108" s="11">
        <f t="shared" si="151"/>
        <v>0</v>
      </c>
      <c r="K1108" s="11">
        <f t="shared" si="151"/>
        <v>0</v>
      </c>
      <c r="L1108" s="11">
        <f t="shared" si="151"/>
        <v>0</v>
      </c>
      <c r="M1108" s="11" t="s">
        <v>23</v>
      </c>
      <c r="N1108" s="103" t="s">
        <v>23</v>
      </c>
      <c r="O1108" s="11" t="s">
        <v>23</v>
      </c>
    </row>
    <row r="1109" spans="1:16" s="42" customFormat="1" ht="138.75" customHeight="1">
      <c r="A1109" s="104" t="s">
        <v>1410</v>
      </c>
      <c r="B1109" s="1049" t="s">
        <v>1415</v>
      </c>
      <c r="C1109" s="1050"/>
      <c r="D1109" s="11">
        <f>D1108+D1105+D1102+D1099</f>
        <v>0</v>
      </c>
      <c r="E1109" s="11" t="s">
        <v>23</v>
      </c>
      <c r="F1109" s="11">
        <f t="shared" ref="F1109:L1109" si="152">F1108+F1105+F1102+F1099</f>
        <v>0</v>
      </c>
      <c r="G1109" s="11">
        <f t="shared" si="152"/>
        <v>0</v>
      </c>
      <c r="H1109" s="11">
        <f t="shared" si="152"/>
        <v>0</v>
      </c>
      <c r="I1109" s="11">
        <f t="shared" si="152"/>
        <v>0</v>
      </c>
      <c r="J1109" s="11">
        <f t="shared" si="152"/>
        <v>0</v>
      </c>
      <c r="K1109" s="11">
        <f t="shared" si="152"/>
        <v>0</v>
      </c>
      <c r="L1109" s="11">
        <f t="shared" si="152"/>
        <v>0</v>
      </c>
      <c r="M1109" s="11" t="s">
        <v>23</v>
      </c>
      <c r="N1109" s="103" t="s">
        <v>23</v>
      </c>
      <c r="O1109" s="11" t="s">
        <v>23</v>
      </c>
    </row>
    <row r="1110" spans="1:16" s="42" customFormat="1" ht="20.25">
      <c r="A1110" s="104" t="s">
        <v>1416</v>
      </c>
      <c r="B1110" s="1090" t="s">
        <v>994</v>
      </c>
      <c r="C1110" s="1091"/>
      <c r="D1110" s="1091"/>
      <c r="E1110" s="1091"/>
      <c r="F1110" s="1091"/>
      <c r="G1110" s="1091"/>
      <c r="H1110" s="1091"/>
      <c r="I1110" s="1091"/>
      <c r="J1110" s="1091"/>
      <c r="K1110" s="1091"/>
      <c r="L1110" s="1091"/>
      <c r="M1110" s="1091"/>
      <c r="N1110" s="1091"/>
      <c r="O1110" s="1091"/>
      <c r="P1110" s="1092"/>
    </row>
    <row r="1111" spans="1:16" s="42" customFormat="1" ht="20.25">
      <c r="A1111" s="405" t="s">
        <v>982</v>
      </c>
      <c r="B1111" s="21" t="s">
        <v>23</v>
      </c>
      <c r="C1111" s="21" t="s">
        <v>23</v>
      </c>
      <c r="D1111" s="801">
        <v>0</v>
      </c>
      <c r="E1111" s="44" t="s">
        <v>23</v>
      </c>
      <c r="F1111" s="799">
        <v>0</v>
      </c>
      <c r="G1111" s="282">
        <v>0</v>
      </c>
      <c r="H1111" s="273">
        <v>0</v>
      </c>
      <c r="I1111" s="273">
        <v>0</v>
      </c>
      <c r="J1111" s="273">
        <v>0</v>
      </c>
      <c r="K1111" s="44" t="s">
        <v>23</v>
      </c>
      <c r="L1111" s="273">
        <v>0</v>
      </c>
      <c r="M1111" s="20" t="s">
        <v>23</v>
      </c>
      <c r="N1111" s="44" t="s">
        <v>23</v>
      </c>
      <c r="O1111" s="18" t="s">
        <v>23</v>
      </c>
    </row>
    <row r="1112" spans="1:16" s="42" customFormat="1" ht="144" customHeight="1">
      <c r="A1112" s="104" t="s">
        <v>1416</v>
      </c>
      <c r="B1112" s="1049" t="s">
        <v>1417</v>
      </c>
      <c r="C1112" s="1050"/>
      <c r="D1112" s="11">
        <f>SUM(D1111)</f>
        <v>0</v>
      </c>
      <c r="E1112" s="11" t="s">
        <v>23</v>
      </c>
      <c r="F1112" s="11">
        <f t="shared" ref="F1112:L1112" si="153">SUM(F1111)</f>
        <v>0</v>
      </c>
      <c r="G1112" s="11">
        <f t="shared" si="153"/>
        <v>0</v>
      </c>
      <c r="H1112" s="11">
        <f t="shared" si="153"/>
        <v>0</v>
      </c>
      <c r="I1112" s="11">
        <f t="shared" si="153"/>
        <v>0</v>
      </c>
      <c r="J1112" s="11">
        <f t="shared" si="153"/>
        <v>0</v>
      </c>
      <c r="K1112" s="11">
        <f t="shared" si="153"/>
        <v>0</v>
      </c>
      <c r="L1112" s="11">
        <f t="shared" si="153"/>
        <v>0</v>
      </c>
      <c r="M1112" s="11" t="s">
        <v>23</v>
      </c>
      <c r="N1112" s="103" t="s">
        <v>23</v>
      </c>
      <c r="O1112" s="11" t="s">
        <v>23</v>
      </c>
    </row>
    <row r="1113" spans="1:16" s="42" customFormat="1" ht="168.75" customHeight="1">
      <c r="A1113" s="106" t="s">
        <v>1392</v>
      </c>
      <c r="B1113" s="1052" t="s">
        <v>1418</v>
      </c>
      <c r="C1113" s="1054"/>
      <c r="D1113" s="26">
        <f>D1112+D1109+D1095+D1084+D1081</f>
        <v>6161.88</v>
      </c>
      <c r="E1113" s="26" t="s">
        <v>23</v>
      </c>
      <c r="F1113" s="26">
        <f>F1112+F1109+F1095+F1084+F1081</f>
        <v>0</v>
      </c>
      <c r="G1113" s="26">
        <f>G1112+G1109+G1095+G1084+G1081</f>
        <v>9</v>
      </c>
      <c r="H1113" s="22">
        <f>H1112+H1109+H1095+H1084+H1081</f>
        <v>3005333.4300000006</v>
      </c>
      <c r="I1113" s="22">
        <f>I1112+I1109+I1095+I1084+I1081</f>
        <v>1102040.3900000001</v>
      </c>
      <c r="J1113" s="22">
        <f>J1112+J1109+J1095+J1084+J1081</f>
        <v>1903293.0399999998</v>
      </c>
      <c r="K1113" s="26" t="s">
        <v>23</v>
      </c>
      <c r="L1113" s="26">
        <f>L1112+L1109+L1095+L1084+L1081</f>
        <v>101767142.92</v>
      </c>
      <c r="M1113" s="26" t="s">
        <v>23</v>
      </c>
      <c r="N1113" s="105" t="s">
        <v>23</v>
      </c>
      <c r="O1113" s="26" t="s">
        <v>23</v>
      </c>
    </row>
    <row r="1114" spans="1:16" s="42" customFormat="1" ht="45.75" customHeight="1">
      <c r="A1114" s="101" t="s">
        <v>1419</v>
      </c>
      <c r="B1114" s="1071" t="s">
        <v>1420</v>
      </c>
      <c r="C1114" s="1072"/>
      <c r="D1114" s="1072"/>
      <c r="E1114" s="1072"/>
      <c r="F1114" s="1072"/>
      <c r="G1114" s="1072"/>
      <c r="H1114" s="1072"/>
      <c r="I1114" s="1072"/>
      <c r="J1114" s="1072"/>
      <c r="K1114" s="1072"/>
      <c r="L1114" s="1072"/>
      <c r="M1114" s="1072"/>
      <c r="N1114" s="1072"/>
      <c r="O1114" s="1073"/>
    </row>
    <row r="1115" spans="1:16" s="42" customFormat="1" ht="22.5">
      <c r="A1115" s="106" t="s">
        <v>1421</v>
      </c>
      <c r="B1115" s="1052" t="s">
        <v>20</v>
      </c>
      <c r="C1115" s="1053"/>
      <c r="D1115" s="1053"/>
      <c r="E1115" s="1053"/>
      <c r="F1115" s="1053"/>
      <c r="G1115" s="1053"/>
      <c r="H1115" s="1053"/>
      <c r="I1115" s="1053"/>
      <c r="J1115" s="1053"/>
      <c r="K1115" s="1053"/>
      <c r="L1115" s="1053"/>
      <c r="M1115" s="1053"/>
      <c r="N1115" s="1053"/>
      <c r="O1115" s="1054"/>
    </row>
    <row r="1116" spans="1:16" s="42" customFormat="1" ht="116.25" customHeight="1">
      <c r="A1116" s="44">
        <v>1</v>
      </c>
      <c r="B1116" s="17" t="s">
        <v>1422</v>
      </c>
      <c r="C1116" s="12" t="s">
        <v>1423</v>
      </c>
      <c r="D1116" s="5" t="s">
        <v>1424</v>
      </c>
      <c r="E1116" s="188" t="s">
        <v>1425</v>
      </c>
      <c r="F1116" s="799">
        <v>0</v>
      </c>
      <c r="G1116" s="325">
        <v>1</v>
      </c>
      <c r="H1116" s="368">
        <v>4354747.2</v>
      </c>
      <c r="I1116" s="284">
        <v>0</v>
      </c>
      <c r="J1116" s="368">
        <f>H1116-I1116</f>
        <v>4354747.2</v>
      </c>
      <c r="K1116" s="5" t="s">
        <v>1426</v>
      </c>
      <c r="L1116" s="273">
        <v>29559256.52</v>
      </c>
      <c r="M1116" s="19">
        <v>39507</v>
      </c>
      <c r="N1116" s="5" t="s">
        <v>1427</v>
      </c>
      <c r="O1116" s="18" t="s">
        <v>23</v>
      </c>
    </row>
    <row r="1117" spans="1:16" s="42" customFormat="1" ht="116.25" customHeight="1">
      <c r="A1117" s="44">
        <v>2</v>
      </c>
      <c r="B1117" s="17" t="s">
        <v>1428</v>
      </c>
      <c r="C1117" s="12" t="s">
        <v>1429</v>
      </c>
      <c r="D1117" s="5">
        <v>115.2</v>
      </c>
      <c r="E1117" s="188" t="s">
        <v>1430</v>
      </c>
      <c r="F1117" s="799">
        <v>0</v>
      </c>
      <c r="G1117" s="325">
        <v>1</v>
      </c>
      <c r="H1117" s="368">
        <v>236974.05</v>
      </c>
      <c r="I1117" s="284">
        <v>0</v>
      </c>
      <c r="J1117" s="368">
        <f>H1117-I1117</f>
        <v>236974.05</v>
      </c>
      <c r="K1117" s="5" t="s">
        <v>1431</v>
      </c>
      <c r="L1117" s="273">
        <v>2106119.0499999998</v>
      </c>
      <c r="M1117" s="19" t="s">
        <v>1432</v>
      </c>
      <c r="N1117" s="12" t="s">
        <v>1433</v>
      </c>
      <c r="O1117" s="18"/>
    </row>
    <row r="1118" spans="1:16" s="42" customFormat="1" ht="116.25" customHeight="1">
      <c r="A1118" s="44">
        <v>3</v>
      </c>
      <c r="B1118" s="17" t="s">
        <v>1434</v>
      </c>
      <c r="C1118" s="12" t="s">
        <v>1435</v>
      </c>
      <c r="D1118" s="5">
        <v>41.1</v>
      </c>
      <c r="E1118" s="188" t="s">
        <v>1436</v>
      </c>
      <c r="F1118" s="799">
        <v>0</v>
      </c>
      <c r="G1118" s="325">
        <v>1</v>
      </c>
      <c r="H1118" s="368">
        <v>244000</v>
      </c>
      <c r="I1118" s="284">
        <v>236308.51</v>
      </c>
      <c r="J1118" s="368">
        <f>H1118-I1118</f>
        <v>7691.4899999999907</v>
      </c>
      <c r="K1118" s="5" t="s">
        <v>1437</v>
      </c>
      <c r="L1118" s="273">
        <v>800143.84</v>
      </c>
      <c r="M1118" s="19" t="s">
        <v>1432</v>
      </c>
      <c r="N1118" s="12" t="s">
        <v>1438</v>
      </c>
      <c r="O1118" s="18"/>
    </row>
    <row r="1119" spans="1:16" s="42" customFormat="1" ht="116.25" customHeight="1">
      <c r="A1119" s="44">
        <v>4</v>
      </c>
      <c r="B1119" s="17" t="s">
        <v>1439</v>
      </c>
      <c r="C1119" s="12" t="s">
        <v>1435</v>
      </c>
      <c r="D1119" s="5">
        <v>95.1</v>
      </c>
      <c r="E1119" s="188" t="s">
        <v>1440</v>
      </c>
      <c r="F1119" s="799">
        <v>0</v>
      </c>
      <c r="G1119" s="325">
        <v>1</v>
      </c>
      <c r="H1119" s="368">
        <v>127000</v>
      </c>
      <c r="I1119" s="284">
        <v>106697.60000000001</v>
      </c>
      <c r="J1119" s="368">
        <f>H1119-I1119</f>
        <v>20302.399999999994</v>
      </c>
      <c r="K1119" s="5" t="s">
        <v>1441</v>
      </c>
      <c r="L1119" s="273">
        <v>1851427.72</v>
      </c>
      <c r="M1119" s="19" t="s">
        <v>1432</v>
      </c>
      <c r="N1119" s="12" t="s">
        <v>1442</v>
      </c>
      <c r="O1119" s="18"/>
    </row>
    <row r="1120" spans="1:16" s="42" customFormat="1" ht="150" customHeight="1">
      <c r="A1120" s="104" t="s">
        <v>1421</v>
      </c>
      <c r="B1120" s="1049" t="s">
        <v>1443</v>
      </c>
      <c r="C1120" s="1050"/>
      <c r="D1120" s="835">
        <f>D1116+D1117+D1118+D1119</f>
        <v>2020.3</v>
      </c>
      <c r="E1120" s="835">
        <f>SUM(E1116:E1119)</f>
        <v>0</v>
      </c>
      <c r="F1120" s="835">
        <f>SUM(F1116:F1119)</f>
        <v>0</v>
      </c>
      <c r="G1120" s="53">
        <f>SUM(G1116:G1119)</f>
        <v>4</v>
      </c>
      <c r="H1120" s="168">
        <f>SUM(H1116:H1119)</f>
        <v>4962721.25</v>
      </c>
      <c r="I1120" s="841">
        <f>I1116+I1117+I1118+I1119</f>
        <v>343006.11</v>
      </c>
      <c r="J1120" s="168">
        <f>J1116+J1117+J1118+J1119</f>
        <v>4619715.1400000006</v>
      </c>
      <c r="K1120" s="835">
        <f>SUM(K1116:K1119)</f>
        <v>0</v>
      </c>
      <c r="L1120" s="835">
        <f>SUM(L1116:L1119)</f>
        <v>34316947.130000003</v>
      </c>
      <c r="M1120" s="11" t="s">
        <v>23</v>
      </c>
      <c r="N1120" s="103" t="s">
        <v>23</v>
      </c>
      <c r="O1120" s="11" t="s">
        <v>23</v>
      </c>
    </row>
    <row r="1121" spans="1:15" s="42" customFormat="1" ht="20.25">
      <c r="A1121" s="104" t="s">
        <v>1444</v>
      </c>
      <c r="B1121" s="1049" t="s">
        <v>197</v>
      </c>
      <c r="C1121" s="1051"/>
      <c r="D1121" s="1051"/>
      <c r="E1121" s="1051"/>
      <c r="F1121" s="1051"/>
      <c r="G1121" s="1051"/>
      <c r="H1121" s="1051"/>
      <c r="I1121" s="1051"/>
      <c r="J1121" s="1051"/>
      <c r="K1121" s="1051"/>
      <c r="L1121" s="1051"/>
      <c r="M1121" s="1051"/>
      <c r="N1121" s="1051"/>
      <c r="O1121" s="1050"/>
    </row>
    <row r="1122" spans="1:15" s="42" customFormat="1" ht="20.25">
      <c r="A1122" s="44">
        <v>1</v>
      </c>
      <c r="B1122" s="21" t="s">
        <v>23</v>
      </c>
      <c r="C1122" s="21" t="s">
        <v>23</v>
      </c>
      <c r="D1122" s="801">
        <v>0</v>
      </c>
      <c r="E1122" s="44" t="s">
        <v>23</v>
      </c>
      <c r="F1122" s="799">
        <v>0</v>
      </c>
      <c r="G1122" s="282">
        <v>0</v>
      </c>
      <c r="H1122" s="273">
        <v>0</v>
      </c>
      <c r="I1122" s="273">
        <v>0</v>
      </c>
      <c r="J1122" s="273">
        <v>0</v>
      </c>
      <c r="K1122" s="44" t="s">
        <v>23</v>
      </c>
      <c r="L1122" s="273">
        <v>0</v>
      </c>
      <c r="M1122" s="20" t="s">
        <v>23</v>
      </c>
      <c r="N1122" s="44" t="s">
        <v>23</v>
      </c>
      <c r="O1122" s="18" t="s">
        <v>23</v>
      </c>
    </row>
    <row r="1123" spans="1:15" s="42" customFormat="1" ht="138.75" customHeight="1">
      <c r="A1123" s="104" t="s">
        <v>1444</v>
      </c>
      <c r="B1123" s="1049" t="s">
        <v>1445</v>
      </c>
      <c r="C1123" s="1050"/>
      <c r="D1123" s="11">
        <f t="shared" ref="D1123:L1123" si="154">SUM(D1122)</f>
        <v>0</v>
      </c>
      <c r="E1123" s="11">
        <f t="shared" si="154"/>
        <v>0</v>
      </c>
      <c r="F1123" s="11">
        <f t="shared" si="154"/>
        <v>0</v>
      </c>
      <c r="G1123" s="11">
        <f t="shared" si="154"/>
        <v>0</v>
      </c>
      <c r="H1123" s="11">
        <f t="shared" si="154"/>
        <v>0</v>
      </c>
      <c r="I1123" s="11">
        <f t="shared" si="154"/>
        <v>0</v>
      </c>
      <c r="J1123" s="11">
        <f t="shared" si="154"/>
        <v>0</v>
      </c>
      <c r="K1123" s="11">
        <f t="shared" si="154"/>
        <v>0</v>
      </c>
      <c r="L1123" s="11">
        <f t="shared" si="154"/>
        <v>0</v>
      </c>
      <c r="M1123" s="11" t="s">
        <v>23</v>
      </c>
      <c r="N1123" s="103" t="s">
        <v>23</v>
      </c>
      <c r="O1123" s="11" t="s">
        <v>23</v>
      </c>
    </row>
    <row r="1124" spans="1:15" s="42" customFormat="1" ht="39" customHeight="1">
      <c r="A1124" s="104" t="s">
        <v>1446</v>
      </c>
      <c r="B1124" s="1049" t="s">
        <v>678</v>
      </c>
      <c r="C1124" s="1051"/>
      <c r="D1124" s="1051"/>
      <c r="E1124" s="1051"/>
      <c r="F1124" s="1051"/>
      <c r="G1124" s="1051"/>
      <c r="H1124" s="1051"/>
      <c r="I1124" s="1051"/>
      <c r="J1124" s="1051"/>
      <c r="K1124" s="1051"/>
      <c r="L1124" s="1051"/>
      <c r="M1124" s="1051"/>
      <c r="N1124" s="1051"/>
      <c r="O1124" s="1050"/>
    </row>
    <row r="1125" spans="1:15" s="42" customFormat="1" ht="31.5" customHeight="1">
      <c r="A1125" s="104" t="s">
        <v>1447</v>
      </c>
      <c r="B1125" s="1049" t="s">
        <v>977</v>
      </c>
      <c r="C1125" s="1051"/>
      <c r="D1125" s="1051"/>
      <c r="E1125" s="1051"/>
      <c r="F1125" s="1051"/>
      <c r="G1125" s="1051"/>
      <c r="H1125" s="1051"/>
      <c r="I1125" s="1051"/>
      <c r="J1125" s="1051"/>
      <c r="K1125" s="1051"/>
      <c r="L1125" s="1051"/>
      <c r="M1125" s="1051"/>
      <c r="N1125" s="1051"/>
      <c r="O1125" s="1050"/>
    </row>
    <row r="1126" spans="1:15" s="42" customFormat="1" ht="20.25">
      <c r="A1126" s="44">
        <v>1</v>
      </c>
      <c r="B1126" s="21" t="s">
        <v>23</v>
      </c>
      <c r="C1126" s="21" t="s">
        <v>23</v>
      </c>
      <c r="D1126" s="801">
        <v>0</v>
      </c>
      <c r="E1126" s="44" t="s">
        <v>23</v>
      </c>
      <c r="F1126" s="799">
        <v>0</v>
      </c>
      <c r="G1126" s="282">
        <v>0</v>
      </c>
      <c r="H1126" s="273">
        <v>0</v>
      </c>
      <c r="I1126" s="273">
        <v>0</v>
      </c>
      <c r="J1126" s="273">
        <v>0</v>
      </c>
      <c r="K1126" s="44" t="s">
        <v>23</v>
      </c>
      <c r="L1126" s="273">
        <v>0</v>
      </c>
      <c r="M1126" s="20" t="s">
        <v>23</v>
      </c>
      <c r="N1126" s="44" t="s">
        <v>23</v>
      </c>
      <c r="O1126" s="18" t="s">
        <v>23</v>
      </c>
    </row>
    <row r="1127" spans="1:15" s="42" customFormat="1" ht="48.75" customHeight="1">
      <c r="A1127" s="104" t="s">
        <v>1447</v>
      </c>
      <c r="B1127" s="1049" t="s">
        <v>978</v>
      </c>
      <c r="C1127" s="1050"/>
      <c r="D1127" s="11">
        <f t="shared" ref="D1127:L1127" si="155">SUM(D1126)</f>
        <v>0</v>
      </c>
      <c r="E1127" s="11">
        <f t="shared" si="155"/>
        <v>0</v>
      </c>
      <c r="F1127" s="11">
        <f t="shared" si="155"/>
        <v>0</v>
      </c>
      <c r="G1127" s="11">
        <f t="shared" si="155"/>
        <v>0</v>
      </c>
      <c r="H1127" s="11">
        <f t="shared" si="155"/>
        <v>0</v>
      </c>
      <c r="I1127" s="11">
        <f t="shared" si="155"/>
        <v>0</v>
      </c>
      <c r="J1127" s="11">
        <f t="shared" si="155"/>
        <v>0</v>
      </c>
      <c r="K1127" s="11">
        <f t="shared" si="155"/>
        <v>0</v>
      </c>
      <c r="L1127" s="11">
        <f t="shared" si="155"/>
        <v>0</v>
      </c>
      <c r="M1127" s="11" t="s">
        <v>23</v>
      </c>
      <c r="N1127" s="103" t="s">
        <v>23</v>
      </c>
      <c r="O1127" s="11" t="s">
        <v>23</v>
      </c>
    </row>
    <row r="1128" spans="1:15" s="42" customFormat="1" ht="20.25">
      <c r="A1128" s="104" t="s">
        <v>1448</v>
      </c>
      <c r="B1128" s="1049" t="s">
        <v>692</v>
      </c>
      <c r="C1128" s="1051"/>
      <c r="D1128" s="1051"/>
      <c r="E1128" s="1051"/>
      <c r="F1128" s="1051"/>
      <c r="G1128" s="1051"/>
      <c r="H1128" s="1051"/>
      <c r="I1128" s="1051"/>
      <c r="J1128" s="1051"/>
      <c r="K1128" s="1051"/>
      <c r="L1128" s="1051"/>
      <c r="M1128" s="1051"/>
      <c r="N1128" s="1051"/>
      <c r="O1128" s="1050"/>
    </row>
    <row r="1129" spans="1:15" s="42" customFormat="1" ht="20.25">
      <c r="A1129" s="44">
        <v>1</v>
      </c>
      <c r="B1129" s="21" t="s">
        <v>23</v>
      </c>
      <c r="C1129" s="21" t="s">
        <v>23</v>
      </c>
      <c r="D1129" s="801">
        <v>0</v>
      </c>
      <c r="E1129" s="44" t="s">
        <v>23</v>
      </c>
      <c r="F1129" s="799">
        <v>0</v>
      </c>
      <c r="G1129" s="282">
        <v>0</v>
      </c>
      <c r="H1129" s="273">
        <v>0</v>
      </c>
      <c r="I1129" s="273">
        <v>0</v>
      </c>
      <c r="J1129" s="273">
        <v>0</v>
      </c>
      <c r="K1129" s="44" t="s">
        <v>23</v>
      </c>
      <c r="L1129" s="273">
        <v>0</v>
      </c>
      <c r="M1129" s="20" t="s">
        <v>23</v>
      </c>
      <c r="N1129" s="44" t="s">
        <v>23</v>
      </c>
      <c r="O1129" s="18" t="s">
        <v>23</v>
      </c>
    </row>
    <row r="1130" spans="1:15" s="42" customFormat="1" ht="35.25" customHeight="1">
      <c r="A1130" s="104" t="s">
        <v>1448</v>
      </c>
      <c r="B1130" s="1049" t="s">
        <v>980</v>
      </c>
      <c r="C1130" s="1050"/>
      <c r="D1130" s="11">
        <f t="shared" ref="D1130:L1130" si="156">SUM(D1129)</f>
        <v>0</v>
      </c>
      <c r="E1130" s="11">
        <f t="shared" si="156"/>
        <v>0</v>
      </c>
      <c r="F1130" s="11">
        <f t="shared" si="156"/>
        <v>0</v>
      </c>
      <c r="G1130" s="11">
        <f t="shared" si="156"/>
        <v>0</v>
      </c>
      <c r="H1130" s="11">
        <f t="shared" si="156"/>
        <v>0</v>
      </c>
      <c r="I1130" s="11">
        <f t="shared" si="156"/>
        <v>0</v>
      </c>
      <c r="J1130" s="11">
        <f t="shared" si="156"/>
        <v>0</v>
      </c>
      <c r="K1130" s="11">
        <f t="shared" si="156"/>
        <v>0</v>
      </c>
      <c r="L1130" s="11">
        <f t="shared" si="156"/>
        <v>0</v>
      </c>
      <c r="M1130" s="11" t="s">
        <v>23</v>
      </c>
      <c r="N1130" s="103" t="s">
        <v>23</v>
      </c>
      <c r="O1130" s="11" t="s">
        <v>23</v>
      </c>
    </row>
    <row r="1131" spans="1:15" s="42" customFormat="1" ht="20.25">
      <c r="A1131" s="104" t="s">
        <v>1449</v>
      </c>
      <c r="B1131" s="1049" t="s">
        <v>721</v>
      </c>
      <c r="C1131" s="1051"/>
      <c r="D1131" s="1051"/>
      <c r="E1131" s="1051"/>
      <c r="F1131" s="1051"/>
      <c r="G1131" s="1051"/>
      <c r="H1131" s="1051"/>
      <c r="I1131" s="1051"/>
      <c r="J1131" s="1051"/>
      <c r="K1131" s="1051"/>
      <c r="L1131" s="1051"/>
      <c r="M1131" s="1051"/>
      <c r="N1131" s="1051"/>
      <c r="O1131" s="1050"/>
    </row>
    <row r="1132" spans="1:15" s="42" customFormat="1" ht="20.25">
      <c r="A1132" s="405" t="s">
        <v>982</v>
      </c>
      <c r="B1132" s="21"/>
      <c r="C1132" s="12"/>
      <c r="D1132" s="801"/>
      <c r="E1132" s="44"/>
      <c r="F1132" s="799"/>
      <c r="G1132" s="282"/>
      <c r="H1132" s="273"/>
      <c r="I1132" s="273"/>
      <c r="J1132" s="368">
        <v>0</v>
      </c>
      <c r="K1132" s="44" t="s">
        <v>23</v>
      </c>
      <c r="L1132" s="273">
        <v>0</v>
      </c>
      <c r="M1132" s="20"/>
      <c r="N1132" s="44"/>
      <c r="O1132" s="18" t="s">
        <v>23</v>
      </c>
    </row>
    <row r="1133" spans="1:15" s="42" customFormat="1" ht="37.5" customHeight="1">
      <c r="A1133" s="104" t="s">
        <v>1449</v>
      </c>
      <c r="B1133" s="1049" t="s">
        <v>732</v>
      </c>
      <c r="C1133" s="1050"/>
      <c r="D1133" s="11">
        <f t="shared" ref="D1133:L1133" si="157">SUM(D1132)</f>
        <v>0</v>
      </c>
      <c r="E1133" s="11">
        <f t="shared" si="157"/>
        <v>0</v>
      </c>
      <c r="F1133" s="11">
        <f t="shared" si="157"/>
        <v>0</v>
      </c>
      <c r="G1133" s="11">
        <f t="shared" si="157"/>
        <v>0</v>
      </c>
      <c r="H1133" s="11">
        <f t="shared" si="157"/>
        <v>0</v>
      </c>
      <c r="I1133" s="11">
        <f t="shared" si="157"/>
        <v>0</v>
      </c>
      <c r="J1133" s="11">
        <f t="shared" si="157"/>
        <v>0</v>
      </c>
      <c r="K1133" s="11">
        <f t="shared" si="157"/>
        <v>0</v>
      </c>
      <c r="L1133" s="11">
        <f t="shared" si="157"/>
        <v>0</v>
      </c>
      <c r="M1133" s="11" t="s">
        <v>23</v>
      </c>
      <c r="N1133" s="103" t="s">
        <v>23</v>
      </c>
      <c r="O1133" s="11" t="s">
        <v>23</v>
      </c>
    </row>
    <row r="1134" spans="1:15" s="42" customFormat="1" ht="138.75" customHeight="1">
      <c r="A1134" s="104" t="s">
        <v>1446</v>
      </c>
      <c r="B1134" s="1049" t="s">
        <v>1450</v>
      </c>
      <c r="C1134" s="1050"/>
      <c r="D1134" s="11">
        <f t="shared" ref="D1134:L1134" si="158">D1133+D1130+D1127</f>
        <v>0</v>
      </c>
      <c r="E1134" s="11">
        <f t="shared" si="158"/>
        <v>0</v>
      </c>
      <c r="F1134" s="11">
        <f t="shared" si="158"/>
        <v>0</v>
      </c>
      <c r="G1134" s="11">
        <f t="shared" si="158"/>
        <v>0</v>
      </c>
      <c r="H1134" s="11">
        <f t="shared" si="158"/>
        <v>0</v>
      </c>
      <c r="I1134" s="11">
        <f t="shared" si="158"/>
        <v>0</v>
      </c>
      <c r="J1134" s="11">
        <f t="shared" si="158"/>
        <v>0</v>
      </c>
      <c r="K1134" s="11">
        <f t="shared" si="158"/>
        <v>0</v>
      </c>
      <c r="L1134" s="11">
        <f t="shared" si="158"/>
        <v>0</v>
      </c>
      <c r="M1134" s="11" t="s">
        <v>23</v>
      </c>
      <c r="N1134" s="103" t="s">
        <v>23</v>
      </c>
      <c r="O1134" s="11" t="s">
        <v>23</v>
      </c>
    </row>
    <row r="1135" spans="1:15" s="42" customFormat="1" ht="20.25">
      <c r="A1135" s="104" t="s">
        <v>1451</v>
      </c>
      <c r="B1135" s="1049" t="s">
        <v>735</v>
      </c>
      <c r="C1135" s="1051"/>
      <c r="D1135" s="1051"/>
      <c r="E1135" s="1051"/>
      <c r="F1135" s="1051"/>
      <c r="G1135" s="1051"/>
      <c r="H1135" s="1051"/>
      <c r="I1135" s="1051"/>
      <c r="J1135" s="1051"/>
      <c r="K1135" s="1051"/>
      <c r="L1135" s="1051"/>
      <c r="M1135" s="1051"/>
      <c r="N1135" s="1051"/>
      <c r="O1135" s="1050"/>
    </row>
    <row r="1136" spans="1:15" s="42" customFormat="1" ht="20.25">
      <c r="A1136" s="104" t="s">
        <v>1452</v>
      </c>
      <c r="B1136" s="1049" t="s">
        <v>985</v>
      </c>
      <c r="C1136" s="1051"/>
      <c r="D1136" s="1051"/>
      <c r="E1136" s="1051"/>
      <c r="F1136" s="1051"/>
      <c r="G1136" s="1051"/>
      <c r="H1136" s="1051"/>
      <c r="I1136" s="1051"/>
      <c r="J1136" s="1051"/>
      <c r="K1136" s="1051"/>
      <c r="L1136" s="1051"/>
      <c r="M1136" s="1051"/>
      <c r="N1136" s="1050"/>
      <c r="O1136" s="104"/>
    </row>
    <row r="1137" spans="1:15" s="42" customFormat="1" ht="20.25">
      <c r="A1137" s="44">
        <v>1</v>
      </c>
      <c r="B1137" s="21" t="s">
        <v>23</v>
      </c>
      <c r="C1137" s="21" t="s">
        <v>23</v>
      </c>
      <c r="D1137" s="801">
        <v>0</v>
      </c>
      <c r="E1137" s="44" t="s">
        <v>23</v>
      </c>
      <c r="F1137" s="799">
        <v>0</v>
      </c>
      <c r="G1137" s="282">
        <v>0</v>
      </c>
      <c r="H1137" s="273">
        <v>0</v>
      </c>
      <c r="I1137" s="273">
        <v>0</v>
      </c>
      <c r="J1137" s="273">
        <v>0</v>
      </c>
      <c r="K1137" s="44" t="s">
        <v>23</v>
      </c>
      <c r="L1137" s="273">
        <v>0</v>
      </c>
      <c r="M1137" s="20" t="s">
        <v>23</v>
      </c>
      <c r="N1137" s="44" t="s">
        <v>23</v>
      </c>
      <c r="O1137" s="18" t="s">
        <v>23</v>
      </c>
    </row>
    <row r="1138" spans="1:15" s="42" customFormat="1" ht="20.25">
      <c r="A1138" s="104" t="s">
        <v>1452</v>
      </c>
      <c r="B1138" s="1049" t="s">
        <v>949</v>
      </c>
      <c r="C1138" s="1050"/>
      <c r="D1138" s="11">
        <f t="shared" ref="D1138:L1138" si="159">SUM(D1137)</f>
        <v>0</v>
      </c>
      <c r="E1138" s="11">
        <f t="shared" si="159"/>
        <v>0</v>
      </c>
      <c r="F1138" s="11">
        <f t="shared" si="159"/>
        <v>0</v>
      </c>
      <c r="G1138" s="11">
        <f t="shared" si="159"/>
        <v>0</v>
      </c>
      <c r="H1138" s="11">
        <f t="shared" si="159"/>
        <v>0</v>
      </c>
      <c r="I1138" s="11">
        <f t="shared" si="159"/>
        <v>0</v>
      </c>
      <c r="J1138" s="11">
        <f t="shared" si="159"/>
        <v>0</v>
      </c>
      <c r="K1138" s="11">
        <f t="shared" si="159"/>
        <v>0</v>
      </c>
      <c r="L1138" s="11">
        <f t="shared" si="159"/>
        <v>0</v>
      </c>
      <c r="M1138" s="11" t="s">
        <v>23</v>
      </c>
      <c r="N1138" s="103" t="s">
        <v>23</v>
      </c>
      <c r="O1138" s="11" t="s">
        <v>23</v>
      </c>
    </row>
    <row r="1139" spans="1:15" s="42" customFormat="1" ht="20.25">
      <c r="A1139" s="104" t="s">
        <v>1453</v>
      </c>
      <c r="B1139" s="1049" t="s">
        <v>987</v>
      </c>
      <c r="C1139" s="1051"/>
      <c r="D1139" s="1051"/>
      <c r="E1139" s="1051"/>
      <c r="F1139" s="1051"/>
      <c r="G1139" s="1051"/>
      <c r="H1139" s="1051"/>
      <c r="I1139" s="1051"/>
      <c r="J1139" s="1051"/>
      <c r="K1139" s="1051"/>
      <c r="L1139" s="1051"/>
      <c r="M1139" s="1051"/>
      <c r="N1139" s="1051"/>
      <c r="O1139" s="1050"/>
    </row>
    <row r="1140" spans="1:15" s="42" customFormat="1" ht="20.25">
      <c r="A1140" s="44">
        <v>1</v>
      </c>
      <c r="B1140" s="21" t="s">
        <v>23</v>
      </c>
      <c r="C1140" s="21" t="s">
        <v>23</v>
      </c>
      <c r="D1140" s="801">
        <v>0</v>
      </c>
      <c r="E1140" s="44" t="s">
        <v>23</v>
      </c>
      <c r="F1140" s="799">
        <v>0</v>
      </c>
      <c r="G1140" s="282">
        <v>0</v>
      </c>
      <c r="H1140" s="273">
        <v>0</v>
      </c>
      <c r="I1140" s="273">
        <v>0</v>
      </c>
      <c r="J1140" s="273">
        <v>0</v>
      </c>
      <c r="K1140" s="44" t="s">
        <v>23</v>
      </c>
      <c r="L1140" s="273">
        <v>0</v>
      </c>
      <c r="M1140" s="20" t="s">
        <v>23</v>
      </c>
      <c r="N1140" s="44" t="s">
        <v>23</v>
      </c>
      <c r="O1140" s="18" t="s">
        <v>23</v>
      </c>
    </row>
    <row r="1141" spans="1:15" s="42" customFormat="1" ht="20.25">
      <c r="A1141" s="104" t="s">
        <v>1453</v>
      </c>
      <c r="B1141" s="1049" t="s">
        <v>988</v>
      </c>
      <c r="C1141" s="1050"/>
      <c r="D1141" s="11">
        <f t="shared" ref="D1141:L1141" si="160">SUM(D1140)</f>
        <v>0</v>
      </c>
      <c r="E1141" s="11">
        <f t="shared" si="160"/>
        <v>0</v>
      </c>
      <c r="F1141" s="11">
        <f t="shared" si="160"/>
        <v>0</v>
      </c>
      <c r="G1141" s="11">
        <f t="shared" si="160"/>
        <v>0</v>
      </c>
      <c r="H1141" s="11">
        <f t="shared" si="160"/>
        <v>0</v>
      </c>
      <c r="I1141" s="11">
        <f t="shared" si="160"/>
        <v>0</v>
      </c>
      <c r="J1141" s="11">
        <f t="shared" si="160"/>
        <v>0</v>
      </c>
      <c r="K1141" s="11">
        <f t="shared" si="160"/>
        <v>0</v>
      </c>
      <c r="L1141" s="11">
        <f t="shared" si="160"/>
        <v>0</v>
      </c>
      <c r="M1141" s="11" t="s">
        <v>23</v>
      </c>
      <c r="N1141" s="103" t="s">
        <v>23</v>
      </c>
      <c r="O1141" s="11" t="s">
        <v>23</v>
      </c>
    </row>
    <row r="1142" spans="1:15" s="42" customFormat="1" ht="20.25">
      <c r="A1142" s="104" t="s">
        <v>1454</v>
      </c>
      <c r="B1142" s="1049" t="s">
        <v>990</v>
      </c>
      <c r="C1142" s="1051"/>
      <c r="D1142" s="1051"/>
      <c r="E1142" s="1051"/>
      <c r="F1142" s="1051"/>
      <c r="G1142" s="1051"/>
      <c r="H1142" s="1051"/>
      <c r="I1142" s="1051"/>
      <c r="J1142" s="1051"/>
      <c r="K1142" s="1051"/>
      <c r="L1142" s="1051"/>
      <c r="M1142" s="1051"/>
      <c r="N1142" s="1051"/>
      <c r="O1142" s="1050"/>
    </row>
    <row r="1143" spans="1:15" s="42" customFormat="1" ht="20.25">
      <c r="A1143" s="44">
        <v>1</v>
      </c>
      <c r="B1143" s="21" t="s">
        <v>23</v>
      </c>
      <c r="C1143" s="21" t="s">
        <v>23</v>
      </c>
      <c r="D1143" s="801">
        <v>0</v>
      </c>
      <c r="E1143" s="44" t="s">
        <v>23</v>
      </c>
      <c r="F1143" s="799">
        <v>0</v>
      </c>
      <c r="G1143" s="282">
        <v>0</v>
      </c>
      <c r="H1143" s="273">
        <v>0</v>
      </c>
      <c r="I1143" s="273">
        <v>0</v>
      </c>
      <c r="J1143" s="273">
        <v>0</v>
      </c>
      <c r="K1143" s="44" t="s">
        <v>23</v>
      </c>
      <c r="L1143" s="273">
        <v>0</v>
      </c>
      <c r="M1143" s="20" t="s">
        <v>23</v>
      </c>
      <c r="N1143" s="44" t="s">
        <v>23</v>
      </c>
      <c r="O1143" s="18" t="s">
        <v>23</v>
      </c>
    </row>
    <row r="1144" spans="1:15" s="42" customFormat="1" ht="20.25">
      <c r="A1144" s="104" t="s">
        <v>1454</v>
      </c>
      <c r="B1144" s="1049" t="s">
        <v>991</v>
      </c>
      <c r="C1144" s="1050"/>
      <c r="D1144" s="11">
        <f t="shared" ref="D1144:L1144" si="161">SUM(D1143)</f>
        <v>0</v>
      </c>
      <c r="E1144" s="11">
        <f t="shared" si="161"/>
        <v>0</v>
      </c>
      <c r="F1144" s="11">
        <f t="shared" si="161"/>
        <v>0</v>
      </c>
      <c r="G1144" s="11">
        <f t="shared" si="161"/>
        <v>0</v>
      </c>
      <c r="H1144" s="11">
        <f t="shared" si="161"/>
        <v>0</v>
      </c>
      <c r="I1144" s="11">
        <f t="shared" si="161"/>
        <v>0</v>
      </c>
      <c r="J1144" s="11">
        <f t="shared" si="161"/>
        <v>0</v>
      </c>
      <c r="K1144" s="11">
        <f t="shared" si="161"/>
        <v>0</v>
      </c>
      <c r="L1144" s="11">
        <f t="shared" si="161"/>
        <v>0</v>
      </c>
      <c r="M1144" s="11" t="s">
        <v>23</v>
      </c>
      <c r="N1144" s="103" t="s">
        <v>23</v>
      </c>
      <c r="O1144" s="11" t="s">
        <v>23</v>
      </c>
    </row>
    <row r="1145" spans="1:15" s="42" customFormat="1" ht="20.25">
      <c r="A1145" s="104" t="s">
        <v>1455</v>
      </c>
      <c r="B1145" s="1049" t="s">
        <v>721</v>
      </c>
      <c r="C1145" s="1051"/>
      <c r="D1145" s="1051"/>
      <c r="E1145" s="1051"/>
      <c r="F1145" s="1051"/>
      <c r="G1145" s="1051"/>
      <c r="H1145" s="1051"/>
      <c r="I1145" s="1051"/>
      <c r="J1145" s="1051"/>
      <c r="K1145" s="1051"/>
      <c r="L1145" s="1051"/>
      <c r="M1145" s="1051"/>
      <c r="N1145" s="1050"/>
      <c r="O1145" s="103"/>
    </row>
    <row r="1146" spans="1:15" s="42" customFormat="1" ht="20.25">
      <c r="A1146" s="405" t="s">
        <v>982</v>
      </c>
      <c r="B1146" s="21" t="s">
        <v>23</v>
      </c>
      <c r="C1146" s="21" t="s">
        <v>23</v>
      </c>
      <c r="D1146" s="801">
        <v>0</v>
      </c>
      <c r="E1146" s="44" t="s">
        <v>23</v>
      </c>
      <c r="F1146" s="799">
        <v>0</v>
      </c>
      <c r="G1146" s="282">
        <v>0</v>
      </c>
      <c r="H1146" s="273">
        <v>0</v>
      </c>
      <c r="I1146" s="273">
        <v>0</v>
      </c>
      <c r="J1146" s="273">
        <v>0</v>
      </c>
      <c r="K1146" s="44" t="s">
        <v>23</v>
      </c>
      <c r="L1146" s="273">
        <v>0</v>
      </c>
      <c r="M1146" s="20" t="s">
        <v>23</v>
      </c>
      <c r="N1146" s="44" t="s">
        <v>23</v>
      </c>
      <c r="O1146" s="18" t="s">
        <v>23</v>
      </c>
    </row>
    <row r="1147" spans="1:15" s="42" customFormat="1" ht="42.75" customHeight="1">
      <c r="A1147" s="104" t="s">
        <v>1455</v>
      </c>
      <c r="B1147" s="1049" t="s">
        <v>732</v>
      </c>
      <c r="C1147" s="1050"/>
      <c r="D1147" s="11">
        <f t="shared" ref="D1147:L1147" si="162">SUM(D1146)</f>
        <v>0</v>
      </c>
      <c r="E1147" s="11">
        <f t="shared" si="162"/>
        <v>0</v>
      </c>
      <c r="F1147" s="11">
        <f t="shared" si="162"/>
        <v>0</v>
      </c>
      <c r="G1147" s="11">
        <f t="shared" si="162"/>
        <v>0</v>
      </c>
      <c r="H1147" s="11">
        <f t="shared" si="162"/>
        <v>0</v>
      </c>
      <c r="I1147" s="11">
        <f t="shared" si="162"/>
        <v>0</v>
      </c>
      <c r="J1147" s="11">
        <f t="shared" si="162"/>
        <v>0</v>
      </c>
      <c r="K1147" s="11">
        <f t="shared" si="162"/>
        <v>0</v>
      </c>
      <c r="L1147" s="11">
        <f t="shared" si="162"/>
        <v>0</v>
      </c>
      <c r="M1147" s="11" t="s">
        <v>23</v>
      </c>
      <c r="N1147" s="103" t="s">
        <v>23</v>
      </c>
      <c r="O1147" s="11" t="s">
        <v>23</v>
      </c>
    </row>
    <row r="1148" spans="1:15" s="42" customFormat="1" ht="147.75" customHeight="1">
      <c r="A1148" s="104" t="s">
        <v>1451</v>
      </c>
      <c r="B1148" s="1049" t="s">
        <v>1456</v>
      </c>
      <c r="C1148" s="1050"/>
      <c r="D1148" s="11">
        <f t="shared" ref="D1148:L1148" si="163">D1147+D1144+D1141+D1138</f>
        <v>0</v>
      </c>
      <c r="E1148" s="11">
        <f t="shared" si="163"/>
        <v>0</v>
      </c>
      <c r="F1148" s="11">
        <f t="shared" si="163"/>
        <v>0</v>
      </c>
      <c r="G1148" s="11">
        <f t="shared" si="163"/>
        <v>0</v>
      </c>
      <c r="H1148" s="11">
        <f t="shared" si="163"/>
        <v>0</v>
      </c>
      <c r="I1148" s="11">
        <f t="shared" si="163"/>
        <v>0</v>
      </c>
      <c r="J1148" s="11">
        <f t="shared" si="163"/>
        <v>0</v>
      </c>
      <c r="K1148" s="11">
        <f t="shared" si="163"/>
        <v>0</v>
      </c>
      <c r="L1148" s="11">
        <f t="shared" si="163"/>
        <v>0</v>
      </c>
      <c r="M1148" s="11" t="s">
        <v>23</v>
      </c>
      <c r="N1148" s="103" t="s">
        <v>23</v>
      </c>
      <c r="O1148" s="11" t="s">
        <v>23</v>
      </c>
    </row>
    <row r="1149" spans="1:15" s="42" customFormat="1" ht="20.25">
      <c r="A1149" s="104" t="s">
        <v>1457</v>
      </c>
      <c r="B1149" s="1049" t="s">
        <v>994</v>
      </c>
      <c r="C1149" s="1051"/>
      <c r="D1149" s="1051"/>
      <c r="E1149" s="1051"/>
      <c r="F1149" s="1051"/>
      <c r="G1149" s="1051"/>
      <c r="H1149" s="1051"/>
      <c r="I1149" s="1051"/>
      <c r="J1149" s="1051"/>
      <c r="K1149" s="1051"/>
      <c r="L1149" s="1051"/>
      <c r="M1149" s="1051"/>
      <c r="N1149" s="1051"/>
      <c r="O1149" s="1050"/>
    </row>
    <row r="1150" spans="1:15" s="42" customFormat="1" ht="20.25">
      <c r="A1150" s="405" t="s">
        <v>982</v>
      </c>
      <c r="B1150" s="21" t="s">
        <v>23</v>
      </c>
      <c r="C1150" s="21" t="s">
        <v>23</v>
      </c>
      <c r="D1150" s="801">
        <v>0</v>
      </c>
      <c r="E1150" s="44" t="s">
        <v>23</v>
      </c>
      <c r="F1150" s="799">
        <v>0</v>
      </c>
      <c r="G1150" s="282">
        <v>0</v>
      </c>
      <c r="H1150" s="273">
        <v>0</v>
      </c>
      <c r="I1150" s="273">
        <v>0</v>
      </c>
      <c r="J1150" s="273">
        <v>0</v>
      </c>
      <c r="K1150" s="44" t="s">
        <v>23</v>
      </c>
      <c r="L1150" s="273">
        <v>0</v>
      </c>
      <c r="M1150" s="20" t="s">
        <v>23</v>
      </c>
      <c r="N1150" s="44" t="s">
        <v>23</v>
      </c>
      <c r="O1150" s="18" t="s">
        <v>23</v>
      </c>
    </row>
    <row r="1151" spans="1:15" s="42" customFormat="1" ht="133.5" customHeight="1">
      <c r="A1151" s="104" t="s">
        <v>1457</v>
      </c>
      <c r="B1151" s="1049" t="s">
        <v>1458</v>
      </c>
      <c r="C1151" s="1050"/>
      <c r="D1151" s="11">
        <f t="shared" ref="D1151:L1151" si="164">SUM(D1150)</f>
        <v>0</v>
      </c>
      <c r="E1151" s="11">
        <f t="shared" si="164"/>
        <v>0</v>
      </c>
      <c r="F1151" s="11">
        <f t="shared" si="164"/>
        <v>0</v>
      </c>
      <c r="G1151" s="11">
        <f t="shared" si="164"/>
        <v>0</v>
      </c>
      <c r="H1151" s="11">
        <f t="shared" si="164"/>
        <v>0</v>
      </c>
      <c r="I1151" s="11">
        <f t="shared" si="164"/>
        <v>0</v>
      </c>
      <c r="J1151" s="11">
        <f t="shared" si="164"/>
        <v>0</v>
      </c>
      <c r="K1151" s="11">
        <f t="shared" si="164"/>
        <v>0</v>
      </c>
      <c r="L1151" s="11">
        <f t="shared" si="164"/>
        <v>0</v>
      </c>
      <c r="M1151" s="11" t="s">
        <v>23</v>
      </c>
      <c r="N1151" s="103" t="s">
        <v>23</v>
      </c>
      <c r="O1151" s="11" t="s">
        <v>23</v>
      </c>
    </row>
    <row r="1152" spans="1:15" s="42" customFormat="1" ht="175.5" customHeight="1">
      <c r="A1152" s="106" t="s">
        <v>1419</v>
      </c>
      <c r="B1152" s="1052" t="s">
        <v>1459</v>
      </c>
      <c r="C1152" s="1054"/>
      <c r="D1152" s="26">
        <f t="shared" ref="D1152:L1152" si="165">D1151+D1148+D1134+D1123+D1120</f>
        <v>2020.3</v>
      </c>
      <c r="E1152" s="26">
        <f t="shared" si="165"/>
        <v>0</v>
      </c>
      <c r="F1152" s="26">
        <f t="shared" si="165"/>
        <v>0</v>
      </c>
      <c r="G1152" s="26">
        <f t="shared" si="165"/>
        <v>4</v>
      </c>
      <c r="H1152" s="22">
        <f t="shared" si="165"/>
        <v>4962721.25</v>
      </c>
      <c r="I1152" s="22">
        <f t="shared" si="165"/>
        <v>343006.11</v>
      </c>
      <c r="J1152" s="22">
        <f t="shared" si="165"/>
        <v>4619715.1400000006</v>
      </c>
      <c r="K1152" s="22">
        <f t="shared" si="165"/>
        <v>0</v>
      </c>
      <c r="L1152" s="22">
        <f t="shared" si="165"/>
        <v>34316947.130000003</v>
      </c>
      <c r="M1152" s="26" t="s">
        <v>23</v>
      </c>
      <c r="N1152" s="105" t="s">
        <v>23</v>
      </c>
      <c r="O1152" s="26" t="s">
        <v>23</v>
      </c>
    </row>
    <row r="1153" spans="1:16" s="42" customFormat="1" ht="27">
      <c r="A1153" s="104" t="s">
        <v>1460</v>
      </c>
      <c r="B1153" s="1071" t="s">
        <v>1461</v>
      </c>
      <c r="C1153" s="1072"/>
      <c r="D1153" s="1072"/>
      <c r="E1153" s="1072"/>
      <c r="F1153" s="1072"/>
      <c r="G1153" s="1072"/>
      <c r="H1153" s="1072"/>
      <c r="I1153" s="1072"/>
      <c r="J1153" s="1072"/>
      <c r="K1153" s="1072"/>
      <c r="L1153" s="1072"/>
      <c r="M1153" s="1072"/>
      <c r="N1153" s="1072"/>
      <c r="O1153" s="1073"/>
    </row>
    <row r="1154" spans="1:16" s="42" customFormat="1" ht="20.25">
      <c r="A1154" s="104" t="s">
        <v>1462</v>
      </c>
      <c r="B1154" s="1049" t="s">
        <v>20</v>
      </c>
      <c r="C1154" s="1051"/>
      <c r="D1154" s="1051"/>
      <c r="E1154" s="1051"/>
      <c r="F1154" s="1051"/>
      <c r="G1154" s="1051"/>
      <c r="H1154" s="1051"/>
      <c r="I1154" s="1051"/>
      <c r="J1154" s="1051"/>
      <c r="K1154" s="1051"/>
      <c r="L1154" s="1051"/>
      <c r="M1154" s="1051"/>
      <c r="N1154" s="1051"/>
      <c r="O1154" s="1050"/>
    </row>
    <row r="1155" spans="1:16" s="42" customFormat="1" ht="20.25">
      <c r="A1155" s="44">
        <v>1</v>
      </c>
      <c r="B1155" s="17"/>
      <c r="C1155" s="12"/>
      <c r="D1155" s="5"/>
      <c r="E1155" s="188"/>
      <c r="F1155" s="799"/>
      <c r="G1155" s="325"/>
      <c r="H1155" s="368"/>
      <c r="I1155" s="284"/>
      <c r="J1155" s="368"/>
      <c r="K1155" s="5"/>
      <c r="L1155" s="273"/>
      <c r="M1155" s="19"/>
      <c r="N1155" s="5"/>
      <c r="O1155" s="18"/>
    </row>
    <row r="1156" spans="1:16" s="42" customFormat="1" ht="120" customHeight="1">
      <c r="A1156" s="104" t="s">
        <v>1462</v>
      </c>
      <c r="B1156" s="1049" t="s">
        <v>1463</v>
      </c>
      <c r="C1156" s="1050"/>
      <c r="D1156" s="835">
        <f t="shared" ref="D1156:L1156" si="166">SUM(D1155)</f>
        <v>0</v>
      </c>
      <c r="E1156" s="835">
        <f t="shared" si="166"/>
        <v>0</v>
      </c>
      <c r="F1156" s="835">
        <f t="shared" si="166"/>
        <v>0</v>
      </c>
      <c r="G1156" s="835">
        <f t="shared" si="166"/>
        <v>0</v>
      </c>
      <c r="H1156" s="835">
        <f t="shared" si="166"/>
        <v>0</v>
      </c>
      <c r="I1156" s="835">
        <f t="shared" si="166"/>
        <v>0</v>
      </c>
      <c r="J1156" s="835">
        <f t="shared" si="166"/>
        <v>0</v>
      </c>
      <c r="K1156" s="835">
        <f t="shared" si="166"/>
        <v>0</v>
      </c>
      <c r="L1156" s="835">
        <f t="shared" si="166"/>
        <v>0</v>
      </c>
      <c r="M1156" s="11" t="s">
        <v>23</v>
      </c>
      <c r="N1156" s="103" t="s">
        <v>23</v>
      </c>
      <c r="O1156" s="11" t="s">
        <v>23</v>
      </c>
    </row>
    <row r="1157" spans="1:16" s="42" customFormat="1" ht="20.25">
      <c r="A1157" s="104" t="s">
        <v>1464</v>
      </c>
      <c r="B1157" s="1090" t="s">
        <v>197</v>
      </c>
      <c r="C1157" s="1091"/>
      <c r="D1157" s="1091"/>
      <c r="E1157" s="1091"/>
      <c r="F1157" s="1091"/>
      <c r="G1157" s="1091"/>
      <c r="H1157" s="1091"/>
      <c r="I1157" s="1091"/>
      <c r="J1157" s="1091"/>
      <c r="K1157" s="1091"/>
      <c r="L1157" s="1091"/>
      <c r="M1157" s="1091"/>
      <c r="N1157" s="1091"/>
      <c r="O1157" s="1091"/>
      <c r="P1157" s="1092"/>
    </row>
    <row r="1158" spans="1:16" s="42" customFormat="1" ht="20.25">
      <c r="A1158" s="44">
        <v>1</v>
      </c>
      <c r="B1158" s="21" t="s">
        <v>23</v>
      </c>
      <c r="C1158" s="21" t="s">
        <v>23</v>
      </c>
      <c r="D1158" s="801">
        <v>0</v>
      </c>
      <c r="E1158" s="44" t="s">
        <v>23</v>
      </c>
      <c r="F1158" s="799">
        <v>0</v>
      </c>
      <c r="G1158" s="282">
        <v>0</v>
      </c>
      <c r="H1158" s="273">
        <v>0</v>
      </c>
      <c r="I1158" s="273">
        <v>0</v>
      </c>
      <c r="J1158" s="273">
        <v>0</v>
      </c>
      <c r="K1158" s="44" t="s">
        <v>23</v>
      </c>
      <c r="L1158" s="273">
        <v>0</v>
      </c>
      <c r="M1158" s="20" t="s">
        <v>23</v>
      </c>
      <c r="N1158" s="44" t="s">
        <v>23</v>
      </c>
      <c r="O1158" s="18" t="s">
        <v>23</v>
      </c>
    </row>
    <row r="1159" spans="1:16" s="42" customFormat="1" ht="72.75" customHeight="1">
      <c r="A1159" s="104" t="s">
        <v>1464</v>
      </c>
      <c r="B1159" s="1049" t="s">
        <v>1465</v>
      </c>
      <c r="C1159" s="1050"/>
      <c r="D1159" s="835">
        <f t="shared" ref="D1159:L1159" si="167">SUM(D1158)</f>
        <v>0</v>
      </c>
      <c r="E1159" s="835">
        <f t="shared" si="167"/>
        <v>0</v>
      </c>
      <c r="F1159" s="835">
        <f t="shared" si="167"/>
        <v>0</v>
      </c>
      <c r="G1159" s="835">
        <f t="shared" si="167"/>
        <v>0</v>
      </c>
      <c r="H1159" s="835">
        <f t="shared" si="167"/>
        <v>0</v>
      </c>
      <c r="I1159" s="835">
        <f t="shared" si="167"/>
        <v>0</v>
      </c>
      <c r="J1159" s="835">
        <f t="shared" si="167"/>
        <v>0</v>
      </c>
      <c r="K1159" s="835">
        <f t="shared" si="167"/>
        <v>0</v>
      </c>
      <c r="L1159" s="835">
        <f t="shared" si="167"/>
        <v>0</v>
      </c>
      <c r="M1159" s="11" t="s">
        <v>23</v>
      </c>
      <c r="N1159" s="103" t="s">
        <v>23</v>
      </c>
      <c r="O1159" s="11" t="s">
        <v>23</v>
      </c>
    </row>
    <row r="1160" spans="1:16" s="42" customFormat="1" ht="20.25">
      <c r="A1160" s="104" t="s">
        <v>1466</v>
      </c>
      <c r="B1160" s="1049" t="s">
        <v>678</v>
      </c>
      <c r="C1160" s="1051"/>
      <c r="D1160" s="1051"/>
      <c r="E1160" s="1051"/>
      <c r="F1160" s="1051"/>
      <c r="G1160" s="1051"/>
      <c r="H1160" s="1051"/>
      <c r="I1160" s="1051"/>
      <c r="J1160" s="1051"/>
      <c r="K1160" s="1051"/>
      <c r="L1160" s="1051"/>
      <c r="M1160" s="1051"/>
      <c r="N1160" s="1051"/>
      <c r="O1160" s="1050"/>
    </row>
    <row r="1161" spans="1:16" s="42" customFormat="1" ht="20.25">
      <c r="A1161" s="104" t="s">
        <v>1467</v>
      </c>
      <c r="B1161" s="1049" t="s">
        <v>977</v>
      </c>
      <c r="C1161" s="1051"/>
      <c r="D1161" s="1051"/>
      <c r="E1161" s="1051"/>
      <c r="F1161" s="1051"/>
      <c r="G1161" s="1051"/>
      <c r="H1161" s="1051"/>
      <c r="I1161" s="1051"/>
      <c r="J1161" s="1051"/>
      <c r="K1161" s="1051"/>
      <c r="L1161" s="1051"/>
      <c r="M1161" s="1051"/>
      <c r="N1161" s="1051"/>
      <c r="O1161" s="1050"/>
    </row>
    <row r="1162" spans="1:16" s="42" customFormat="1" ht="20.25">
      <c r="A1162" s="44">
        <v>1</v>
      </c>
      <c r="B1162" s="21" t="s">
        <v>23</v>
      </c>
      <c r="C1162" s="21" t="s">
        <v>23</v>
      </c>
      <c r="D1162" s="801">
        <v>0</v>
      </c>
      <c r="E1162" s="44" t="s">
        <v>23</v>
      </c>
      <c r="F1162" s="799">
        <v>0</v>
      </c>
      <c r="G1162" s="282">
        <v>0</v>
      </c>
      <c r="H1162" s="273">
        <v>0</v>
      </c>
      <c r="I1162" s="273">
        <v>0</v>
      </c>
      <c r="J1162" s="273">
        <v>0</v>
      </c>
      <c r="K1162" s="44" t="s">
        <v>23</v>
      </c>
      <c r="L1162" s="273">
        <v>0</v>
      </c>
      <c r="M1162" s="20" t="s">
        <v>23</v>
      </c>
      <c r="N1162" s="44" t="s">
        <v>23</v>
      </c>
      <c r="O1162" s="18" t="s">
        <v>23</v>
      </c>
    </row>
    <row r="1163" spans="1:16" s="42" customFormat="1" ht="27.75" customHeight="1">
      <c r="A1163" s="104" t="s">
        <v>1467</v>
      </c>
      <c r="B1163" s="1049" t="s">
        <v>978</v>
      </c>
      <c r="C1163" s="1050"/>
      <c r="D1163" s="835">
        <f t="shared" ref="D1163:L1163" si="168">SUM(D1162)</f>
        <v>0</v>
      </c>
      <c r="E1163" s="835">
        <f t="shared" si="168"/>
        <v>0</v>
      </c>
      <c r="F1163" s="835">
        <f t="shared" si="168"/>
        <v>0</v>
      </c>
      <c r="G1163" s="835">
        <f t="shared" si="168"/>
        <v>0</v>
      </c>
      <c r="H1163" s="835">
        <f t="shared" si="168"/>
        <v>0</v>
      </c>
      <c r="I1163" s="835">
        <f t="shared" si="168"/>
        <v>0</v>
      </c>
      <c r="J1163" s="835">
        <f t="shared" si="168"/>
        <v>0</v>
      </c>
      <c r="K1163" s="835">
        <f t="shared" si="168"/>
        <v>0</v>
      </c>
      <c r="L1163" s="835">
        <f t="shared" si="168"/>
        <v>0</v>
      </c>
      <c r="M1163" s="11" t="s">
        <v>23</v>
      </c>
      <c r="N1163" s="103" t="s">
        <v>23</v>
      </c>
      <c r="O1163" s="11" t="s">
        <v>23</v>
      </c>
    </row>
    <row r="1164" spans="1:16" s="42" customFormat="1" ht="20.25">
      <c r="A1164" s="104" t="s">
        <v>1468</v>
      </c>
      <c r="B1164" s="1049" t="s">
        <v>692</v>
      </c>
      <c r="C1164" s="1051"/>
      <c r="D1164" s="1051"/>
      <c r="E1164" s="1051"/>
      <c r="F1164" s="1051"/>
      <c r="G1164" s="1051"/>
      <c r="H1164" s="1051"/>
      <c r="I1164" s="1051"/>
      <c r="J1164" s="1051"/>
      <c r="K1164" s="1051"/>
      <c r="L1164" s="1051"/>
      <c r="M1164" s="1051"/>
      <c r="N1164" s="1051"/>
      <c r="O1164" s="1050"/>
    </row>
    <row r="1165" spans="1:16" s="42" customFormat="1" ht="20.25">
      <c r="A1165" s="44">
        <v>1</v>
      </c>
      <c r="B1165" s="21" t="s">
        <v>23</v>
      </c>
      <c r="C1165" s="21" t="s">
        <v>23</v>
      </c>
      <c r="D1165" s="801">
        <v>0</v>
      </c>
      <c r="E1165" s="44" t="s">
        <v>23</v>
      </c>
      <c r="F1165" s="799">
        <v>0</v>
      </c>
      <c r="G1165" s="282">
        <v>0</v>
      </c>
      <c r="H1165" s="273">
        <v>0</v>
      </c>
      <c r="I1165" s="273">
        <v>0</v>
      </c>
      <c r="J1165" s="273">
        <v>0</v>
      </c>
      <c r="K1165" s="44" t="s">
        <v>23</v>
      </c>
      <c r="L1165" s="273">
        <v>0</v>
      </c>
      <c r="M1165" s="20" t="s">
        <v>23</v>
      </c>
      <c r="N1165" s="44" t="s">
        <v>23</v>
      </c>
      <c r="O1165" s="18" t="s">
        <v>23</v>
      </c>
    </row>
    <row r="1166" spans="1:16" s="42" customFormat="1" ht="20.25">
      <c r="A1166" s="104" t="s">
        <v>1468</v>
      </c>
      <c r="B1166" s="1049" t="s">
        <v>980</v>
      </c>
      <c r="C1166" s="1050"/>
      <c r="D1166" s="835">
        <f t="shared" ref="D1166:L1166" si="169">SUM(D1165)</f>
        <v>0</v>
      </c>
      <c r="E1166" s="835">
        <f t="shared" si="169"/>
        <v>0</v>
      </c>
      <c r="F1166" s="835">
        <f t="shared" si="169"/>
        <v>0</v>
      </c>
      <c r="G1166" s="835">
        <f t="shared" si="169"/>
        <v>0</v>
      </c>
      <c r="H1166" s="835">
        <f t="shared" si="169"/>
        <v>0</v>
      </c>
      <c r="I1166" s="835">
        <f t="shared" si="169"/>
        <v>0</v>
      </c>
      <c r="J1166" s="835">
        <f t="shared" si="169"/>
        <v>0</v>
      </c>
      <c r="K1166" s="835">
        <f t="shared" si="169"/>
        <v>0</v>
      </c>
      <c r="L1166" s="835">
        <f t="shared" si="169"/>
        <v>0</v>
      </c>
      <c r="M1166" s="11" t="s">
        <v>23</v>
      </c>
      <c r="N1166" s="103" t="s">
        <v>23</v>
      </c>
      <c r="O1166" s="11" t="s">
        <v>23</v>
      </c>
    </row>
    <row r="1167" spans="1:16" s="42" customFormat="1" ht="20.25">
      <c r="A1167" s="104" t="s">
        <v>1469</v>
      </c>
      <c r="B1167" s="1049" t="s">
        <v>721</v>
      </c>
      <c r="C1167" s="1051"/>
      <c r="D1167" s="1051"/>
      <c r="E1167" s="1051"/>
      <c r="F1167" s="1051"/>
      <c r="G1167" s="1051"/>
      <c r="H1167" s="1051"/>
      <c r="I1167" s="1051"/>
      <c r="J1167" s="1051"/>
      <c r="K1167" s="1051"/>
      <c r="L1167" s="1051"/>
      <c r="M1167" s="1051"/>
      <c r="N1167" s="1051"/>
      <c r="O1167" s="1050"/>
    </row>
    <row r="1168" spans="1:16" s="42" customFormat="1" ht="20.25">
      <c r="A1168" s="405" t="s">
        <v>982</v>
      </c>
      <c r="B1168" s="21" t="s">
        <v>23</v>
      </c>
      <c r="C1168" s="21" t="s">
        <v>23</v>
      </c>
      <c r="D1168" s="801">
        <v>0</v>
      </c>
      <c r="E1168" s="44" t="s">
        <v>23</v>
      </c>
      <c r="F1168" s="799">
        <v>0</v>
      </c>
      <c r="G1168" s="282">
        <v>0</v>
      </c>
      <c r="H1168" s="273">
        <v>0</v>
      </c>
      <c r="I1168" s="273">
        <v>0</v>
      </c>
      <c r="J1168" s="273">
        <v>0</v>
      </c>
      <c r="K1168" s="44" t="s">
        <v>23</v>
      </c>
      <c r="L1168" s="273">
        <v>0</v>
      </c>
      <c r="M1168" s="20" t="s">
        <v>23</v>
      </c>
      <c r="N1168" s="44" t="s">
        <v>23</v>
      </c>
      <c r="O1168" s="18" t="s">
        <v>23</v>
      </c>
    </row>
    <row r="1169" spans="1:15" s="42" customFormat="1" ht="20.25">
      <c r="A1169" s="104" t="s">
        <v>1469</v>
      </c>
      <c r="B1169" s="1049" t="s">
        <v>732</v>
      </c>
      <c r="C1169" s="1050"/>
      <c r="D1169" s="835">
        <f t="shared" ref="D1169:L1169" si="170">SUM(D1168)</f>
        <v>0</v>
      </c>
      <c r="E1169" s="835">
        <f t="shared" si="170"/>
        <v>0</v>
      </c>
      <c r="F1169" s="835">
        <f t="shared" si="170"/>
        <v>0</v>
      </c>
      <c r="G1169" s="835">
        <f t="shared" si="170"/>
        <v>0</v>
      </c>
      <c r="H1169" s="835">
        <f t="shared" si="170"/>
        <v>0</v>
      </c>
      <c r="I1169" s="835">
        <f t="shared" si="170"/>
        <v>0</v>
      </c>
      <c r="J1169" s="835">
        <f t="shared" si="170"/>
        <v>0</v>
      </c>
      <c r="K1169" s="835">
        <f t="shared" si="170"/>
        <v>0</v>
      </c>
      <c r="L1169" s="835">
        <f t="shared" si="170"/>
        <v>0</v>
      </c>
      <c r="M1169" s="11" t="s">
        <v>23</v>
      </c>
      <c r="N1169" s="103" t="s">
        <v>23</v>
      </c>
      <c r="O1169" s="11" t="s">
        <v>23</v>
      </c>
    </row>
    <row r="1170" spans="1:15" s="42" customFormat="1" ht="69" customHeight="1">
      <c r="A1170" s="104" t="s">
        <v>1466</v>
      </c>
      <c r="B1170" s="1049" t="s">
        <v>1470</v>
      </c>
      <c r="C1170" s="1050"/>
      <c r="D1170" s="11">
        <f t="shared" ref="D1170:L1170" si="171">D1169+D1166+D1163</f>
        <v>0</v>
      </c>
      <c r="E1170" s="11">
        <f t="shared" si="171"/>
        <v>0</v>
      </c>
      <c r="F1170" s="11">
        <f t="shared" si="171"/>
        <v>0</v>
      </c>
      <c r="G1170" s="11">
        <f t="shared" si="171"/>
        <v>0</v>
      </c>
      <c r="H1170" s="11">
        <f t="shared" si="171"/>
        <v>0</v>
      </c>
      <c r="I1170" s="11">
        <f t="shared" si="171"/>
        <v>0</v>
      </c>
      <c r="J1170" s="11">
        <f t="shared" si="171"/>
        <v>0</v>
      </c>
      <c r="K1170" s="11">
        <f t="shared" si="171"/>
        <v>0</v>
      </c>
      <c r="L1170" s="11">
        <f t="shared" si="171"/>
        <v>0</v>
      </c>
      <c r="M1170" s="11" t="s">
        <v>23</v>
      </c>
      <c r="N1170" s="103" t="s">
        <v>23</v>
      </c>
      <c r="O1170" s="11" t="s">
        <v>23</v>
      </c>
    </row>
    <row r="1171" spans="1:15" s="42" customFormat="1" ht="20.25">
      <c r="A1171" s="104" t="s">
        <v>1471</v>
      </c>
      <c r="B1171" s="1049" t="s">
        <v>735</v>
      </c>
      <c r="C1171" s="1051"/>
      <c r="D1171" s="1051"/>
      <c r="E1171" s="1051"/>
      <c r="F1171" s="1051"/>
      <c r="G1171" s="1051"/>
      <c r="H1171" s="1051"/>
      <c r="I1171" s="1051"/>
      <c r="J1171" s="1051"/>
      <c r="K1171" s="1051"/>
      <c r="L1171" s="1051"/>
      <c r="M1171" s="1051"/>
      <c r="N1171" s="1051"/>
      <c r="O1171" s="1050"/>
    </row>
    <row r="1172" spans="1:15" s="42" customFormat="1" ht="20.25">
      <c r="A1172" s="104" t="s">
        <v>1472</v>
      </c>
      <c r="B1172" s="1049" t="s">
        <v>985</v>
      </c>
      <c r="C1172" s="1051"/>
      <c r="D1172" s="1051"/>
      <c r="E1172" s="1051"/>
      <c r="F1172" s="1051"/>
      <c r="G1172" s="1051"/>
      <c r="H1172" s="1051"/>
      <c r="I1172" s="1051"/>
      <c r="J1172" s="1051"/>
      <c r="K1172" s="1051"/>
      <c r="L1172" s="1051"/>
      <c r="M1172" s="1051"/>
      <c r="N1172" s="1051"/>
      <c r="O1172" s="1050"/>
    </row>
    <row r="1173" spans="1:15" s="42" customFormat="1" ht="20.25">
      <c r="A1173" s="44">
        <v>1</v>
      </c>
      <c r="B1173" s="21" t="s">
        <v>23</v>
      </c>
      <c r="C1173" s="21" t="s">
        <v>23</v>
      </c>
      <c r="D1173" s="801">
        <v>0</v>
      </c>
      <c r="E1173" s="44" t="s">
        <v>23</v>
      </c>
      <c r="F1173" s="799">
        <v>0</v>
      </c>
      <c r="G1173" s="282">
        <v>0</v>
      </c>
      <c r="H1173" s="273">
        <v>0</v>
      </c>
      <c r="I1173" s="273">
        <v>0</v>
      </c>
      <c r="J1173" s="273">
        <v>0</v>
      </c>
      <c r="K1173" s="44" t="s">
        <v>23</v>
      </c>
      <c r="L1173" s="273">
        <v>0</v>
      </c>
      <c r="M1173" s="20" t="s">
        <v>23</v>
      </c>
      <c r="N1173" s="44" t="s">
        <v>23</v>
      </c>
      <c r="O1173" s="18" t="s">
        <v>23</v>
      </c>
    </row>
    <row r="1174" spans="1:15" s="42" customFormat="1" ht="20.25">
      <c r="A1174" s="104" t="s">
        <v>1472</v>
      </c>
      <c r="B1174" s="1049" t="s">
        <v>949</v>
      </c>
      <c r="C1174" s="1050"/>
      <c r="D1174" s="835">
        <f t="shared" ref="D1174:L1174" si="172">SUM(D1173)</f>
        <v>0</v>
      </c>
      <c r="E1174" s="835">
        <f t="shared" si="172"/>
        <v>0</v>
      </c>
      <c r="F1174" s="835">
        <f t="shared" si="172"/>
        <v>0</v>
      </c>
      <c r="G1174" s="835">
        <f t="shared" si="172"/>
        <v>0</v>
      </c>
      <c r="H1174" s="835">
        <f t="shared" si="172"/>
        <v>0</v>
      </c>
      <c r="I1174" s="835">
        <f t="shared" si="172"/>
        <v>0</v>
      </c>
      <c r="J1174" s="835">
        <f t="shared" si="172"/>
        <v>0</v>
      </c>
      <c r="K1174" s="835">
        <f t="shared" si="172"/>
        <v>0</v>
      </c>
      <c r="L1174" s="835">
        <f t="shared" si="172"/>
        <v>0</v>
      </c>
      <c r="M1174" s="11" t="s">
        <v>23</v>
      </c>
      <c r="N1174" s="103" t="s">
        <v>23</v>
      </c>
      <c r="O1174" s="11" t="s">
        <v>23</v>
      </c>
    </row>
    <row r="1175" spans="1:15" s="42" customFormat="1" ht="20.25">
      <c r="A1175" s="104" t="s">
        <v>1473</v>
      </c>
      <c r="B1175" s="1049" t="s">
        <v>987</v>
      </c>
      <c r="C1175" s="1051"/>
      <c r="D1175" s="1051"/>
      <c r="E1175" s="1051"/>
      <c r="F1175" s="1051"/>
      <c r="G1175" s="1051"/>
      <c r="H1175" s="1051"/>
      <c r="I1175" s="1051"/>
      <c r="J1175" s="1051"/>
      <c r="K1175" s="1051"/>
      <c r="L1175" s="1051"/>
      <c r="M1175" s="1051"/>
      <c r="N1175" s="1051"/>
      <c r="O1175" s="1050"/>
    </row>
    <row r="1176" spans="1:15" s="42" customFormat="1" ht="20.25">
      <c r="A1176" s="44">
        <v>1</v>
      </c>
      <c r="B1176" s="21" t="s">
        <v>23</v>
      </c>
      <c r="C1176" s="21" t="s">
        <v>23</v>
      </c>
      <c r="D1176" s="801">
        <v>0</v>
      </c>
      <c r="E1176" s="44" t="s">
        <v>23</v>
      </c>
      <c r="F1176" s="799">
        <v>0</v>
      </c>
      <c r="G1176" s="282">
        <v>0</v>
      </c>
      <c r="H1176" s="273">
        <v>0</v>
      </c>
      <c r="I1176" s="273">
        <v>0</v>
      </c>
      <c r="J1176" s="273">
        <v>0</v>
      </c>
      <c r="K1176" s="44" t="s">
        <v>23</v>
      </c>
      <c r="L1176" s="273">
        <v>0</v>
      </c>
      <c r="M1176" s="20" t="s">
        <v>23</v>
      </c>
      <c r="N1176" s="44" t="s">
        <v>23</v>
      </c>
      <c r="O1176" s="18" t="s">
        <v>23</v>
      </c>
    </row>
    <row r="1177" spans="1:15" s="42" customFormat="1" ht="20.25">
      <c r="A1177" s="104" t="s">
        <v>1473</v>
      </c>
      <c r="B1177" s="1049" t="s">
        <v>988</v>
      </c>
      <c r="C1177" s="1050"/>
      <c r="D1177" s="835">
        <f t="shared" ref="D1177:L1177" si="173">SUM(D1176)</f>
        <v>0</v>
      </c>
      <c r="E1177" s="835">
        <f t="shared" si="173"/>
        <v>0</v>
      </c>
      <c r="F1177" s="835">
        <f t="shared" si="173"/>
        <v>0</v>
      </c>
      <c r="G1177" s="835">
        <f t="shared" si="173"/>
        <v>0</v>
      </c>
      <c r="H1177" s="835">
        <f t="shared" si="173"/>
        <v>0</v>
      </c>
      <c r="I1177" s="835">
        <f t="shared" si="173"/>
        <v>0</v>
      </c>
      <c r="J1177" s="835">
        <f t="shared" si="173"/>
        <v>0</v>
      </c>
      <c r="K1177" s="835">
        <f t="shared" si="173"/>
        <v>0</v>
      </c>
      <c r="L1177" s="835">
        <f t="shared" si="173"/>
        <v>0</v>
      </c>
      <c r="M1177" s="11" t="s">
        <v>23</v>
      </c>
      <c r="N1177" s="103" t="s">
        <v>23</v>
      </c>
      <c r="O1177" s="11" t="s">
        <v>23</v>
      </c>
    </row>
    <row r="1178" spans="1:15" s="42" customFormat="1" ht="20.25">
      <c r="A1178" s="104" t="s">
        <v>1474</v>
      </c>
      <c r="B1178" s="1049" t="s">
        <v>990</v>
      </c>
      <c r="C1178" s="1051"/>
      <c r="D1178" s="1051"/>
      <c r="E1178" s="1051"/>
      <c r="F1178" s="1051"/>
      <c r="G1178" s="1051"/>
      <c r="H1178" s="1051"/>
      <c r="I1178" s="1051"/>
      <c r="J1178" s="1051"/>
      <c r="K1178" s="1051"/>
      <c r="L1178" s="1051"/>
      <c r="M1178" s="1051"/>
      <c r="N1178" s="1051"/>
      <c r="O1178" s="1050"/>
    </row>
    <row r="1179" spans="1:15" s="42" customFormat="1" ht="20.25">
      <c r="A1179" s="44">
        <v>1</v>
      </c>
      <c r="B1179" s="21" t="s">
        <v>23</v>
      </c>
      <c r="C1179" s="21" t="s">
        <v>23</v>
      </c>
      <c r="D1179" s="801">
        <v>0</v>
      </c>
      <c r="E1179" s="44" t="s">
        <v>23</v>
      </c>
      <c r="F1179" s="799">
        <v>0</v>
      </c>
      <c r="G1179" s="282">
        <v>0</v>
      </c>
      <c r="H1179" s="273">
        <v>0</v>
      </c>
      <c r="I1179" s="273">
        <v>0</v>
      </c>
      <c r="J1179" s="273">
        <v>0</v>
      </c>
      <c r="K1179" s="44" t="s">
        <v>23</v>
      </c>
      <c r="L1179" s="273">
        <v>0</v>
      </c>
      <c r="M1179" s="20" t="s">
        <v>23</v>
      </c>
      <c r="N1179" s="44" t="s">
        <v>23</v>
      </c>
      <c r="O1179" s="18" t="s">
        <v>23</v>
      </c>
    </row>
    <row r="1180" spans="1:15" s="42" customFormat="1" ht="20.25">
      <c r="A1180" s="104" t="s">
        <v>1474</v>
      </c>
      <c r="B1180" s="1049" t="s">
        <v>991</v>
      </c>
      <c r="C1180" s="1050"/>
      <c r="D1180" s="835">
        <f t="shared" ref="D1180:L1180" si="174">SUM(D1179)</f>
        <v>0</v>
      </c>
      <c r="E1180" s="835">
        <f t="shared" si="174"/>
        <v>0</v>
      </c>
      <c r="F1180" s="835">
        <f t="shared" si="174"/>
        <v>0</v>
      </c>
      <c r="G1180" s="835">
        <f t="shared" si="174"/>
        <v>0</v>
      </c>
      <c r="H1180" s="835">
        <f t="shared" si="174"/>
        <v>0</v>
      </c>
      <c r="I1180" s="835">
        <f t="shared" si="174"/>
        <v>0</v>
      </c>
      <c r="J1180" s="835">
        <f t="shared" si="174"/>
        <v>0</v>
      </c>
      <c r="K1180" s="835">
        <f t="shared" si="174"/>
        <v>0</v>
      </c>
      <c r="L1180" s="835">
        <f t="shared" si="174"/>
        <v>0</v>
      </c>
      <c r="M1180" s="11" t="s">
        <v>23</v>
      </c>
      <c r="N1180" s="103" t="s">
        <v>23</v>
      </c>
      <c r="O1180" s="11" t="s">
        <v>23</v>
      </c>
    </row>
    <row r="1181" spans="1:15" s="42" customFormat="1" ht="20.25">
      <c r="A1181" s="104" t="s">
        <v>1475</v>
      </c>
      <c r="B1181" s="1049" t="s">
        <v>721</v>
      </c>
      <c r="C1181" s="1051"/>
      <c r="D1181" s="1051"/>
      <c r="E1181" s="1051"/>
      <c r="F1181" s="1051"/>
      <c r="G1181" s="1051"/>
      <c r="H1181" s="1051"/>
      <c r="I1181" s="1051"/>
      <c r="J1181" s="1051"/>
      <c r="K1181" s="1051"/>
      <c r="L1181" s="1051"/>
      <c r="M1181" s="1051"/>
      <c r="N1181" s="1051"/>
      <c r="O1181" s="1050"/>
    </row>
    <row r="1182" spans="1:15" s="42" customFormat="1" ht="20.25">
      <c r="A1182" s="405" t="s">
        <v>982</v>
      </c>
      <c r="B1182" s="21" t="s">
        <v>23</v>
      </c>
      <c r="C1182" s="21" t="s">
        <v>23</v>
      </c>
      <c r="D1182" s="801">
        <v>0</v>
      </c>
      <c r="E1182" s="44" t="s">
        <v>23</v>
      </c>
      <c r="F1182" s="799">
        <v>0</v>
      </c>
      <c r="G1182" s="282">
        <v>0</v>
      </c>
      <c r="H1182" s="273">
        <v>0</v>
      </c>
      <c r="I1182" s="273">
        <v>0</v>
      </c>
      <c r="J1182" s="273">
        <v>0</v>
      </c>
      <c r="K1182" s="44" t="s">
        <v>23</v>
      </c>
      <c r="L1182" s="273">
        <v>0</v>
      </c>
      <c r="M1182" s="20" t="s">
        <v>23</v>
      </c>
      <c r="N1182" s="44" t="s">
        <v>23</v>
      </c>
      <c r="O1182" s="18" t="s">
        <v>23</v>
      </c>
    </row>
    <row r="1183" spans="1:15" s="42" customFormat="1" ht="20.25">
      <c r="A1183" s="104" t="s">
        <v>1475</v>
      </c>
      <c r="B1183" s="1049" t="s">
        <v>732</v>
      </c>
      <c r="C1183" s="1050"/>
      <c r="D1183" s="835">
        <f t="shared" ref="D1183:L1183" si="175">SUM(D1182)</f>
        <v>0</v>
      </c>
      <c r="E1183" s="835">
        <f t="shared" si="175"/>
        <v>0</v>
      </c>
      <c r="F1183" s="835">
        <f t="shared" si="175"/>
        <v>0</v>
      </c>
      <c r="G1183" s="835">
        <f t="shared" si="175"/>
        <v>0</v>
      </c>
      <c r="H1183" s="835">
        <f t="shared" si="175"/>
        <v>0</v>
      </c>
      <c r="I1183" s="835">
        <f t="shared" si="175"/>
        <v>0</v>
      </c>
      <c r="J1183" s="835">
        <f t="shared" si="175"/>
        <v>0</v>
      </c>
      <c r="K1183" s="835">
        <f t="shared" si="175"/>
        <v>0</v>
      </c>
      <c r="L1183" s="835">
        <f t="shared" si="175"/>
        <v>0</v>
      </c>
      <c r="M1183" s="11" t="s">
        <v>23</v>
      </c>
      <c r="N1183" s="103" t="s">
        <v>23</v>
      </c>
      <c r="O1183" s="11" t="s">
        <v>23</v>
      </c>
    </row>
    <row r="1184" spans="1:15" s="42" customFormat="1" ht="69" customHeight="1">
      <c r="A1184" s="104" t="s">
        <v>1471</v>
      </c>
      <c r="B1184" s="1049" t="s">
        <v>1476</v>
      </c>
      <c r="C1184" s="1050"/>
      <c r="D1184" s="11">
        <f t="shared" ref="D1184:L1184" si="176">D1183+D1180+D1177+D1174</f>
        <v>0</v>
      </c>
      <c r="E1184" s="11">
        <f t="shared" si="176"/>
        <v>0</v>
      </c>
      <c r="F1184" s="11">
        <f t="shared" si="176"/>
        <v>0</v>
      </c>
      <c r="G1184" s="11">
        <f t="shared" si="176"/>
        <v>0</v>
      </c>
      <c r="H1184" s="11">
        <f t="shared" si="176"/>
        <v>0</v>
      </c>
      <c r="I1184" s="11">
        <f t="shared" si="176"/>
        <v>0</v>
      </c>
      <c r="J1184" s="11">
        <f t="shared" si="176"/>
        <v>0</v>
      </c>
      <c r="K1184" s="11">
        <f t="shared" si="176"/>
        <v>0</v>
      </c>
      <c r="L1184" s="11">
        <f t="shared" si="176"/>
        <v>0</v>
      </c>
      <c r="M1184" s="11" t="s">
        <v>23</v>
      </c>
      <c r="N1184" s="103" t="s">
        <v>23</v>
      </c>
      <c r="O1184" s="11" t="s">
        <v>23</v>
      </c>
    </row>
    <row r="1185" spans="1:15" s="42" customFormat="1" ht="20.25">
      <c r="A1185" s="104" t="s">
        <v>1477</v>
      </c>
      <c r="B1185" s="1049" t="s">
        <v>994</v>
      </c>
      <c r="C1185" s="1051"/>
      <c r="D1185" s="1051"/>
      <c r="E1185" s="1051"/>
      <c r="F1185" s="1051"/>
      <c r="G1185" s="1051"/>
      <c r="H1185" s="1051"/>
      <c r="I1185" s="1051"/>
      <c r="J1185" s="1051"/>
      <c r="K1185" s="1051"/>
      <c r="L1185" s="1051"/>
      <c r="M1185" s="1051"/>
      <c r="N1185" s="1051"/>
      <c r="O1185" s="1050"/>
    </row>
    <row r="1186" spans="1:15" s="42" customFormat="1" ht="20.25">
      <c r="A1186" s="405" t="s">
        <v>982</v>
      </c>
      <c r="B1186" s="21" t="s">
        <v>23</v>
      </c>
      <c r="C1186" s="21" t="s">
        <v>23</v>
      </c>
      <c r="D1186" s="801">
        <v>0</v>
      </c>
      <c r="E1186" s="44" t="s">
        <v>23</v>
      </c>
      <c r="F1186" s="799">
        <v>0</v>
      </c>
      <c r="G1186" s="282">
        <v>0</v>
      </c>
      <c r="H1186" s="273">
        <v>0</v>
      </c>
      <c r="I1186" s="273">
        <v>0</v>
      </c>
      <c r="J1186" s="273">
        <v>0</v>
      </c>
      <c r="K1186" s="44" t="s">
        <v>23</v>
      </c>
      <c r="L1186" s="273">
        <v>0</v>
      </c>
      <c r="M1186" s="20" t="s">
        <v>23</v>
      </c>
      <c r="N1186" s="44" t="s">
        <v>23</v>
      </c>
      <c r="O1186" s="18" t="s">
        <v>23</v>
      </c>
    </row>
    <row r="1187" spans="1:15" s="42" customFormat="1" ht="72.75" customHeight="1">
      <c r="A1187" s="104" t="s">
        <v>1477</v>
      </c>
      <c r="B1187" s="1049" t="s">
        <v>1478</v>
      </c>
      <c r="C1187" s="1050"/>
      <c r="D1187" s="835">
        <f t="shared" ref="D1187:L1187" si="177">SUM(D1186)</f>
        <v>0</v>
      </c>
      <c r="E1187" s="835">
        <f t="shared" si="177"/>
        <v>0</v>
      </c>
      <c r="F1187" s="835">
        <f t="shared" si="177"/>
        <v>0</v>
      </c>
      <c r="G1187" s="835">
        <f t="shared" si="177"/>
        <v>0</v>
      </c>
      <c r="H1187" s="835">
        <f t="shared" si="177"/>
        <v>0</v>
      </c>
      <c r="I1187" s="835">
        <f t="shared" si="177"/>
        <v>0</v>
      </c>
      <c r="J1187" s="835">
        <f t="shared" si="177"/>
        <v>0</v>
      </c>
      <c r="K1187" s="835">
        <f t="shared" si="177"/>
        <v>0</v>
      </c>
      <c r="L1187" s="835">
        <f t="shared" si="177"/>
        <v>0</v>
      </c>
      <c r="M1187" s="11" t="s">
        <v>23</v>
      </c>
      <c r="N1187" s="103" t="s">
        <v>23</v>
      </c>
      <c r="O1187" s="11" t="s">
        <v>23</v>
      </c>
    </row>
    <row r="1188" spans="1:15" s="42" customFormat="1" ht="78.75" customHeight="1">
      <c r="A1188" s="106" t="s">
        <v>1460</v>
      </c>
      <c r="B1188" s="1052" t="s">
        <v>1479</v>
      </c>
      <c r="C1188" s="1054"/>
      <c r="D1188" s="26">
        <f t="shared" ref="D1188:L1188" si="178">D1187+D1184+D1170+D1159+D1156</f>
        <v>0</v>
      </c>
      <c r="E1188" s="26">
        <f t="shared" si="178"/>
        <v>0</v>
      </c>
      <c r="F1188" s="26">
        <f t="shared" si="178"/>
        <v>0</v>
      </c>
      <c r="G1188" s="26">
        <f t="shared" si="178"/>
        <v>0</v>
      </c>
      <c r="H1188" s="26">
        <f t="shared" si="178"/>
        <v>0</v>
      </c>
      <c r="I1188" s="26">
        <f t="shared" si="178"/>
        <v>0</v>
      </c>
      <c r="J1188" s="26">
        <f t="shared" si="178"/>
        <v>0</v>
      </c>
      <c r="K1188" s="26">
        <f t="shared" si="178"/>
        <v>0</v>
      </c>
      <c r="L1188" s="26">
        <f t="shared" si="178"/>
        <v>0</v>
      </c>
      <c r="M1188" s="26" t="s">
        <v>23</v>
      </c>
      <c r="N1188" s="105" t="s">
        <v>23</v>
      </c>
      <c r="O1188" s="26" t="s">
        <v>23</v>
      </c>
    </row>
    <row r="1189" spans="1:15" s="42" customFormat="1" ht="25.5">
      <c r="A1189" s="104" t="s">
        <v>1480</v>
      </c>
      <c r="B1189" s="1087" t="s">
        <v>1481</v>
      </c>
      <c r="C1189" s="1088"/>
      <c r="D1189" s="1088"/>
      <c r="E1189" s="1088"/>
      <c r="F1189" s="1088"/>
      <c r="G1189" s="1088"/>
      <c r="H1189" s="1088"/>
      <c r="I1189" s="1088"/>
      <c r="J1189" s="1088"/>
      <c r="K1189" s="1088"/>
      <c r="L1189" s="1088"/>
      <c r="M1189" s="1088"/>
      <c r="N1189" s="1088"/>
      <c r="O1189" s="1089"/>
    </row>
    <row r="1190" spans="1:15" s="42" customFormat="1" ht="25.5">
      <c r="A1190" s="104" t="s">
        <v>1482</v>
      </c>
      <c r="B1190" s="1087" t="s">
        <v>20</v>
      </c>
      <c r="C1190" s="1088"/>
      <c r="D1190" s="1088"/>
      <c r="E1190" s="1088"/>
      <c r="F1190" s="1088"/>
      <c r="G1190" s="1088"/>
      <c r="H1190" s="1088"/>
      <c r="I1190" s="1088"/>
      <c r="J1190" s="1088"/>
      <c r="K1190" s="1088"/>
      <c r="L1190" s="1088"/>
      <c r="M1190" s="1088"/>
      <c r="N1190" s="1088"/>
      <c r="O1190" s="1089"/>
    </row>
    <row r="1191" spans="1:15" s="42" customFormat="1" ht="109.5" customHeight="1">
      <c r="A1191" s="44">
        <v>1</v>
      </c>
      <c r="B1191" s="17" t="s">
        <v>1483</v>
      </c>
      <c r="C1191" s="12" t="s">
        <v>1484</v>
      </c>
      <c r="D1191" s="5">
        <v>1251.3</v>
      </c>
      <c r="E1191" s="188" t="s">
        <v>1485</v>
      </c>
      <c r="F1191" s="799">
        <v>0</v>
      </c>
      <c r="G1191" s="325">
        <v>1</v>
      </c>
      <c r="H1191" s="368">
        <v>3646289.9</v>
      </c>
      <c r="I1191" s="284">
        <v>2718837.24</v>
      </c>
      <c r="J1191" s="368">
        <f>H1191-I1191</f>
        <v>927452.65999999968</v>
      </c>
      <c r="K1191" s="5" t="s">
        <v>1486</v>
      </c>
      <c r="L1191" s="273">
        <v>23308590.75</v>
      </c>
      <c r="M1191" s="19">
        <v>40317</v>
      </c>
      <c r="N1191" s="5" t="s">
        <v>1487</v>
      </c>
      <c r="O1191" s="18" t="s">
        <v>23</v>
      </c>
    </row>
    <row r="1192" spans="1:15" s="42" customFormat="1" ht="103.5" customHeight="1">
      <c r="A1192" s="104" t="s">
        <v>1482</v>
      </c>
      <c r="B1192" s="1049" t="s">
        <v>1488</v>
      </c>
      <c r="C1192" s="1050"/>
      <c r="D1192" s="835">
        <f>SUM(D1191)</f>
        <v>1251.3</v>
      </c>
      <c r="E1192" s="835">
        <f>SUM(E1191)</f>
        <v>0</v>
      </c>
      <c r="F1192" s="835">
        <f>SUM(F1191)</f>
        <v>0</v>
      </c>
      <c r="G1192" s="835">
        <f>SUM(G1191)</f>
        <v>1</v>
      </c>
      <c r="H1192" s="835">
        <f>SUM(H1191)</f>
        <v>3646289.9</v>
      </c>
      <c r="I1192" s="167">
        <f>SUM(I1191:I1191)</f>
        <v>2718837.24</v>
      </c>
      <c r="J1192" s="35">
        <f>H1192-I1192</f>
        <v>927452.65999999968</v>
      </c>
      <c r="K1192" s="835">
        <f>SUM(K1191)</f>
        <v>0</v>
      </c>
      <c r="L1192" s="835">
        <f>SUM(L1191)</f>
        <v>23308590.75</v>
      </c>
      <c r="M1192" s="11" t="s">
        <v>23</v>
      </c>
      <c r="N1192" s="103" t="s">
        <v>23</v>
      </c>
      <c r="O1192" s="11" t="s">
        <v>23</v>
      </c>
    </row>
    <row r="1193" spans="1:15" s="42" customFormat="1" ht="20.25">
      <c r="A1193" s="104" t="s">
        <v>1489</v>
      </c>
      <c r="B1193" s="1049" t="s">
        <v>197</v>
      </c>
      <c r="C1193" s="1051"/>
      <c r="D1193" s="1051"/>
      <c r="E1193" s="1051"/>
      <c r="F1193" s="1051"/>
      <c r="G1193" s="1051"/>
      <c r="H1193" s="1051"/>
      <c r="I1193" s="1051"/>
      <c r="J1193" s="1051"/>
      <c r="K1193" s="1051"/>
      <c r="L1193" s="1051"/>
      <c r="M1193" s="1051"/>
      <c r="N1193" s="1051"/>
      <c r="O1193" s="1050"/>
    </row>
    <row r="1194" spans="1:15" s="42" customFormat="1" ht="20.25">
      <c r="A1194" s="44">
        <v>1</v>
      </c>
      <c r="B1194" s="21" t="s">
        <v>23</v>
      </c>
      <c r="C1194" s="21" t="s">
        <v>23</v>
      </c>
      <c r="D1194" s="801">
        <v>0</v>
      </c>
      <c r="E1194" s="44" t="s">
        <v>23</v>
      </c>
      <c r="F1194" s="799">
        <v>0</v>
      </c>
      <c r="G1194" s="282">
        <v>0</v>
      </c>
      <c r="H1194" s="273">
        <v>0</v>
      </c>
      <c r="I1194" s="273">
        <v>0</v>
      </c>
      <c r="J1194" s="273">
        <v>0</v>
      </c>
      <c r="K1194" s="44" t="s">
        <v>23</v>
      </c>
      <c r="L1194" s="273">
        <v>0</v>
      </c>
      <c r="M1194" s="20" t="s">
        <v>23</v>
      </c>
      <c r="N1194" s="44" t="s">
        <v>23</v>
      </c>
      <c r="O1194" s="18" t="s">
        <v>23</v>
      </c>
    </row>
    <row r="1195" spans="1:15" s="42" customFormat="1" ht="87.75" customHeight="1">
      <c r="A1195" s="104" t="s">
        <v>1489</v>
      </c>
      <c r="B1195" s="1049" t="s">
        <v>1490</v>
      </c>
      <c r="C1195" s="1050"/>
      <c r="D1195" s="835">
        <f t="shared" ref="D1195:L1195" si="179">SUM(D1194)</f>
        <v>0</v>
      </c>
      <c r="E1195" s="835">
        <f t="shared" si="179"/>
        <v>0</v>
      </c>
      <c r="F1195" s="835">
        <f t="shared" si="179"/>
        <v>0</v>
      </c>
      <c r="G1195" s="835">
        <f t="shared" si="179"/>
        <v>0</v>
      </c>
      <c r="H1195" s="835">
        <f t="shared" si="179"/>
        <v>0</v>
      </c>
      <c r="I1195" s="835">
        <f t="shared" si="179"/>
        <v>0</v>
      </c>
      <c r="J1195" s="835">
        <f t="shared" si="179"/>
        <v>0</v>
      </c>
      <c r="K1195" s="835">
        <f t="shared" si="179"/>
        <v>0</v>
      </c>
      <c r="L1195" s="835">
        <f t="shared" si="179"/>
        <v>0</v>
      </c>
      <c r="M1195" s="11" t="s">
        <v>23</v>
      </c>
      <c r="N1195" s="103" t="s">
        <v>23</v>
      </c>
      <c r="O1195" s="11" t="s">
        <v>23</v>
      </c>
    </row>
    <row r="1196" spans="1:15" s="42" customFormat="1" ht="20.25">
      <c r="A1196" s="104" t="s">
        <v>1491</v>
      </c>
      <c r="B1196" s="1049" t="s">
        <v>678</v>
      </c>
      <c r="C1196" s="1051"/>
      <c r="D1196" s="1051"/>
      <c r="E1196" s="1051"/>
      <c r="F1196" s="1051"/>
      <c r="G1196" s="1051"/>
      <c r="H1196" s="1051"/>
      <c r="I1196" s="1051"/>
      <c r="J1196" s="1051"/>
      <c r="K1196" s="1051"/>
      <c r="L1196" s="1051"/>
      <c r="M1196" s="1051"/>
      <c r="N1196" s="1051"/>
      <c r="O1196" s="1050"/>
    </row>
    <row r="1197" spans="1:15" s="42" customFormat="1" ht="20.25">
      <c r="A1197" s="104" t="s">
        <v>1492</v>
      </c>
      <c r="B1197" s="1049" t="s">
        <v>977</v>
      </c>
      <c r="C1197" s="1051"/>
      <c r="D1197" s="1051"/>
      <c r="E1197" s="1051"/>
      <c r="F1197" s="1051"/>
      <c r="G1197" s="1051"/>
      <c r="H1197" s="1051"/>
      <c r="I1197" s="1051"/>
      <c r="J1197" s="1051"/>
      <c r="K1197" s="1051"/>
      <c r="L1197" s="1051"/>
      <c r="M1197" s="1051"/>
      <c r="N1197" s="1051"/>
      <c r="O1197" s="1050"/>
    </row>
    <row r="1198" spans="1:15" s="42" customFormat="1" ht="20.25">
      <c r="A1198" s="44">
        <v>1</v>
      </c>
      <c r="B1198" s="21" t="s">
        <v>23</v>
      </c>
      <c r="C1198" s="21" t="s">
        <v>23</v>
      </c>
      <c r="D1198" s="801">
        <v>0</v>
      </c>
      <c r="E1198" s="44" t="s">
        <v>23</v>
      </c>
      <c r="F1198" s="799">
        <v>0</v>
      </c>
      <c r="G1198" s="282">
        <v>0</v>
      </c>
      <c r="H1198" s="273">
        <v>0</v>
      </c>
      <c r="I1198" s="273">
        <v>0</v>
      </c>
      <c r="J1198" s="273">
        <v>0</v>
      </c>
      <c r="K1198" s="44" t="s">
        <v>23</v>
      </c>
      <c r="L1198" s="273">
        <v>0</v>
      </c>
      <c r="M1198" s="20" t="s">
        <v>23</v>
      </c>
      <c r="N1198" s="44" t="s">
        <v>23</v>
      </c>
      <c r="O1198" s="18" t="s">
        <v>23</v>
      </c>
    </row>
    <row r="1199" spans="1:15" s="42" customFormat="1" ht="60" customHeight="1">
      <c r="A1199" s="104" t="s">
        <v>1492</v>
      </c>
      <c r="B1199" s="1049" t="s">
        <v>978</v>
      </c>
      <c r="C1199" s="1050"/>
      <c r="D1199" s="835">
        <f t="shared" ref="D1199:L1199" si="180">SUM(D1198)</f>
        <v>0</v>
      </c>
      <c r="E1199" s="835">
        <f t="shared" si="180"/>
        <v>0</v>
      </c>
      <c r="F1199" s="835">
        <f t="shared" si="180"/>
        <v>0</v>
      </c>
      <c r="G1199" s="835">
        <f t="shared" si="180"/>
        <v>0</v>
      </c>
      <c r="H1199" s="835">
        <f t="shared" si="180"/>
        <v>0</v>
      </c>
      <c r="I1199" s="835">
        <f t="shared" si="180"/>
        <v>0</v>
      </c>
      <c r="J1199" s="835">
        <f t="shared" si="180"/>
        <v>0</v>
      </c>
      <c r="K1199" s="835">
        <f t="shared" si="180"/>
        <v>0</v>
      </c>
      <c r="L1199" s="835">
        <f t="shared" si="180"/>
        <v>0</v>
      </c>
      <c r="M1199" s="11" t="s">
        <v>23</v>
      </c>
      <c r="N1199" s="103" t="s">
        <v>23</v>
      </c>
      <c r="O1199" s="11" t="s">
        <v>23</v>
      </c>
    </row>
    <row r="1200" spans="1:15" s="42" customFormat="1" ht="20.25">
      <c r="A1200" s="104" t="s">
        <v>1493</v>
      </c>
      <c r="B1200" s="1049" t="s">
        <v>692</v>
      </c>
      <c r="C1200" s="1051"/>
      <c r="D1200" s="1051"/>
      <c r="E1200" s="1051"/>
      <c r="F1200" s="1051"/>
      <c r="G1200" s="1051"/>
      <c r="H1200" s="1051"/>
      <c r="I1200" s="1051"/>
      <c r="J1200" s="1051"/>
      <c r="K1200" s="1051"/>
      <c r="L1200" s="1051"/>
      <c r="M1200" s="1051"/>
      <c r="N1200" s="1051"/>
      <c r="O1200" s="1050"/>
    </row>
    <row r="1201" spans="1:15" s="42" customFormat="1" ht="20.25">
      <c r="A1201" s="44">
        <v>1</v>
      </c>
      <c r="B1201" s="21" t="s">
        <v>23</v>
      </c>
      <c r="C1201" s="21" t="s">
        <v>23</v>
      </c>
      <c r="D1201" s="801">
        <v>0</v>
      </c>
      <c r="E1201" s="44" t="s">
        <v>23</v>
      </c>
      <c r="F1201" s="799">
        <v>0</v>
      </c>
      <c r="G1201" s="282">
        <v>0</v>
      </c>
      <c r="H1201" s="273">
        <v>0</v>
      </c>
      <c r="I1201" s="273">
        <v>0</v>
      </c>
      <c r="J1201" s="273">
        <v>0</v>
      </c>
      <c r="K1201" s="44" t="s">
        <v>23</v>
      </c>
      <c r="L1201" s="273">
        <v>0</v>
      </c>
      <c r="M1201" s="20" t="s">
        <v>23</v>
      </c>
      <c r="N1201" s="44" t="s">
        <v>23</v>
      </c>
      <c r="O1201" s="18" t="s">
        <v>23</v>
      </c>
    </row>
    <row r="1202" spans="1:15" s="42" customFormat="1" ht="20.25">
      <c r="A1202" s="104" t="s">
        <v>1493</v>
      </c>
      <c r="B1202" s="1049" t="s">
        <v>980</v>
      </c>
      <c r="C1202" s="1050"/>
      <c r="D1202" s="835">
        <f t="shared" ref="D1202:L1202" si="181">SUM(D1201)</f>
        <v>0</v>
      </c>
      <c r="E1202" s="835">
        <f t="shared" si="181"/>
        <v>0</v>
      </c>
      <c r="F1202" s="835">
        <f t="shared" si="181"/>
        <v>0</v>
      </c>
      <c r="G1202" s="835">
        <f t="shared" si="181"/>
        <v>0</v>
      </c>
      <c r="H1202" s="835">
        <f t="shared" si="181"/>
        <v>0</v>
      </c>
      <c r="I1202" s="835">
        <f t="shared" si="181"/>
        <v>0</v>
      </c>
      <c r="J1202" s="835">
        <f t="shared" si="181"/>
        <v>0</v>
      </c>
      <c r="K1202" s="835">
        <f t="shared" si="181"/>
        <v>0</v>
      </c>
      <c r="L1202" s="835">
        <f t="shared" si="181"/>
        <v>0</v>
      </c>
      <c r="M1202" s="11" t="s">
        <v>23</v>
      </c>
      <c r="N1202" s="103" t="s">
        <v>23</v>
      </c>
      <c r="O1202" s="11" t="s">
        <v>23</v>
      </c>
    </row>
    <row r="1203" spans="1:15" s="42" customFormat="1" ht="20.25">
      <c r="A1203" s="104" t="s">
        <v>1494</v>
      </c>
      <c r="B1203" s="1049" t="s">
        <v>721</v>
      </c>
      <c r="C1203" s="1051"/>
      <c r="D1203" s="1051"/>
      <c r="E1203" s="1051"/>
      <c r="F1203" s="1051"/>
      <c r="G1203" s="1051"/>
      <c r="H1203" s="1051"/>
      <c r="I1203" s="1051"/>
      <c r="J1203" s="1051"/>
      <c r="K1203" s="1051"/>
      <c r="L1203" s="1051"/>
      <c r="M1203" s="1051"/>
      <c r="N1203" s="1051"/>
      <c r="O1203" s="1050"/>
    </row>
    <row r="1204" spans="1:15" s="42" customFormat="1" ht="20.25">
      <c r="A1204" s="405"/>
      <c r="B1204" s="12"/>
      <c r="C1204" s="12"/>
      <c r="D1204" s="801"/>
      <c r="E1204" s="720"/>
      <c r="F1204" s="799"/>
      <c r="G1204" s="282"/>
      <c r="H1204" s="788"/>
      <c r="I1204" s="273"/>
      <c r="J1204" s="273"/>
      <c r="K1204" s="44"/>
      <c r="L1204" s="273"/>
      <c r="M1204" s="281"/>
      <c r="N1204" s="17"/>
      <c r="O1204" s="18"/>
    </row>
    <row r="1205" spans="1:15" s="42" customFormat="1" ht="20.25">
      <c r="A1205" s="104" t="s">
        <v>1494</v>
      </c>
      <c r="B1205" s="1049" t="s">
        <v>732</v>
      </c>
      <c r="C1205" s="1050"/>
      <c r="D1205" s="835">
        <f t="shared" ref="D1205:L1205" si="182">SUM(D1204)</f>
        <v>0</v>
      </c>
      <c r="E1205" s="835">
        <f t="shared" si="182"/>
        <v>0</v>
      </c>
      <c r="F1205" s="835">
        <f t="shared" si="182"/>
        <v>0</v>
      </c>
      <c r="G1205" s="835">
        <f t="shared" si="182"/>
        <v>0</v>
      </c>
      <c r="H1205" s="835">
        <f t="shared" si="182"/>
        <v>0</v>
      </c>
      <c r="I1205" s="835">
        <f t="shared" si="182"/>
        <v>0</v>
      </c>
      <c r="J1205" s="835">
        <f t="shared" si="182"/>
        <v>0</v>
      </c>
      <c r="K1205" s="835">
        <f t="shared" si="182"/>
        <v>0</v>
      </c>
      <c r="L1205" s="835">
        <f t="shared" si="182"/>
        <v>0</v>
      </c>
      <c r="M1205" s="11" t="s">
        <v>23</v>
      </c>
      <c r="N1205" s="103" t="s">
        <v>23</v>
      </c>
      <c r="O1205" s="11" t="s">
        <v>23</v>
      </c>
    </row>
    <row r="1206" spans="1:15" s="42" customFormat="1" ht="107.25" customHeight="1">
      <c r="A1206" s="104" t="s">
        <v>1491</v>
      </c>
      <c r="B1206" s="1049" t="s">
        <v>1495</v>
      </c>
      <c r="C1206" s="1050"/>
      <c r="D1206" s="11">
        <f t="shared" ref="D1206:L1206" si="183">D1205+D1202+D1199</f>
        <v>0</v>
      </c>
      <c r="E1206" s="11">
        <f t="shared" si="183"/>
        <v>0</v>
      </c>
      <c r="F1206" s="11">
        <f t="shared" si="183"/>
        <v>0</v>
      </c>
      <c r="G1206" s="11">
        <f t="shared" si="183"/>
        <v>0</v>
      </c>
      <c r="H1206" s="11">
        <f t="shared" si="183"/>
        <v>0</v>
      </c>
      <c r="I1206" s="11">
        <f t="shared" si="183"/>
        <v>0</v>
      </c>
      <c r="J1206" s="11">
        <f t="shared" si="183"/>
        <v>0</v>
      </c>
      <c r="K1206" s="11">
        <f t="shared" si="183"/>
        <v>0</v>
      </c>
      <c r="L1206" s="11">
        <f t="shared" si="183"/>
        <v>0</v>
      </c>
      <c r="M1206" s="11" t="s">
        <v>23</v>
      </c>
      <c r="N1206" s="103" t="s">
        <v>23</v>
      </c>
      <c r="O1206" s="11" t="s">
        <v>23</v>
      </c>
    </row>
    <row r="1207" spans="1:15" s="42" customFormat="1" ht="20.25">
      <c r="A1207" s="104" t="s">
        <v>1496</v>
      </c>
      <c r="B1207" s="1049" t="s">
        <v>735</v>
      </c>
      <c r="C1207" s="1051"/>
      <c r="D1207" s="1051"/>
      <c r="E1207" s="1051"/>
      <c r="F1207" s="1051"/>
      <c r="G1207" s="1051"/>
      <c r="H1207" s="1051"/>
      <c r="I1207" s="1051"/>
      <c r="J1207" s="1051"/>
      <c r="K1207" s="1051"/>
      <c r="L1207" s="1051"/>
      <c r="M1207" s="1051"/>
      <c r="N1207" s="1051"/>
      <c r="O1207" s="1050"/>
    </row>
    <row r="1208" spans="1:15" s="42" customFormat="1" ht="20.25">
      <c r="A1208" s="104" t="s">
        <v>1497</v>
      </c>
      <c r="B1208" s="1049" t="s">
        <v>985</v>
      </c>
      <c r="C1208" s="1051"/>
      <c r="D1208" s="1051"/>
      <c r="E1208" s="1051"/>
      <c r="F1208" s="1051"/>
      <c r="G1208" s="1051"/>
      <c r="H1208" s="1051"/>
      <c r="I1208" s="1051"/>
      <c r="J1208" s="1051"/>
      <c r="K1208" s="1051"/>
      <c r="L1208" s="1051"/>
      <c r="M1208" s="1051"/>
      <c r="N1208" s="1051"/>
      <c r="O1208" s="1050"/>
    </row>
    <row r="1209" spans="1:15" s="42" customFormat="1" ht="20.25">
      <c r="A1209" s="44">
        <v>1</v>
      </c>
      <c r="B1209" s="21" t="s">
        <v>23</v>
      </c>
      <c r="C1209" s="21" t="s">
        <v>23</v>
      </c>
      <c r="D1209" s="801">
        <v>0</v>
      </c>
      <c r="E1209" s="44" t="s">
        <v>23</v>
      </c>
      <c r="F1209" s="799">
        <v>0</v>
      </c>
      <c r="G1209" s="282">
        <v>0</v>
      </c>
      <c r="H1209" s="273">
        <v>0</v>
      </c>
      <c r="I1209" s="273">
        <v>0</v>
      </c>
      <c r="J1209" s="273">
        <v>0</v>
      </c>
      <c r="K1209" s="44" t="s">
        <v>23</v>
      </c>
      <c r="L1209" s="273">
        <v>0</v>
      </c>
      <c r="M1209" s="20" t="s">
        <v>23</v>
      </c>
      <c r="N1209" s="44" t="s">
        <v>23</v>
      </c>
      <c r="O1209" s="18" t="s">
        <v>23</v>
      </c>
    </row>
    <row r="1210" spans="1:15" s="42" customFormat="1" ht="20.25">
      <c r="A1210" s="104" t="s">
        <v>1497</v>
      </c>
      <c r="B1210" s="1049" t="s">
        <v>949</v>
      </c>
      <c r="C1210" s="1050"/>
      <c r="D1210" s="835">
        <f t="shared" ref="D1210:L1210" si="184">SUM(D1209)</f>
        <v>0</v>
      </c>
      <c r="E1210" s="835">
        <f t="shared" si="184"/>
        <v>0</v>
      </c>
      <c r="F1210" s="835">
        <f t="shared" si="184"/>
        <v>0</v>
      </c>
      <c r="G1210" s="835">
        <f t="shared" si="184"/>
        <v>0</v>
      </c>
      <c r="H1210" s="835">
        <f t="shared" si="184"/>
        <v>0</v>
      </c>
      <c r="I1210" s="835">
        <f t="shared" si="184"/>
        <v>0</v>
      </c>
      <c r="J1210" s="835">
        <f t="shared" si="184"/>
        <v>0</v>
      </c>
      <c r="K1210" s="835">
        <f t="shared" si="184"/>
        <v>0</v>
      </c>
      <c r="L1210" s="835">
        <f t="shared" si="184"/>
        <v>0</v>
      </c>
      <c r="M1210" s="11" t="s">
        <v>23</v>
      </c>
      <c r="N1210" s="103" t="s">
        <v>23</v>
      </c>
      <c r="O1210" s="11" t="s">
        <v>23</v>
      </c>
    </row>
    <row r="1211" spans="1:15" s="42" customFormat="1" ht="20.25">
      <c r="A1211" s="104" t="s">
        <v>1498</v>
      </c>
      <c r="B1211" s="1049" t="s">
        <v>987</v>
      </c>
      <c r="C1211" s="1051"/>
      <c r="D1211" s="1051"/>
      <c r="E1211" s="1051"/>
      <c r="F1211" s="1051"/>
      <c r="G1211" s="1051"/>
      <c r="H1211" s="1051"/>
      <c r="I1211" s="1051"/>
      <c r="J1211" s="1051"/>
      <c r="K1211" s="1051"/>
      <c r="L1211" s="1051"/>
      <c r="M1211" s="1051"/>
      <c r="N1211" s="1051"/>
      <c r="O1211" s="1050"/>
    </row>
    <row r="1212" spans="1:15" s="42" customFormat="1" ht="20.25">
      <c r="A1212" s="44">
        <v>1</v>
      </c>
      <c r="B1212" s="21" t="s">
        <v>23</v>
      </c>
      <c r="C1212" s="21" t="s">
        <v>23</v>
      </c>
      <c r="D1212" s="801">
        <v>0</v>
      </c>
      <c r="E1212" s="44" t="s">
        <v>23</v>
      </c>
      <c r="F1212" s="799">
        <v>0</v>
      </c>
      <c r="G1212" s="282">
        <v>0</v>
      </c>
      <c r="H1212" s="273">
        <v>0</v>
      </c>
      <c r="I1212" s="273">
        <v>0</v>
      </c>
      <c r="J1212" s="273">
        <v>0</v>
      </c>
      <c r="K1212" s="44" t="s">
        <v>23</v>
      </c>
      <c r="L1212" s="273">
        <v>0</v>
      </c>
      <c r="M1212" s="20" t="s">
        <v>23</v>
      </c>
      <c r="N1212" s="44" t="s">
        <v>23</v>
      </c>
      <c r="O1212" s="18" t="s">
        <v>23</v>
      </c>
    </row>
    <row r="1213" spans="1:15" s="42" customFormat="1" ht="20.25">
      <c r="A1213" s="104" t="s">
        <v>1498</v>
      </c>
      <c r="B1213" s="1049" t="s">
        <v>988</v>
      </c>
      <c r="C1213" s="1050"/>
      <c r="D1213" s="835">
        <f t="shared" ref="D1213:L1213" si="185">SUM(D1212)</f>
        <v>0</v>
      </c>
      <c r="E1213" s="835">
        <f t="shared" si="185"/>
        <v>0</v>
      </c>
      <c r="F1213" s="835">
        <f t="shared" si="185"/>
        <v>0</v>
      </c>
      <c r="G1213" s="835">
        <f t="shared" si="185"/>
        <v>0</v>
      </c>
      <c r="H1213" s="835">
        <f t="shared" si="185"/>
        <v>0</v>
      </c>
      <c r="I1213" s="835">
        <f t="shared" si="185"/>
        <v>0</v>
      </c>
      <c r="J1213" s="835">
        <f t="shared" si="185"/>
        <v>0</v>
      </c>
      <c r="K1213" s="835">
        <f t="shared" si="185"/>
        <v>0</v>
      </c>
      <c r="L1213" s="835">
        <f t="shared" si="185"/>
        <v>0</v>
      </c>
      <c r="M1213" s="11" t="s">
        <v>23</v>
      </c>
      <c r="N1213" s="103" t="s">
        <v>23</v>
      </c>
      <c r="O1213" s="11" t="s">
        <v>23</v>
      </c>
    </row>
    <row r="1214" spans="1:15" s="42" customFormat="1" ht="20.25">
      <c r="A1214" s="104" t="s">
        <v>1499</v>
      </c>
      <c r="B1214" s="1049" t="s">
        <v>990</v>
      </c>
      <c r="C1214" s="1051"/>
      <c r="D1214" s="1051"/>
      <c r="E1214" s="1051"/>
      <c r="F1214" s="1051"/>
      <c r="G1214" s="1051"/>
      <c r="H1214" s="1051"/>
      <c r="I1214" s="1051"/>
      <c r="J1214" s="1051"/>
      <c r="K1214" s="1051"/>
      <c r="L1214" s="1051"/>
      <c r="M1214" s="1051"/>
      <c r="N1214" s="1051"/>
      <c r="O1214" s="1050"/>
    </row>
    <row r="1215" spans="1:15" s="42" customFormat="1" ht="20.25">
      <c r="A1215" s="44">
        <v>1</v>
      </c>
      <c r="B1215" s="21" t="s">
        <v>23</v>
      </c>
      <c r="C1215" s="21" t="s">
        <v>23</v>
      </c>
      <c r="D1215" s="801">
        <v>0</v>
      </c>
      <c r="E1215" s="44" t="s">
        <v>23</v>
      </c>
      <c r="F1215" s="799">
        <v>0</v>
      </c>
      <c r="G1215" s="282">
        <v>0</v>
      </c>
      <c r="H1215" s="273">
        <v>0</v>
      </c>
      <c r="I1215" s="273">
        <v>0</v>
      </c>
      <c r="J1215" s="273">
        <v>0</v>
      </c>
      <c r="K1215" s="44" t="s">
        <v>23</v>
      </c>
      <c r="L1215" s="273">
        <v>0</v>
      </c>
      <c r="M1215" s="20" t="s">
        <v>23</v>
      </c>
      <c r="N1215" s="44" t="s">
        <v>23</v>
      </c>
      <c r="O1215" s="18" t="s">
        <v>23</v>
      </c>
    </row>
    <row r="1216" spans="1:15" s="42" customFormat="1" ht="20.25">
      <c r="A1216" s="104" t="s">
        <v>1499</v>
      </c>
      <c r="B1216" s="1049" t="s">
        <v>991</v>
      </c>
      <c r="C1216" s="1050"/>
      <c r="D1216" s="835">
        <f t="shared" ref="D1216:L1216" si="186">SUM(D1215)</f>
        <v>0</v>
      </c>
      <c r="E1216" s="835">
        <f t="shared" si="186"/>
        <v>0</v>
      </c>
      <c r="F1216" s="835">
        <f t="shared" si="186"/>
        <v>0</v>
      </c>
      <c r="G1216" s="835">
        <f t="shared" si="186"/>
        <v>0</v>
      </c>
      <c r="H1216" s="835">
        <f t="shared" si="186"/>
        <v>0</v>
      </c>
      <c r="I1216" s="835">
        <f t="shared" si="186"/>
        <v>0</v>
      </c>
      <c r="J1216" s="835">
        <f t="shared" si="186"/>
        <v>0</v>
      </c>
      <c r="K1216" s="835">
        <f t="shared" si="186"/>
        <v>0</v>
      </c>
      <c r="L1216" s="835">
        <f t="shared" si="186"/>
        <v>0</v>
      </c>
      <c r="M1216" s="11" t="s">
        <v>23</v>
      </c>
      <c r="N1216" s="103" t="s">
        <v>23</v>
      </c>
      <c r="O1216" s="11" t="s">
        <v>23</v>
      </c>
    </row>
    <row r="1217" spans="1:15" s="42" customFormat="1" ht="20.25">
      <c r="A1217" s="104" t="s">
        <v>1500</v>
      </c>
      <c r="B1217" s="1049" t="s">
        <v>721</v>
      </c>
      <c r="C1217" s="1051"/>
      <c r="D1217" s="1051"/>
      <c r="E1217" s="1051"/>
      <c r="F1217" s="1051"/>
      <c r="G1217" s="1051"/>
      <c r="H1217" s="1051"/>
      <c r="I1217" s="1051"/>
      <c r="J1217" s="1051"/>
      <c r="K1217" s="1051"/>
      <c r="L1217" s="1051"/>
      <c r="M1217" s="1051"/>
      <c r="N1217" s="1051"/>
      <c r="O1217" s="1050"/>
    </row>
    <row r="1218" spans="1:15" s="42" customFormat="1" ht="20.25">
      <c r="A1218" s="405" t="s">
        <v>982</v>
      </c>
      <c r="B1218" s="21" t="s">
        <v>23</v>
      </c>
      <c r="C1218" s="21" t="s">
        <v>23</v>
      </c>
      <c r="D1218" s="801">
        <v>0</v>
      </c>
      <c r="E1218" s="44" t="s">
        <v>23</v>
      </c>
      <c r="F1218" s="799">
        <v>0</v>
      </c>
      <c r="G1218" s="282">
        <v>0</v>
      </c>
      <c r="H1218" s="273">
        <v>0</v>
      </c>
      <c r="I1218" s="273">
        <v>0</v>
      </c>
      <c r="J1218" s="273">
        <v>0</v>
      </c>
      <c r="K1218" s="44" t="s">
        <v>23</v>
      </c>
      <c r="L1218" s="273">
        <v>0</v>
      </c>
      <c r="M1218" s="20" t="s">
        <v>23</v>
      </c>
      <c r="N1218" s="44" t="s">
        <v>23</v>
      </c>
      <c r="O1218" s="18" t="s">
        <v>23</v>
      </c>
    </row>
    <row r="1219" spans="1:15" s="42" customFormat="1" ht="20.25">
      <c r="A1219" s="104" t="s">
        <v>1500</v>
      </c>
      <c r="B1219" s="1049" t="s">
        <v>732</v>
      </c>
      <c r="C1219" s="1050"/>
      <c r="D1219" s="835">
        <f t="shared" ref="D1219:L1219" si="187">SUM(D1218)</f>
        <v>0</v>
      </c>
      <c r="E1219" s="835">
        <f t="shared" si="187"/>
        <v>0</v>
      </c>
      <c r="F1219" s="835">
        <f t="shared" si="187"/>
        <v>0</v>
      </c>
      <c r="G1219" s="835">
        <f t="shared" si="187"/>
        <v>0</v>
      </c>
      <c r="H1219" s="835">
        <f t="shared" si="187"/>
        <v>0</v>
      </c>
      <c r="I1219" s="835">
        <f t="shared" si="187"/>
        <v>0</v>
      </c>
      <c r="J1219" s="835">
        <f t="shared" si="187"/>
        <v>0</v>
      </c>
      <c r="K1219" s="835">
        <f t="shared" si="187"/>
        <v>0</v>
      </c>
      <c r="L1219" s="835">
        <f t="shared" si="187"/>
        <v>0</v>
      </c>
      <c r="M1219" s="11" t="s">
        <v>23</v>
      </c>
      <c r="N1219" s="103" t="s">
        <v>23</v>
      </c>
      <c r="O1219" s="11" t="s">
        <v>23</v>
      </c>
    </row>
    <row r="1220" spans="1:15" s="42" customFormat="1" ht="20.25">
      <c r="A1220" s="104" t="s">
        <v>1496</v>
      </c>
      <c r="B1220" s="1049" t="s">
        <v>1501</v>
      </c>
      <c r="C1220" s="1050"/>
      <c r="D1220" s="11">
        <f t="shared" ref="D1220:L1220" si="188">D1219+D1216+D1213+D1210</f>
        <v>0</v>
      </c>
      <c r="E1220" s="11">
        <f t="shared" si="188"/>
        <v>0</v>
      </c>
      <c r="F1220" s="11">
        <f t="shared" si="188"/>
        <v>0</v>
      </c>
      <c r="G1220" s="11">
        <f t="shared" si="188"/>
        <v>0</v>
      </c>
      <c r="H1220" s="11">
        <f t="shared" si="188"/>
        <v>0</v>
      </c>
      <c r="I1220" s="11">
        <f t="shared" si="188"/>
        <v>0</v>
      </c>
      <c r="J1220" s="11">
        <f t="shared" si="188"/>
        <v>0</v>
      </c>
      <c r="K1220" s="11">
        <f t="shared" si="188"/>
        <v>0</v>
      </c>
      <c r="L1220" s="11">
        <f t="shared" si="188"/>
        <v>0</v>
      </c>
      <c r="M1220" s="11" t="s">
        <v>23</v>
      </c>
      <c r="N1220" s="103" t="s">
        <v>23</v>
      </c>
      <c r="O1220" s="11" t="s">
        <v>23</v>
      </c>
    </row>
    <row r="1221" spans="1:15" s="42" customFormat="1" ht="20.25">
      <c r="A1221" s="104" t="s">
        <v>1502</v>
      </c>
      <c r="B1221" s="1049" t="s">
        <v>994</v>
      </c>
      <c r="C1221" s="1051"/>
      <c r="D1221" s="1051"/>
      <c r="E1221" s="1051"/>
      <c r="F1221" s="1051"/>
      <c r="G1221" s="1051"/>
      <c r="H1221" s="1051"/>
      <c r="I1221" s="1051"/>
      <c r="J1221" s="1051"/>
      <c r="K1221" s="1051"/>
      <c r="L1221" s="1051"/>
      <c r="M1221" s="1051"/>
      <c r="N1221" s="1051"/>
      <c r="O1221" s="1050"/>
    </row>
    <row r="1222" spans="1:15" s="42" customFormat="1" ht="20.25">
      <c r="A1222" s="405" t="s">
        <v>982</v>
      </c>
      <c r="B1222" s="21" t="s">
        <v>23</v>
      </c>
      <c r="C1222" s="21" t="s">
        <v>23</v>
      </c>
      <c r="D1222" s="801">
        <v>0</v>
      </c>
      <c r="E1222" s="44" t="s">
        <v>23</v>
      </c>
      <c r="F1222" s="799">
        <v>0</v>
      </c>
      <c r="G1222" s="282">
        <v>0</v>
      </c>
      <c r="H1222" s="273">
        <v>0</v>
      </c>
      <c r="I1222" s="273">
        <v>0</v>
      </c>
      <c r="J1222" s="273">
        <v>0</v>
      </c>
      <c r="K1222" s="44" t="s">
        <v>23</v>
      </c>
      <c r="L1222" s="273">
        <v>0</v>
      </c>
      <c r="M1222" s="20" t="s">
        <v>23</v>
      </c>
      <c r="N1222" s="44" t="s">
        <v>23</v>
      </c>
      <c r="O1222" s="18" t="s">
        <v>23</v>
      </c>
    </row>
    <row r="1223" spans="1:15" s="42" customFormat="1" ht="148.5" customHeight="1">
      <c r="A1223" s="104" t="s">
        <v>1502</v>
      </c>
      <c r="B1223" s="1049" t="s">
        <v>1503</v>
      </c>
      <c r="C1223" s="1050"/>
      <c r="D1223" s="835">
        <f t="shared" ref="D1223:L1223" si="189">SUM(D1222)</f>
        <v>0</v>
      </c>
      <c r="E1223" s="835">
        <f t="shared" si="189"/>
        <v>0</v>
      </c>
      <c r="F1223" s="835">
        <f t="shared" si="189"/>
        <v>0</v>
      </c>
      <c r="G1223" s="835">
        <f t="shared" si="189"/>
        <v>0</v>
      </c>
      <c r="H1223" s="835">
        <f t="shared" si="189"/>
        <v>0</v>
      </c>
      <c r="I1223" s="835">
        <f t="shared" si="189"/>
        <v>0</v>
      </c>
      <c r="J1223" s="835">
        <f t="shared" si="189"/>
        <v>0</v>
      </c>
      <c r="K1223" s="835">
        <f t="shared" si="189"/>
        <v>0</v>
      </c>
      <c r="L1223" s="835">
        <f t="shared" si="189"/>
        <v>0</v>
      </c>
      <c r="M1223" s="11" t="s">
        <v>23</v>
      </c>
      <c r="N1223" s="103" t="s">
        <v>23</v>
      </c>
      <c r="O1223" s="11" t="s">
        <v>23</v>
      </c>
    </row>
    <row r="1224" spans="1:15" s="42" customFormat="1" ht="164.25" customHeight="1">
      <c r="A1224" s="106" t="s">
        <v>1480</v>
      </c>
      <c r="B1224" s="1052" t="s">
        <v>1504</v>
      </c>
      <c r="C1224" s="1054"/>
      <c r="D1224" s="26">
        <f t="shared" ref="D1224:L1224" si="190">D1223+D1220+D1206+D1195+D1192</f>
        <v>1251.3</v>
      </c>
      <c r="E1224" s="26">
        <f t="shared" si="190"/>
        <v>0</v>
      </c>
      <c r="F1224" s="26">
        <f t="shared" si="190"/>
        <v>0</v>
      </c>
      <c r="G1224" s="50">
        <f t="shared" si="190"/>
        <v>1</v>
      </c>
      <c r="H1224" s="22">
        <f t="shared" si="190"/>
        <v>3646289.9</v>
      </c>
      <c r="I1224" s="22">
        <f t="shared" si="190"/>
        <v>2718837.24</v>
      </c>
      <c r="J1224" s="22">
        <f t="shared" si="190"/>
        <v>927452.65999999968</v>
      </c>
      <c r="K1224" s="26">
        <f t="shared" si="190"/>
        <v>0</v>
      </c>
      <c r="L1224" s="26">
        <f t="shared" si="190"/>
        <v>23308590.75</v>
      </c>
      <c r="M1224" s="26" t="s">
        <v>23</v>
      </c>
      <c r="N1224" s="105" t="s">
        <v>23</v>
      </c>
      <c r="O1224" s="26" t="s">
        <v>23</v>
      </c>
    </row>
    <row r="1225" spans="1:15" s="42" customFormat="1" ht="27">
      <c r="A1225" s="104" t="s">
        <v>1505</v>
      </c>
      <c r="B1225" s="1071" t="s">
        <v>1506</v>
      </c>
      <c r="C1225" s="1072"/>
      <c r="D1225" s="1072"/>
      <c r="E1225" s="1072"/>
      <c r="F1225" s="1072"/>
      <c r="G1225" s="1072"/>
      <c r="H1225" s="1072"/>
      <c r="I1225" s="1072"/>
      <c r="J1225" s="1072"/>
      <c r="K1225" s="1072"/>
      <c r="L1225" s="1072"/>
      <c r="M1225" s="1072"/>
      <c r="N1225" s="1072"/>
      <c r="O1225" s="1073"/>
    </row>
    <row r="1226" spans="1:15" s="42" customFormat="1" ht="25.5">
      <c r="A1226" s="104" t="s">
        <v>1507</v>
      </c>
      <c r="B1226" s="1087" t="s">
        <v>20</v>
      </c>
      <c r="C1226" s="1088"/>
      <c r="D1226" s="1088"/>
      <c r="E1226" s="1088"/>
      <c r="F1226" s="1088"/>
      <c r="G1226" s="1088"/>
      <c r="H1226" s="1088"/>
      <c r="I1226" s="1088"/>
      <c r="J1226" s="1088"/>
      <c r="K1226" s="1088"/>
      <c r="L1226" s="1088"/>
      <c r="M1226" s="1088"/>
      <c r="N1226" s="1088"/>
      <c r="O1226" s="1089"/>
    </row>
    <row r="1227" spans="1:15" s="42" customFormat="1" ht="20.25">
      <c r="A1227" s="44">
        <v>1</v>
      </c>
      <c r="B1227" s="104"/>
      <c r="C1227" s="104"/>
      <c r="D1227" s="104">
        <v>0</v>
      </c>
      <c r="E1227" s="104"/>
      <c r="F1227" s="104"/>
      <c r="G1227" s="104"/>
      <c r="H1227" s="104"/>
      <c r="I1227" s="104"/>
      <c r="J1227" s="368"/>
      <c r="K1227" s="104"/>
      <c r="L1227" s="104"/>
      <c r="M1227" s="104"/>
      <c r="N1227" s="104"/>
      <c r="O1227" s="18" t="s">
        <v>23</v>
      </c>
    </row>
    <row r="1228" spans="1:15" s="42" customFormat="1" ht="106.5" customHeight="1">
      <c r="A1228" s="104" t="s">
        <v>1507</v>
      </c>
      <c r="B1228" s="1049" t="s">
        <v>1508</v>
      </c>
      <c r="C1228" s="1050"/>
      <c r="D1228" s="835">
        <f t="shared" ref="D1228:L1228" si="191">SUM(D1227)</f>
        <v>0</v>
      </c>
      <c r="E1228" s="835">
        <f t="shared" si="191"/>
        <v>0</v>
      </c>
      <c r="F1228" s="835">
        <f t="shared" si="191"/>
        <v>0</v>
      </c>
      <c r="G1228" s="835">
        <f t="shared" si="191"/>
        <v>0</v>
      </c>
      <c r="H1228" s="835">
        <f t="shared" si="191"/>
        <v>0</v>
      </c>
      <c r="I1228" s="835">
        <f t="shared" si="191"/>
        <v>0</v>
      </c>
      <c r="J1228" s="835">
        <f t="shared" si="191"/>
        <v>0</v>
      </c>
      <c r="K1228" s="835">
        <f t="shared" si="191"/>
        <v>0</v>
      </c>
      <c r="L1228" s="835">
        <f t="shared" si="191"/>
        <v>0</v>
      </c>
      <c r="M1228" s="11" t="s">
        <v>23</v>
      </c>
      <c r="N1228" s="103" t="s">
        <v>23</v>
      </c>
      <c r="O1228" s="11" t="s">
        <v>23</v>
      </c>
    </row>
    <row r="1229" spans="1:15" s="42" customFormat="1" ht="20.25">
      <c r="A1229" s="104" t="s">
        <v>1509</v>
      </c>
      <c r="B1229" s="1049" t="s">
        <v>197</v>
      </c>
      <c r="C1229" s="1051"/>
      <c r="D1229" s="1051"/>
      <c r="E1229" s="1051"/>
      <c r="F1229" s="1051"/>
      <c r="G1229" s="1051"/>
      <c r="H1229" s="1051"/>
      <c r="I1229" s="1051"/>
      <c r="J1229" s="1051"/>
      <c r="K1229" s="1051"/>
      <c r="L1229" s="1051"/>
      <c r="M1229" s="1051"/>
      <c r="N1229" s="1051"/>
      <c r="O1229" s="1050"/>
    </row>
    <row r="1230" spans="1:15" s="42" customFormat="1" ht="20.25">
      <c r="A1230" s="44">
        <v>1</v>
      </c>
      <c r="B1230" s="21" t="s">
        <v>23</v>
      </c>
      <c r="C1230" s="21" t="s">
        <v>23</v>
      </c>
      <c r="D1230" s="801">
        <v>0</v>
      </c>
      <c r="E1230" s="44" t="s">
        <v>23</v>
      </c>
      <c r="F1230" s="799">
        <v>0</v>
      </c>
      <c r="G1230" s="282">
        <v>0</v>
      </c>
      <c r="H1230" s="273">
        <v>0</v>
      </c>
      <c r="I1230" s="273">
        <v>0</v>
      </c>
      <c r="J1230" s="273">
        <v>0</v>
      </c>
      <c r="K1230" s="44" t="s">
        <v>23</v>
      </c>
      <c r="L1230" s="273">
        <v>0</v>
      </c>
      <c r="M1230" s="20" t="s">
        <v>23</v>
      </c>
      <c r="N1230" s="44" t="s">
        <v>23</v>
      </c>
      <c r="O1230" s="18" t="s">
        <v>23</v>
      </c>
    </row>
    <row r="1231" spans="1:15" s="42" customFormat="1" ht="99" customHeight="1">
      <c r="A1231" s="104" t="s">
        <v>1509</v>
      </c>
      <c r="B1231" s="1049" t="s">
        <v>1510</v>
      </c>
      <c r="C1231" s="1050"/>
      <c r="D1231" s="835">
        <f t="shared" ref="D1231:L1231" si="192">SUM(D1230)</f>
        <v>0</v>
      </c>
      <c r="E1231" s="835">
        <f t="shared" si="192"/>
        <v>0</v>
      </c>
      <c r="F1231" s="835">
        <f t="shared" si="192"/>
        <v>0</v>
      </c>
      <c r="G1231" s="835">
        <f t="shared" si="192"/>
        <v>0</v>
      </c>
      <c r="H1231" s="835">
        <f t="shared" si="192"/>
        <v>0</v>
      </c>
      <c r="I1231" s="835">
        <f t="shared" si="192"/>
        <v>0</v>
      </c>
      <c r="J1231" s="835">
        <f t="shared" si="192"/>
        <v>0</v>
      </c>
      <c r="K1231" s="835">
        <f t="shared" si="192"/>
        <v>0</v>
      </c>
      <c r="L1231" s="835">
        <f t="shared" si="192"/>
        <v>0</v>
      </c>
      <c r="M1231" s="11" t="s">
        <v>23</v>
      </c>
      <c r="N1231" s="103" t="s">
        <v>23</v>
      </c>
      <c r="O1231" s="11" t="s">
        <v>23</v>
      </c>
    </row>
    <row r="1232" spans="1:15" s="42" customFormat="1" ht="20.25">
      <c r="A1232" s="104" t="s">
        <v>1511</v>
      </c>
      <c r="B1232" s="1049" t="s">
        <v>678</v>
      </c>
      <c r="C1232" s="1051"/>
      <c r="D1232" s="1051"/>
      <c r="E1232" s="1051"/>
      <c r="F1232" s="1051"/>
      <c r="G1232" s="1051"/>
      <c r="H1232" s="1051"/>
      <c r="I1232" s="1051"/>
      <c r="J1232" s="1051"/>
      <c r="K1232" s="1051"/>
      <c r="L1232" s="1051"/>
      <c r="M1232" s="1051"/>
      <c r="N1232" s="1051"/>
      <c r="O1232" s="1050"/>
    </row>
    <row r="1233" spans="1:15" s="42" customFormat="1" ht="20.25">
      <c r="A1233" s="104" t="s">
        <v>1512</v>
      </c>
      <c r="B1233" s="1049" t="s">
        <v>977</v>
      </c>
      <c r="C1233" s="1051"/>
      <c r="D1233" s="1051"/>
      <c r="E1233" s="1051"/>
      <c r="F1233" s="1051"/>
      <c r="G1233" s="1051"/>
      <c r="H1233" s="1051"/>
      <c r="I1233" s="1051"/>
      <c r="J1233" s="1051"/>
      <c r="K1233" s="1051"/>
      <c r="L1233" s="1051"/>
      <c r="M1233" s="1051"/>
      <c r="N1233" s="1051"/>
      <c r="O1233" s="1050"/>
    </row>
    <row r="1234" spans="1:15" s="42" customFormat="1" ht="20.25">
      <c r="A1234" s="44">
        <v>1</v>
      </c>
      <c r="B1234" s="21" t="s">
        <v>23</v>
      </c>
      <c r="C1234" s="21" t="s">
        <v>23</v>
      </c>
      <c r="D1234" s="801">
        <v>0</v>
      </c>
      <c r="E1234" s="44" t="s">
        <v>23</v>
      </c>
      <c r="F1234" s="799">
        <v>0</v>
      </c>
      <c r="G1234" s="282">
        <v>0</v>
      </c>
      <c r="H1234" s="273">
        <v>0</v>
      </c>
      <c r="I1234" s="273">
        <v>0</v>
      </c>
      <c r="J1234" s="273">
        <v>0</v>
      </c>
      <c r="K1234" s="44" t="s">
        <v>23</v>
      </c>
      <c r="L1234" s="273">
        <v>0</v>
      </c>
      <c r="M1234" s="20" t="s">
        <v>23</v>
      </c>
      <c r="N1234" s="44" t="s">
        <v>23</v>
      </c>
      <c r="O1234" s="18" t="s">
        <v>23</v>
      </c>
    </row>
    <row r="1235" spans="1:15" s="42" customFormat="1" ht="52.5" customHeight="1">
      <c r="A1235" s="104" t="s">
        <v>1512</v>
      </c>
      <c r="B1235" s="1049" t="s">
        <v>978</v>
      </c>
      <c r="C1235" s="1050"/>
      <c r="D1235" s="835">
        <f t="shared" ref="D1235:L1235" si="193">SUM(D1234)</f>
        <v>0</v>
      </c>
      <c r="E1235" s="835">
        <f t="shared" si="193"/>
        <v>0</v>
      </c>
      <c r="F1235" s="835">
        <f t="shared" si="193"/>
        <v>0</v>
      </c>
      <c r="G1235" s="835">
        <f t="shared" si="193"/>
        <v>0</v>
      </c>
      <c r="H1235" s="835">
        <f t="shared" si="193"/>
        <v>0</v>
      </c>
      <c r="I1235" s="835">
        <f t="shared" si="193"/>
        <v>0</v>
      </c>
      <c r="J1235" s="835">
        <f t="shared" si="193"/>
        <v>0</v>
      </c>
      <c r="K1235" s="835">
        <f t="shared" si="193"/>
        <v>0</v>
      </c>
      <c r="L1235" s="835">
        <f t="shared" si="193"/>
        <v>0</v>
      </c>
      <c r="M1235" s="11" t="s">
        <v>23</v>
      </c>
      <c r="N1235" s="103" t="s">
        <v>23</v>
      </c>
      <c r="O1235" s="11" t="s">
        <v>23</v>
      </c>
    </row>
    <row r="1236" spans="1:15" s="42" customFormat="1" ht="20.25">
      <c r="A1236" s="104" t="s">
        <v>1513</v>
      </c>
      <c r="B1236" s="1049" t="s">
        <v>692</v>
      </c>
      <c r="C1236" s="1051"/>
      <c r="D1236" s="1051"/>
      <c r="E1236" s="1051"/>
      <c r="F1236" s="1051"/>
      <c r="G1236" s="1051"/>
      <c r="H1236" s="1051"/>
      <c r="I1236" s="1051"/>
      <c r="J1236" s="1051"/>
      <c r="K1236" s="1051"/>
      <c r="L1236" s="1051"/>
      <c r="M1236" s="1051"/>
      <c r="N1236" s="1051"/>
      <c r="O1236" s="1050"/>
    </row>
    <row r="1237" spans="1:15" s="42" customFormat="1" ht="20.25">
      <c r="A1237" s="44">
        <v>1</v>
      </c>
      <c r="B1237" s="21" t="s">
        <v>23</v>
      </c>
      <c r="C1237" s="21" t="s">
        <v>23</v>
      </c>
      <c r="D1237" s="801">
        <v>0</v>
      </c>
      <c r="E1237" s="44" t="s">
        <v>23</v>
      </c>
      <c r="F1237" s="799">
        <v>0</v>
      </c>
      <c r="G1237" s="282">
        <v>0</v>
      </c>
      <c r="H1237" s="273">
        <v>0</v>
      </c>
      <c r="I1237" s="273">
        <v>0</v>
      </c>
      <c r="J1237" s="273">
        <v>0</v>
      </c>
      <c r="K1237" s="44" t="s">
        <v>23</v>
      </c>
      <c r="L1237" s="273">
        <v>0</v>
      </c>
      <c r="M1237" s="20" t="s">
        <v>23</v>
      </c>
      <c r="N1237" s="44" t="s">
        <v>23</v>
      </c>
      <c r="O1237" s="18" t="s">
        <v>23</v>
      </c>
    </row>
    <row r="1238" spans="1:15" s="42" customFormat="1" ht="20.25">
      <c r="A1238" s="104" t="s">
        <v>1513</v>
      </c>
      <c r="B1238" s="1049" t="s">
        <v>980</v>
      </c>
      <c r="C1238" s="1050"/>
      <c r="D1238" s="835">
        <f t="shared" ref="D1238:L1238" si="194">SUM(D1237)</f>
        <v>0</v>
      </c>
      <c r="E1238" s="835">
        <f t="shared" si="194"/>
        <v>0</v>
      </c>
      <c r="F1238" s="835">
        <f t="shared" si="194"/>
        <v>0</v>
      </c>
      <c r="G1238" s="835">
        <f t="shared" si="194"/>
        <v>0</v>
      </c>
      <c r="H1238" s="835">
        <f t="shared" si="194"/>
        <v>0</v>
      </c>
      <c r="I1238" s="835">
        <f t="shared" si="194"/>
        <v>0</v>
      </c>
      <c r="J1238" s="835">
        <f t="shared" si="194"/>
        <v>0</v>
      </c>
      <c r="K1238" s="835">
        <f t="shared" si="194"/>
        <v>0</v>
      </c>
      <c r="L1238" s="835">
        <f t="shared" si="194"/>
        <v>0</v>
      </c>
      <c r="M1238" s="11" t="s">
        <v>23</v>
      </c>
      <c r="N1238" s="103" t="s">
        <v>23</v>
      </c>
      <c r="O1238" s="11" t="s">
        <v>23</v>
      </c>
    </row>
    <row r="1239" spans="1:15" s="42" customFormat="1" ht="20.25">
      <c r="A1239" s="104" t="s">
        <v>1514</v>
      </c>
      <c r="B1239" s="1049" t="s">
        <v>721</v>
      </c>
      <c r="C1239" s="1051"/>
      <c r="D1239" s="1051"/>
      <c r="E1239" s="1051"/>
      <c r="F1239" s="1051"/>
      <c r="G1239" s="1051"/>
      <c r="H1239" s="1051"/>
      <c r="I1239" s="1051"/>
      <c r="J1239" s="1051"/>
      <c r="K1239" s="1051"/>
      <c r="L1239" s="1051"/>
      <c r="M1239" s="1051"/>
      <c r="N1239" s="1051"/>
      <c r="O1239" s="1050"/>
    </row>
    <row r="1240" spans="1:15" s="42" customFormat="1" ht="20.25">
      <c r="A1240" s="405"/>
      <c r="B1240" s="12"/>
      <c r="C1240" s="12"/>
      <c r="D1240" s="54"/>
      <c r="E1240" s="720"/>
      <c r="F1240" s="799"/>
      <c r="G1240" s="282"/>
      <c r="H1240" s="788"/>
      <c r="I1240" s="273"/>
      <c r="J1240" s="273"/>
      <c r="K1240" s="44"/>
      <c r="L1240" s="273"/>
      <c r="M1240" s="281"/>
      <c r="N1240" s="17"/>
      <c r="O1240" s="18"/>
    </row>
    <row r="1241" spans="1:15" s="42" customFormat="1" ht="20.25">
      <c r="A1241" s="104" t="s">
        <v>1514</v>
      </c>
      <c r="B1241" s="1049" t="s">
        <v>732</v>
      </c>
      <c r="C1241" s="1050"/>
      <c r="D1241" s="835">
        <f t="shared" ref="D1241:L1241" si="195">SUM(D1240)</f>
        <v>0</v>
      </c>
      <c r="E1241" s="835">
        <f t="shared" si="195"/>
        <v>0</v>
      </c>
      <c r="F1241" s="835">
        <f t="shared" si="195"/>
        <v>0</v>
      </c>
      <c r="G1241" s="835">
        <f t="shared" si="195"/>
        <v>0</v>
      </c>
      <c r="H1241" s="835">
        <f t="shared" si="195"/>
        <v>0</v>
      </c>
      <c r="I1241" s="835">
        <f t="shared" si="195"/>
        <v>0</v>
      </c>
      <c r="J1241" s="835">
        <f t="shared" si="195"/>
        <v>0</v>
      </c>
      <c r="K1241" s="835">
        <f t="shared" si="195"/>
        <v>0</v>
      </c>
      <c r="L1241" s="835">
        <f t="shared" si="195"/>
        <v>0</v>
      </c>
      <c r="M1241" s="11" t="s">
        <v>23</v>
      </c>
      <c r="N1241" s="103" t="s">
        <v>23</v>
      </c>
      <c r="O1241" s="11" t="s">
        <v>23</v>
      </c>
    </row>
    <row r="1242" spans="1:15" s="42" customFormat="1" ht="108.75" customHeight="1">
      <c r="A1242" s="104" t="s">
        <v>1511</v>
      </c>
      <c r="B1242" s="1049" t="s">
        <v>1515</v>
      </c>
      <c r="C1242" s="1050"/>
      <c r="D1242" s="11">
        <f t="shared" ref="D1242:L1242" si="196">D1241+D1238+D1235</f>
        <v>0</v>
      </c>
      <c r="E1242" s="11">
        <f t="shared" si="196"/>
        <v>0</v>
      </c>
      <c r="F1242" s="11">
        <f t="shared" si="196"/>
        <v>0</v>
      </c>
      <c r="G1242" s="11">
        <f t="shared" si="196"/>
        <v>0</v>
      </c>
      <c r="H1242" s="11">
        <f t="shared" si="196"/>
        <v>0</v>
      </c>
      <c r="I1242" s="11">
        <f t="shared" si="196"/>
        <v>0</v>
      </c>
      <c r="J1242" s="11">
        <f t="shared" si="196"/>
        <v>0</v>
      </c>
      <c r="K1242" s="11">
        <f t="shared" si="196"/>
        <v>0</v>
      </c>
      <c r="L1242" s="11">
        <f t="shared" si="196"/>
        <v>0</v>
      </c>
      <c r="M1242" s="11" t="s">
        <v>23</v>
      </c>
      <c r="N1242" s="103" t="s">
        <v>23</v>
      </c>
      <c r="O1242" s="11" t="s">
        <v>23</v>
      </c>
    </row>
    <row r="1243" spans="1:15" s="42" customFormat="1" ht="37.5" customHeight="1">
      <c r="A1243" s="104" t="s">
        <v>1516</v>
      </c>
      <c r="B1243" s="1049" t="s">
        <v>735</v>
      </c>
      <c r="C1243" s="1051"/>
      <c r="D1243" s="1051"/>
      <c r="E1243" s="1051"/>
      <c r="F1243" s="1051"/>
      <c r="G1243" s="1051"/>
      <c r="H1243" s="1051"/>
      <c r="I1243" s="1051"/>
      <c r="J1243" s="1051"/>
      <c r="K1243" s="1051"/>
      <c r="L1243" s="1051"/>
      <c r="M1243" s="1051"/>
      <c r="N1243" s="1051"/>
      <c r="O1243" s="1050"/>
    </row>
    <row r="1244" spans="1:15" s="42" customFormat="1" ht="33.75" customHeight="1">
      <c r="A1244" s="104" t="s">
        <v>1517</v>
      </c>
      <c r="B1244" s="1049" t="s">
        <v>985</v>
      </c>
      <c r="C1244" s="1051"/>
      <c r="D1244" s="1051"/>
      <c r="E1244" s="1051"/>
      <c r="F1244" s="1051"/>
      <c r="G1244" s="1051"/>
      <c r="H1244" s="1051"/>
      <c r="I1244" s="1051"/>
      <c r="J1244" s="1051"/>
      <c r="K1244" s="1051"/>
      <c r="L1244" s="1051"/>
      <c r="M1244" s="1051"/>
      <c r="N1244" s="1051"/>
      <c r="O1244" s="1050"/>
    </row>
    <row r="1245" spans="1:15" s="42" customFormat="1" ht="20.25">
      <c r="A1245" s="44">
        <v>1</v>
      </c>
      <c r="B1245" s="21" t="s">
        <v>23</v>
      </c>
      <c r="C1245" s="21" t="s">
        <v>23</v>
      </c>
      <c r="D1245" s="801">
        <v>0</v>
      </c>
      <c r="E1245" s="44" t="s">
        <v>23</v>
      </c>
      <c r="F1245" s="799">
        <v>0</v>
      </c>
      <c r="G1245" s="282">
        <v>0</v>
      </c>
      <c r="H1245" s="273">
        <v>0</v>
      </c>
      <c r="I1245" s="273">
        <v>0</v>
      </c>
      <c r="J1245" s="273">
        <v>0</v>
      </c>
      <c r="K1245" s="44" t="s">
        <v>23</v>
      </c>
      <c r="L1245" s="273">
        <v>0</v>
      </c>
      <c r="M1245" s="20" t="s">
        <v>23</v>
      </c>
      <c r="N1245" s="44" t="s">
        <v>23</v>
      </c>
      <c r="O1245" s="18" t="s">
        <v>23</v>
      </c>
    </row>
    <row r="1246" spans="1:15" s="42" customFormat="1" ht="20.25">
      <c r="A1246" s="104" t="s">
        <v>1517</v>
      </c>
      <c r="B1246" s="1049" t="s">
        <v>949</v>
      </c>
      <c r="C1246" s="1050"/>
      <c r="D1246" s="835">
        <f t="shared" ref="D1246:L1246" si="197">SUM(D1245)</f>
        <v>0</v>
      </c>
      <c r="E1246" s="835">
        <f t="shared" si="197"/>
        <v>0</v>
      </c>
      <c r="F1246" s="835">
        <f t="shared" si="197"/>
        <v>0</v>
      </c>
      <c r="G1246" s="835">
        <f t="shared" si="197"/>
        <v>0</v>
      </c>
      <c r="H1246" s="835">
        <f t="shared" si="197"/>
        <v>0</v>
      </c>
      <c r="I1246" s="835">
        <f t="shared" si="197"/>
        <v>0</v>
      </c>
      <c r="J1246" s="835">
        <f t="shared" si="197"/>
        <v>0</v>
      </c>
      <c r="K1246" s="835">
        <f t="shared" si="197"/>
        <v>0</v>
      </c>
      <c r="L1246" s="835">
        <f t="shared" si="197"/>
        <v>0</v>
      </c>
      <c r="M1246" s="11" t="s">
        <v>23</v>
      </c>
      <c r="N1246" s="103" t="s">
        <v>23</v>
      </c>
      <c r="O1246" s="11" t="s">
        <v>23</v>
      </c>
    </row>
    <row r="1247" spans="1:15" s="42" customFormat="1" ht="35.25" customHeight="1">
      <c r="A1247" s="104" t="s">
        <v>1518</v>
      </c>
      <c r="B1247" s="1049" t="s">
        <v>987</v>
      </c>
      <c r="C1247" s="1051"/>
      <c r="D1247" s="1051"/>
      <c r="E1247" s="1051"/>
      <c r="F1247" s="1051"/>
      <c r="G1247" s="1051"/>
      <c r="H1247" s="1051"/>
      <c r="I1247" s="1051"/>
      <c r="J1247" s="1051"/>
      <c r="K1247" s="1051"/>
      <c r="L1247" s="1051"/>
      <c r="M1247" s="1051"/>
      <c r="N1247" s="1051"/>
      <c r="O1247" s="1050"/>
    </row>
    <row r="1248" spans="1:15" s="42" customFormat="1" ht="20.25">
      <c r="A1248" s="44">
        <v>1</v>
      </c>
      <c r="B1248" s="21" t="s">
        <v>23</v>
      </c>
      <c r="C1248" s="21" t="s">
        <v>23</v>
      </c>
      <c r="D1248" s="801">
        <v>0</v>
      </c>
      <c r="E1248" s="44" t="s">
        <v>23</v>
      </c>
      <c r="F1248" s="799">
        <v>0</v>
      </c>
      <c r="G1248" s="282">
        <v>0</v>
      </c>
      <c r="H1248" s="273">
        <v>0</v>
      </c>
      <c r="I1248" s="273">
        <v>0</v>
      </c>
      <c r="J1248" s="273">
        <v>0</v>
      </c>
      <c r="K1248" s="44" t="s">
        <v>23</v>
      </c>
      <c r="L1248" s="273">
        <v>0</v>
      </c>
      <c r="M1248" s="20" t="s">
        <v>23</v>
      </c>
      <c r="N1248" s="44" t="s">
        <v>23</v>
      </c>
      <c r="O1248" s="18" t="s">
        <v>23</v>
      </c>
    </row>
    <row r="1249" spans="1:15" s="42" customFormat="1" ht="20.25">
      <c r="A1249" s="104" t="s">
        <v>1518</v>
      </c>
      <c r="B1249" s="1049" t="s">
        <v>988</v>
      </c>
      <c r="C1249" s="1050"/>
      <c r="D1249" s="835">
        <f t="shared" ref="D1249:L1249" si="198">SUM(D1248)</f>
        <v>0</v>
      </c>
      <c r="E1249" s="835">
        <f t="shared" si="198"/>
        <v>0</v>
      </c>
      <c r="F1249" s="835">
        <f t="shared" si="198"/>
        <v>0</v>
      </c>
      <c r="G1249" s="835">
        <f t="shared" si="198"/>
        <v>0</v>
      </c>
      <c r="H1249" s="835">
        <f t="shared" si="198"/>
        <v>0</v>
      </c>
      <c r="I1249" s="835">
        <f t="shared" si="198"/>
        <v>0</v>
      </c>
      <c r="J1249" s="835">
        <f t="shared" si="198"/>
        <v>0</v>
      </c>
      <c r="K1249" s="835">
        <f t="shared" si="198"/>
        <v>0</v>
      </c>
      <c r="L1249" s="835">
        <f t="shared" si="198"/>
        <v>0</v>
      </c>
      <c r="M1249" s="11" t="s">
        <v>23</v>
      </c>
      <c r="N1249" s="103" t="s">
        <v>23</v>
      </c>
      <c r="O1249" s="11" t="s">
        <v>23</v>
      </c>
    </row>
    <row r="1250" spans="1:15" s="42" customFormat="1" ht="31.5" customHeight="1">
      <c r="A1250" s="104" t="s">
        <v>1519</v>
      </c>
      <c r="B1250" s="1049" t="s">
        <v>990</v>
      </c>
      <c r="C1250" s="1051"/>
      <c r="D1250" s="1051"/>
      <c r="E1250" s="1051"/>
      <c r="F1250" s="1051"/>
      <c r="G1250" s="1051"/>
      <c r="H1250" s="1051"/>
      <c r="I1250" s="1051"/>
      <c r="J1250" s="1051"/>
      <c r="K1250" s="1051"/>
      <c r="L1250" s="1051"/>
      <c r="M1250" s="1051"/>
      <c r="N1250" s="1051"/>
      <c r="O1250" s="1050"/>
    </row>
    <row r="1251" spans="1:15" s="42" customFormat="1" ht="20.25">
      <c r="A1251" s="44">
        <v>1</v>
      </c>
      <c r="B1251" s="21" t="s">
        <v>23</v>
      </c>
      <c r="C1251" s="21" t="s">
        <v>23</v>
      </c>
      <c r="D1251" s="801">
        <v>0</v>
      </c>
      <c r="E1251" s="44" t="s">
        <v>23</v>
      </c>
      <c r="F1251" s="799">
        <v>0</v>
      </c>
      <c r="G1251" s="282">
        <v>0</v>
      </c>
      <c r="H1251" s="273">
        <v>0</v>
      </c>
      <c r="I1251" s="273">
        <v>0</v>
      </c>
      <c r="J1251" s="273">
        <v>0</v>
      </c>
      <c r="K1251" s="44" t="s">
        <v>23</v>
      </c>
      <c r="L1251" s="273">
        <v>0</v>
      </c>
      <c r="M1251" s="20" t="s">
        <v>23</v>
      </c>
      <c r="N1251" s="44" t="s">
        <v>23</v>
      </c>
      <c r="O1251" s="838" t="s">
        <v>23</v>
      </c>
    </row>
    <row r="1252" spans="1:15" s="42" customFormat="1" ht="30" customHeight="1">
      <c r="A1252" s="104" t="s">
        <v>1519</v>
      </c>
      <c r="B1252" s="1049" t="s">
        <v>991</v>
      </c>
      <c r="C1252" s="1050"/>
      <c r="D1252" s="835">
        <f t="shared" ref="D1252:L1252" si="199">SUM(D1251)</f>
        <v>0</v>
      </c>
      <c r="E1252" s="835">
        <f t="shared" si="199"/>
        <v>0</v>
      </c>
      <c r="F1252" s="835">
        <f t="shared" si="199"/>
        <v>0</v>
      </c>
      <c r="G1252" s="835">
        <f t="shared" si="199"/>
        <v>0</v>
      </c>
      <c r="H1252" s="835">
        <f t="shared" si="199"/>
        <v>0</v>
      </c>
      <c r="I1252" s="835">
        <f t="shared" si="199"/>
        <v>0</v>
      </c>
      <c r="J1252" s="835">
        <f t="shared" si="199"/>
        <v>0</v>
      </c>
      <c r="K1252" s="835">
        <f t="shared" si="199"/>
        <v>0</v>
      </c>
      <c r="L1252" s="835">
        <f t="shared" si="199"/>
        <v>0</v>
      </c>
      <c r="M1252" s="11" t="s">
        <v>23</v>
      </c>
      <c r="N1252" s="103" t="s">
        <v>23</v>
      </c>
      <c r="O1252" s="11" t="s">
        <v>23</v>
      </c>
    </row>
    <row r="1253" spans="1:15" s="42" customFormat="1" ht="30" customHeight="1">
      <c r="A1253" s="104" t="s">
        <v>1520</v>
      </c>
      <c r="B1253" s="1049" t="s">
        <v>721</v>
      </c>
      <c r="C1253" s="1051"/>
      <c r="D1253" s="1051"/>
      <c r="E1253" s="1051"/>
      <c r="F1253" s="1051"/>
      <c r="G1253" s="1051"/>
      <c r="H1253" s="1051"/>
      <c r="I1253" s="1051"/>
      <c r="J1253" s="1051"/>
      <c r="K1253" s="1051"/>
      <c r="L1253" s="1051"/>
      <c r="M1253" s="1051"/>
      <c r="N1253" s="1051"/>
      <c r="O1253" s="1050"/>
    </row>
    <row r="1254" spans="1:15" s="42" customFormat="1" ht="20.25">
      <c r="A1254" s="405" t="s">
        <v>982</v>
      </c>
      <c r="B1254" s="21" t="s">
        <v>23</v>
      </c>
      <c r="C1254" s="21" t="s">
        <v>23</v>
      </c>
      <c r="D1254" s="801">
        <v>0</v>
      </c>
      <c r="E1254" s="44" t="s">
        <v>23</v>
      </c>
      <c r="F1254" s="799">
        <v>0</v>
      </c>
      <c r="G1254" s="282">
        <v>0</v>
      </c>
      <c r="H1254" s="273">
        <v>0</v>
      </c>
      <c r="I1254" s="273">
        <v>0</v>
      </c>
      <c r="J1254" s="273">
        <v>0</v>
      </c>
      <c r="K1254" s="44" t="s">
        <v>23</v>
      </c>
      <c r="L1254" s="273">
        <v>0</v>
      </c>
      <c r="M1254" s="20" t="s">
        <v>23</v>
      </c>
      <c r="N1254" s="44" t="s">
        <v>23</v>
      </c>
      <c r="O1254" s="18" t="s">
        <v>23</v>
      </c>
    </row>
    <row r="1255" spans="1:15" s="42" customFormat="1" ht="35.25" customHeight="1">
      <c r="A1255" s="104" t="s">
        <v>1520</v>
      </c>
      <c r="B1255" s="1049" t="s">
        <v>732</v>
      </c>
      <c r="C1255" s="1050"/>
      <c r="D1255" s="835">
        <f t="shared" ref="D1255:L1255" si="200">SUM(D1254)</f>
        <v>0</v>
      </c>
      <c r="E1255" s="835">
        <f t="shared" si="200"/>
        <v>0</v>
      </c>
      <c r="F1255" s="835">
        <f t="shared" si="200"/>
        <v>0</v>
      </c>
      <c r="G1255" s="835">
        <f t="shared" si="200"/>
        <v>0</v>
      </c>
      <c r="H1255" s="835">
        <f t="shared" si="200"/>
        <v>0</v>
      </c>
      <c r="I1255" s="835">
        <f t="shared" si="200"/>
        <v>0</v>
      </c>
      <c r="J1255" s="835">
        <f t="shared" si="200"/>
        <v>0</v>
      </c>
      <c r="K1255" s="835">
        <f t="shared" si="200"/>
        <v>0</v>
      </c>
      <c r="L1255" s="835">
        <f t="shared" si="200"/>
        <v>0</v>
      </c>
      <c r="M1255" s="11" t="s">
        <v>23</v>
      </c>
      <c r="N1255" s="103" t="s">
        <v>23</v>
      </c>
      <c r="O1255" s="11" t="s">
        <v>23</v>
      </c>
    </row>
    <row r="1256" spans="1:15" s="42" customFormat="1" ht="123.75" customHeight="1">
      <c r="A1256" s="104" t="s">
        <v>1516</v>
      </c>
      <c r="B1256" s="1049" t="s">
        <v>1521</v>
      </c>
      <c r="C1256" s="1050"/>
      <c r="D1256" s="11">
        <f t="shared" ref="D1256:L1256" si="201">D1255+D1252+D1249+D1246</f>
        <v>0</v>
      </c>
      <c r="E1256" s="11">
        <f t="shared" si="201"/>
        <v>0</v>
      </c>
      <c r="F1256" s="11">
        <f t="shared" si="201"/>
        <v>0</v>
      </c>
      <c r="G1256" s="11">
        <f t="shared" si="201"/>
        <v>0</v>
      </c>
      <c r="H1256" s="11">
        <f t="shared" si="201"/>
        <v>0</v>
      </c>
      <c r="I1256" s="11">
        <f t="shared" si="201"/>
        <v>0</v>
      </c>
      <c r="J1256" s="11">
        <f t="shared" si="201"/>
        <v>0</v>
      </c>
      <c r="K1256" s="11">
        <f t="shared" si="201"/>
        <v>0</v>
      </c>
      <c r="L1256" s="11">
        <f t="shared" si="201"/>
        <v>0</v>
      </c>
      <c r="M1256" s="11" t="s">
        <v>23</v>
      </c>
      <c r="N1256" s="103" t="s">
        <v>23</v>
      </c>
      <c r="O1256" s="11" t="s">
        <v>23</v>
      </c>
    </row>
    <row r="1257" spans="1:15" s="42" customFormat="1" ht="33.75" customHeight="1">
      <c r="A1257" s="104" t="s">
        <v>1522</v>
      </c>
      <c r="B1257" s="1049" t="s">
        <v>994</v>
      </c>
      <c r="C1257" s="1051"/>
      <c r="D1257" s="1051"/>
      <c r="E1257" s="1051"/>
      <c r="F1257" s="1051"/>
      <c r="G1257" s="1051"/>
      <c r="H1257" s="1051"/>
      <c r="I1257" s="1051"/>
      <c r="J1257" s="1051"/>
      <c r="K1257" s="1051"/>
      <c r="L1257" s="1051"/>
      <c r="M1257" s="1051"/>
      <c r="N1257" s="1050"/>
      <c r="O1257" s="104"/>
    </row>
    <row r="1258" spans="1:15" s="42" customFormat="1" ht="20.25">
      <c r="A1258" s="405" t="s">
        <v>982</v>
      </c>
      <c r="B1258" s="21" t="s">
        <v>23</v>
      </c>
      <c r="C1258" s="21" t="s">
        <v>23</v>
      </c>
      <c r="D1258" s="801">
        <v>0</v>
      </c>
      <c r="E1258" s="44" t="s">
        <v>23</v>
      </c>
      <c r="F1258" s="799">
        <v>0</v>
      </c>
      <c r="G1258" s="282">
        <v>0</v>
      </c>
      <c r="H1258" s="273">
        <v>0</v>
      </c>
      <c r="I1258" s="273">
        <v>0</v>
      </c>
      <c r="J1258" s="273">
        <v>0</v>
      </c>
      <c r="K1258" s="44" t="s">
        <v>23</v>
      </c>
      <c r="L1258" s="273">
        <v>0</v>
      </c>
      <c r="M1258" s="20" t="s">
        <v>23</v>
      </c>
      <c r="N1258" s="44" t="s">
        <v>23</v>
      </c>
      <c r="O1258" s="18" t="s">
        <v>23</v>
      </c>
    </row>
    <row r="1259" spans="1:15" s="42" customFormat="1" ht="135" customHeight="1">
      <c r="A1259" s="104" t="s">
        <v>1522</v>
      </c>
      <c r="B1259" s="1049" t="s">
        <v>1523</v>
      </c>
      <c r="C1259" s="1050"/>
      <c r="D1259" s="835">
        <f t="shared" ref="D1259:L1259" si="202">SUM(D1258)</f>
        <v>0</v>
      </c>
      <c r="E1259" s="835">
        <f t="shared" si="202"/>
        <v>0</v>
      </c>
      <c r="F1259" s="835">
        <f t="shared" si="202"/>
        <v>0</v>
      </c>
      <c r="G1259" s="835">
        <f t="shared" si="202"/>
        <v>0</v>
      </c>
      <c r="H1259" s="835">
        <f t="shared" si="202"/>
        <v>0</v>
      </c>
      <c r="I1259" s="835">
        <f t="shared" si="202"/>
        <v>0</v>
      </c>
      <c r="J1259" s="835">
        <f t="shared" si="202"/>
        <v>0</v>
      </c>
      <c r="K1259" s="835">
        <f t="shared" si="202"/>
        <v>0</v>
      </c>
      <c r="L1259" s="835">
        <f t="shared" si="202"/>
        <v>0</v>
      </c>
      <c r="M1259" s="11" t="s">
        <v>23</v>
      </c>
      <c r="N1259" s="103" t="s">
        <v>23</v>
      </c>
      <c r="O1259" s="11" t="s">
        <v>23</v>
      </c>
    </row>
    <row r="1260" spans="1:15" s="42" customFormat="1" ht="138.75" customHeight="1">
      <c r="A1260" s="106" t="s">
        <v>1505</v>
      </c>
      <c r="B1260" s="1052" t="s">
        <v>1524</v>
      </c>
      <c r="C1260" s="1054"/>
      <c r="D1260" s="26">
        <f t="shared" ref="D1260:L1260" si="203">D1259+D1256+D1242+D1231+D1228</f>
        <v>0</v>
      </c>
      <c r="E1260" s="26">
        <f t="shared" si="203"/>
        <v>0</v>
      </c>
      <c r="F1260" s="26">
        <f t="shared" si="203"/>
        <v>0</v>
      </c>
      <c r="G1260" s="26">
        <f t="shared" si="203"/>
        <v>0</v>
      </c>
      <c r="H1260" s="26">
        <f t="shared" si="203"/>
        <v>0</v>
      </c>
      <c r="I1260" s="26">
        <f t="shared" si="203"/>
        <v>0</v>
      </c>
      <c r="J1260" s="26">
        <f t="shared" si="203"/>
        <v>0</v>
      </c>
      <c r="K1260" s="26">
        <f t="shared" si="203"/>
        <v>0</v>
      </c>
      <c r="L1260" s="26">
        <f t="shared" si="203"/>
        <v>0</v>
      </c>
      <c r="M1260" s="26" t="s">
        <v>23</v>
      </c>
      <c r="N1260" s="105" t="s">
        <v>23</v>
      </c>
      <c r="O1260" s="26" t="s">
        <v>23</v>
      </c>
    </row>
    <row r="1261" spans="1:15" s="42" customFormat="1" ht="27">
      <c r="A1261" s="104" t="s">
        <v>1525</v>
      </c>
      <c r="B1261" s="1065" t="s">
        <v>1526</v>
      </c>
      <c r="C1261" s="1066"/>
      <c r="D1261" s="1066"/>
      <c r="E1261" s="1066"/>
      <c r="F1261" s="1066"/>
      <c r="G1261" s="1066"/>
      <c r="H1261" s="1066"/>
      <c r="I1261" s="1066"/>
      <c r="J1261" s="1066"/>
      <c r="K1261" s="1066"/>
      <c r="L1261" s="1066"/>
      <c r="M1261" s="1066"/>
      <c r="N1261" s="1066"/>
      <c r="O1261" s="1067"/>
    </row>
    <row r="1262" spans="1:15" s="42" customFormat="1" ht="25.5">
      <c r="A1262" s="104" t="s">
        <v>1527</v>
      </c>
      <c r="B1262" s="1060" t="s">
        <v>20</v>
      </c>
      <c r="C1262" s="1061"/>
      <c r="D1262" s="1061"/>
      <c r="E1262" s="1061"/>
      <c r="F1262" s="1061"/>
      <c r="G1262" s="1061"/>
      <c r="H1262" s="1061"/>
      <c r="I1262" s="1061"/>
      <c r="J1262" s="1061"/>
      <c r="K1262" s="1061"/>
      <c r="L1262" s="1061"/>
      <c r="M1262" s="1061"/>
      <c r="N1262" s="1061"/>
      <c r="O1262" s="1062"/>
    </row>
    <row r="1263" spans="1:15" s="42" customFormat="1" ht="127.5" customHeight="1">
      <c r="A1263" s="44">
        <v>1</v>
      </c>
      <c r="B1263" s="17" t="s">
        <v>1528</v>
      </c>
      <c r="C1263" s="12" t="s">
        <v>1529</v>
      </c>
      <c r="D1263" s="189">
        <v>2501.3000000000002</v>
      </c>
      <c r="E1263" s="188">
        <v>1010202008</v>
      </c>
      <c r="F1263" s="799">
        <v>0</v>
      </c>
      <c r="G1263" s="325">
        <v>1</v>
      </c>
      <c r="H1263" s="368">
        <v>27527612.609999999</v>
      </c>
      <c r="I1263" s="368">
        <v>18965260.649999999</v>
      </c>
      <c r="J1263" s="368">
        <f>H1263-I1263</f>
        <v>8562351.9600000009</v>
      </c>
      <c r="K1263" s="5" t="s">
        <v>1530</v>
      </c>
      <c r="L1263" s="273">
        <v>102655641.44</v>
      </c>
      <c r="M1263" s="19">
        <v>42110</v>
      </c>
      <c r="N1263" s="5" t="s">
        <v>1531</v>
      </c>
      <c r="O1263" s="18" t="s">
        <v>23</v>
      </c>
    </row>
    <row r="1264" spans="1:15" s="42" customFormat="1" ht="135" customHeight="1">
      <c r="A1264" s="44">
        <v>2</v>
      </c>
      <c r="B1264" s="17" t="s">
        <v>1532</v>
      </c>
      <c r="C1264" s="12" t="s">
        <v>1529</v>
      </c>
      <c r="D1264" s="189">
        <v>249.8</v>
      </c>
      <c r="E1264" s="188" t="s">
        <v>1533</v>
      </c>
      <c r="F1264" s="799">
        <v>0</v>
      </c>
      <c r="G1264" s="325">
        <v>1</v>
      </c>
      <c r="H1264" s="368">
        <v>3227781.96</v>
      </c>
      <c r="I1264" s="368">
        <v>1859908.35</v>
      </c>
      <c r="J1264" s="368">
        <f>H1264-I1264</f>
        <v>1367873.6099999999</v>
      </c>
      <c r="K1264" s="5" t="s">
        <v>1534</v>
      </c>
      <c r="L1264" s="273">
        <v>1322383.75</v>
      </c>
      <c r="M1264" s="19">
        <v>42102</v>
      </c>
      <c r="N1264" s="5" t="s">
        <v>1535</v>
      </c>
      <c r="O1264" s="18"/>
    </row>
    <row r="1265" spans="1:15" s="42" customFormat="1" ht="139.5" customHeight="1">
      <c r="A1265" s="44">
        <v>3</v>
      </c>
      <c r="B1265" s="17" t="s">
        <v>1536</v>
      </c>
      <c r="C1265" s="12" t="s">
        <v>1529</v>
      </c>
      <c r="D1265" s="189">
        <v>20.7</v>
      </c>
      <c r="E1265" s="188" t="s">
        <v>1537</v>
      </c>
      <c r="F1265" s="799">
        <v>0</v>
      </c>
      <c r="G1265" s="325">
        <v>1</v>
      </c>
      <c r="H1265" s="368">
        <v>267474.33</v>
      </c>
      <c r="I1265" s="284">
        <v>154123.73000000001</v>
      </c>
      <c r="J1265" s="368">
        <f>H1265-I1265</f>
        <v>113350.6</v>
      </c>
      <c r="K1265" s="5" t="s">
        <v>1538</v>
      </c>
      <c r="L1265" s="273">
        <v>353972.07</v>
      </c>
      <c r="M1265" s="19">
        <v>42102</v>
      </c>
      <c r="N1265" s="5" t="s">
        <v>1539</v>
      </c>
      <c r="O1265" s="18" t="s">
        <v>23</v>
      </c>
    </row>
    <row r="1266" spans="1:15" s="42" customFormat="1" ht="140.25" customHeight="1">
      <c r="A1266" s="104" t="s">
        <v>1527</v>
      </c>
      <c r="B1266" s="1068" t="s">
        <v>1540</v>
      </c>
      <c r="C1266" s="1070"/>
      <c r="D1266" s="835">
        <f>SUM(D1263:D1265)</f>
        <v>2771.8</v>
      </c>
      <c r="E1266" s="835"/>
      <c r="F1266" s="835">
        <f>SUM(F1263:F1265)</f>
        <v>0</v>
      </c>
      <c r="G1266" s="53">
        <f>SUM(G1263:G1265)</f>
        <v>3</v>
      </c>
      <c r="H1266" s="835">
        <f>SUM(H1263:H1265)</f>
        <v>31022868.899999999</v>
      </c>
      <c r="I1266" s="167">
        <f>SUM(I1263:I1265)</f>
        <v>20979292.73</v>
      </c>
      <c r="J1266" s="35">
        <f>SUM(J1263:J1265)</f>
        <v>10043576.17</v>
      </c>
      <c r="K1266" s="835" t="s">
        <v>23</v>
      </c>
      <c r="L1266" s="34">
        <f>SUM(L1263:L1265)</f>
        <v>104331997.25999999</v>
      </c>
      <c r="M1266" s="11" t="s">
        <v>23</v>
      </c>
      <c r="N1266" s="103" t="s">
        <v>23</v>
      </c>
      <c r="O1266" s="11" t="s">
        <v>23</v>
      </c>
    </row>
    <row r="1267" spans="1:15" s="42" customFormat="1" ht="20.25">
      <c r="A1267" s="104" t="s">
        <v>1541</v>
      </c>
      <c r="B1267" s="1068" t="s">
        <v>197</v>
      </c>
      <c r="C1267" s="1069"/>
      <c r="D1267" s="1069"/>
      <c r="E1267" s="1069"/>
      <c r="F1267" s="1069"/>
      <c r="G1267" s="1069"/>
      <c r="H1267" s="1069"/>
      <c r="I1267" s="1069"/>
      <c r="J1267" s="1069"/>
      <c r="K1267" s="1069"/>
      <c r="L1267" s="1069"/>
      <c r="M1267" s="1069"/>
      <c r="N1267" s="1069"/>
      <c r="O1267" s="1070"/>
    </row>
    <row r="1268" spans="1:15" s="42" customFormat="1" ht="20.25">
      <c r="A1268" s="44">
        <v>1</v>
      </c>
      <c r="B1268" s="21" t="s">
        <v>23</v>
      </c>
      <c r="C1268" s="21" t="s">
        <v>23</v>
      </c>
      <c r="D1268" s="801">
        <v>0</v>
      </c>
      <c r="E1268" s="44" t="s">
        <v>23</v>
      </c>
      <c r="F1268" s="799">
        <v>0</v>
      </c>
      <c r="G1268" s="282">
        <v>0</v>
      </c>
      <c r="H1268" s="273">
        <v>0</v>
      </c>
      <c r="I1268" s="273">
        <v>0</v>
      </c>
      <c r="J1268" s="273">
        <v>0</v>
      </c>
      <c r="K1268" s="44" t="s">
        <v>23</v>
      </c>
      <c r="L1268" s="273">
        <v>0</v>
      </c>
      <c r="M1268" s="20" t="s">
        <v>23</v>
      </c>
      <c r="N1268" s="44" t="s">
        <v>23</v>
      </c>
      <c r="O1268" s="18" t="s">
        <v>23</v>
      </c>
    </row>
    <row r="1269" spans="1:15" s="42" customFormat="1" ht="136.5" customHeight="1">
      <c r="A1269" s="104" t="s">
        <v>1541</v>
      </c>
      <c r="B1269" s="1068" t="s">
        <v>1542</v>
      </c>
      <c r="C1269" s="1070"/>
      <c r="D1269" s="11">
        <f t="shared" ref="D1269:L1269" si="204">SUM(D1268)</f>
        <v>0</v>
      </c>
      <c r="E1269" s="11">
        <f t="shared" si="204"/>
        <v>0</v>
      </c>
      <c r="F1269" s="11">
        <f t="shared" si="204"/>
        <v>0</v>
      </c>
      <c r="G1269" s="11">
        <f t="shared" si="204"/>
        <v>0</v>
      </c>
      <c r="H1269" s="11">
        <f t="shared" si="204"/>
        <v>0</v>
      </c>
      <c r="I1269" s="11">
        <f t="shared" si="204"/>
        <v>0</v>
      </c>
      <c r="J1269" s="11">
        <f t="shared" si="204"/>
        <v>0</v>
      </c>
      <c r="K1269" s="11">
        <f t="shared" si="204"/>
        <v>0</v>
      </c>
      <c r="L1269" s="11">
        <f t="shared" si="204"/>
        <v>0</v>
      </c>
      <c r="M1269" s="11" t="s">
        <v>23</v>
      </c>
      <c r="N1269" s="103" t="s">
        <v>23</v>
      </c>
      <c r="O1269" s="11" t="s">
        <v>23</v>
      </c>
    </row>
    <row r="1270" spans="1:15" s="42" customFormat="1" ht="20.25">
      <c r="A1270" s="104" t="s">
        <v>1543</v>
      </c>
      <c r="B1270" s="1068" t="s">
        <v>678</v>
      </c>
      <c r="C1270" s="1069"/>
      <c r="D1270" s="1069"/>
      <c r="E1270" s="1069"/>
      <c r="F1270" s="1069"/>
      <c r="G1270" s="1069"/>
      <c r="H1270" s="1069"/>
      <c r="I1270" s="1069"/>
      <c r="J1270" s="1069"/>
      <c r="K1270" s="1069"/>
      <c r="L1270" s="1069"/>
      <c r="M1270" s="1069"/>
      <c r="N1270" s="1069"/>
      <c r="O1270" s="1070"/>
    </row>
    <row r="1271" spans="1:15" s="42" customFormat="1" ht="20.25">
      <c r="A1271" s="104" t="s">
        <v>1544</v>
      </c>
      <c r="B1271" s="1068" t="s">
        <v>977</v>
      </c>
      <c r="C1271" s="1069"/>
      <c r="D1271" s="1069"/>
      <c r="E1271" s="1069"/>
      <c r="F1271" s="1069"/>
      <c r="G1271" s="1069"/>
      <c r="H1271" s="1069"/>
      <c r="I1271" s="1069"/>
      <c r="J1271" s="1069"/>
      <c r="K1271" s="1069"/>
      <c r="L1271" s="1069"/>
      <c r="M1271" s="1069"/>
      <c r="N1271" s="1069"/>
      <c r="O1271" s="1070"/>
    </row>
    <row r="1272" spans="1:15" s="42" customFormat="1" ht="20.25">
      <c r="A1272" s="44">
        <v>1</v>
      </c>
      <c r="B1272" s="21" t="s">
        <v>23</v>
      </c>
      <c r="C1272" s="21" t="s">
        <v>23</v>
      </c>
      <c r="D1272" s="801">
        <v>0</v>
      </c>
      <c r="E1272" s="44" t="s">
        <v>23</v>
      </c>
      <c r="F1272" s="799">
        <v>0</v>
      </c>
      <c r="G1272" s="282">
        <v>0</v>
      </c>
      <c r="H1272" s="273">
        <v>0</v>
      </c>
      <c r="I1272" s="273">
        <v>0</v>
      </c>
      <c r="J1272" s="273">
        <v>0</v>
      </c>
      <c r="K1272" s="44" t="s">
        <v>23</v>
      </c>
      <c r="L1272" s="273">
        <v>0</v>
      </c>
      <c r="M1272" s="20" t="s">
        <v>23</v>
      </c>
      <c r="N1272" s="44" t="s">
        <v>23</v>
      </c>
      <c r="O1272" s="18" t="s">
        <v>23</v>
      </c>
    </row>
    <row r="1273" spans="1:15" s="42" customFormat="1" ht="30" customHeight="1">
      <c r="A1273" s="104" t="s">
        <v>1544</v>
      </c>
      <c r="B1273" s="1068" t="s">
        <v>978</v>
      </c>
      <c r="C1273" s="1070"/>
      <c r="D1273" s="11">
        <f t="shared" ref="D1273:L1273" si="205">SUM(D1272)</f>
        <v>0</v>
      </c>
      <c r="E1273" s="11">
        <f t="shared" si="205"/>
        <v>0</v>
      </c>
      <c r="F1273" s="11">
        <f t="shared" si="205"/>
        <v>0</v>
      </c>
      <c r="G1273" s="11">
        <f t="shared" si="205"/>
        <v>0</v>
      </c>
      <c r="H1273" s="11">
        <f t="shared" si="205"/>
        <v>0</v>
      </c>
      <c r="I1273" s="11">
        <f t="shared" si="205"/>
        <v>0</v>
      </c>
      <c r="J1273" s="11">
        <f t="shared" si="205"/>
        <v>0</v>
      </c>
      <c r="K1273" s="11">
        <f t="shared" si="205"/>
        <v>0</v>
      </c>
      <c r="L1273" s="11">
        <f t="shared" si="205"/>
        <v>0</v>
      </c>
      <c r="M1273" s="11" t="s">
        <v>23</v>
      </c>
      <c r="N1273" s="103" t="s">
        <v>23</v>
      </c>
      <c r="O1273" s="11" t="s">
        <v>23</v>
      </c>
    </row>
    <row r="1274" spans="1:15" s="42" customFormat="1" ht="20.25">
      <c r="A1274" s="104" t="s">
        <v>1545</v>
      </c>
      <c r="B1274" s="1068" t="s">
        <v>692</v>
      </c>
      <c r="C1274" s="1069"/>
      <c r="D1274" s="1069"/>
      <c r="E1274" s="1069"/>
      <c r="F1274" s="1069"/>
      <c r="G1274" s="1069"/>
      <c r="H1274" s="1069"/>
      <c r="I1274" s="1069"/>
      <c r="J1274" s="1069"/>
      <c r="K1274" s="1069"/>
      <c r="L1274" s="1069"/>
      <c r="M1274" s="1069"/>
      <c r="N1274" s="1069"/>
      <c r="O1274" s="1070"/>
    </row>
    <row r="1275" spans="1:15" s="42" customFormat="1" ht="20.25">
      <c r="A1275" s="44">
        <v>1</v>
      </c>
      <c r="B1275" s="21" t="s">
        <v>23</v>
      </c>
      <c r="C1275" s="21" t="s">
        <v>23</v>
      </c>
      <c r="D1275" s="801">
        <v>0</v>
      </c>
      <c r="E1275" s="44" t="s">
        <v>23</v>
      </c>
      <c r="F1275" s="799">
        <v>0</v>
      </c>
      <c r="G1275" s="282">
        <v>0</v>
      </c>
      <c r="H1275" s="273">
        <v>0</v>
      </c>
      <c r="I1275" s="273">
        <v>0</v>
      </c>
      <c r="J1275" s="273">
        <v>0</v>
      </c>
      <c r="K1275" s="44" t="s">
        <v>23</v>
      </c>
      <c r="L1275" s="273">
        <v>0</v>
      </c>
      <c r="M1275" s="20" t="s">
        <v>23</v>
      </c>
      <c r="N1275" s="44" t="s">
        <v>23</v>
      </c>
      <c r="O1275" s="18" t="s">
        <v>23</v>
      </c>
    </row>
    <row r="1276" spans="1:15" s="42" customFormat="1" ht="20.25">
      <c r="A1276" s="104" t="s">
        <v>1545</v>
      </c>
      <c r="B1276" s="1068" t="s">
        <v>980</v>
      </c>
      <c r="C1276" s="1070"/>
      <c r="D1276" s="11">
        <f t="shared" ref="D1276:L1276" si="206">SUM(D1275)</f>
        <v>0</v>
      </c>
      <c r="E1276" s="11">
        <f t="shared" si="206"/>
        <v>0</v>
      </c>
      <c r="F1276" s="11">
        <f t="shared" si="206"/>
        <v>0</v>
      </c>
      <c r="G1276" s="11">
        <f t="shared" si="206"/>
        <v>0</v>
      </c>
      <c r="H1276" s="11">
        <f t="shared" si="206"/>
        <v>0</v>
      </c>
      <c r="I1276" s="11">
        <f t="shared" si="206"/>
        <v>0</v>
      </c>
      <c r="J1276" s="11">
        <f t="shared" si="206"/>
        <v>0</v>
      </c>
      <c r="K1276" s="11">
        <f t="shared" si="206"/>
        <v>0</v>
      </c>
      <c r="L1276" s="11">
        <f t="shared" si="206"/>
        <v>0</v>
      </c>
      <c r="M1276" s="11" t="s">
        <v>23</v>
      </c>
      <c r="N1276" s="103" t="s">
        <v>23</v>
      </c>
      <c r="O1276" s="11" t="s">
        <v>23</v>
      </c>
    </row>
    <row r="1277" spans="1:15" s="42" customFormat="1" ht="20.25">
      <c r="A1277" s="104" t="s">
        <v>1546</v>
      </c>
      <c r="B1277" s="1068" t="s">
        <v>721</v>
      </c>
      <c r="C1277" s="1069"/>
      <c r="D1277" s="1069"/>
      <c r="E1277" s="1069"/>
      <c r="F1277" s="1069"/>
      <c r="G1277" s="1069"/>
      <c r="H1277" s="1069"/>
      <c r="I1277" s="1069"/>
      <c r="J1277" s="1069"/>
      <c r="K1277" s="1069"/>
      <c r="L1277" s="1069"/>
      <c r="M1277" s="1069"/>
      <c r="N1277" s="1069"/>
      <c r="O1277" s="1070"/>
    </row>
    <row r="1278" spans="1:15" s="67" customFormat="1" ht="109.5" customHeight="1">
      <c r="A1278" s="405" t="s">
        <v>1547</v>
      </c>
      <c r="B1278" s="12" t="s">
        <v>1548</v>
      </c>
      <c r="C1278" s="12" t="s">
        <v>1549</v>
      </c>
      <c r="D1278" s="5">
        <v>12</v>
      </c>
      <c r="E1278" s="188">
        <v>1010302007</v>
      </c>
      <c r="F1278" s="799">
        <v>0</v>
      </c>
      <c r="G1278" s="282">
        <v>1</v>
      </c>
      <c r="H1278" s="368">
        <v>106859.73</v>
      </c>
      <c r="I1278" s="273">
        <v>5818.1</v>
      </c>
      <c r="J1278" s="273">
        <f>H1278-I1278</f>
        <v>101041.62999999999</v>
      </c>
      <c r="K1278" s="44" t="s">
        <v>23</v>
      </c>
      <c r="L1278" s="273">
        <v>0</v>
      </c>
      <c r="M1278" s="19">
        <v>40907</v>
      </c>
      <c r="N1278" s="5" t="s">
        <v>1550</v>
      </c>
      <c r="O1278" s="18" t="s">
        <v>23</v>
      </c>
    </row>
    <row r="1279" spans="1:15" s="67" customFormat="1" ht="21">
      <c r="A1279" s="104" t="s">
        <v>1546</v>
      </c>
      <c r="B1279" s="1068" t="s">
        <v>732</v>
      </c>
      <c r="C1279" s="1070"/>
      <c r="D1279" s="11">
        <f>SUM(D1278)</f>
        <v>12</v>
      </c>
      <c r="E1279" s="11" t="s">
        <v>23</v>
      </c>
      <c r="F1279" s="11">
        <f>SUM(F1278)</f>
        <v>0</v>
      </c>
      <c r="G1279" s="53">
        <f>SUM(G1278)</f>
        <v>1</v>
      </c>
      <c r="H1279" s="167">
        <f>SUM(H1278:H1278)</f>
        <v>106859.73</v>
      </c>
      <c r="I1279" s="167">
        <f>I1278</f>
        <v>5818.1</v>
      </c>
      <c r="J1279" s="35">
        <f>H1279-I1279</f>
        <v>101041.62999999999</v>
      </c>
      <c r="K1279" s="11">
        <f>SUM(K1278)</f>
        <v>0</v>
      </c>
      <c r="L1279" s="11">
        <f>SUM(L1278)</f>
        <v>0</v>
      </c>
      <c r="M1279" s="11" t="s">
        <v>23</v>
      </c>
      <c r="N1279" s="103" t="s">
        <v>23</v>
      </c>
      <c r="O1279" s="11" t="s">
        <v>23</v>
      </c>
    </row>
    <row r="1280" spans="1:15" s="67" customFormat="1" ht="144.75" customHeight="1">
      <c r="A1280" s="104" t="s">
        <v>1543</v>
      </c>
      <c r="B1280" s="1068" t="s">
        <v>1551</v>
      </c>
      <c r="C1280" s="1070"/>
      <c r="D1280" s="11">
        <f>D1279+D1276+D1273</f>
        <v>12</v>
      </c>
      <c r="E1280" s="11"/>
      <c r="F1280" s="11">
        <f>F1279+F1276+F1273</f>
        <v>0</v>
      </c>
      <c r="G1280" s="11">
        <f>G1279+G1276+G1273</f>
        <v>1</v>
      </c>
      <c r="H1280" s="167">
        <f>H1273+H1276+H1279</f>
        <v>106859.73</v>
      </c>
      <c r="I1280" s="167">
        <f>I1273+I1276+I1279</f>
        <v>5818.1</v>
      </c>
      <c r="J1280" s="35">
        <f>H1280-I1280</f>
        <v>101041.62999999999</v>
      </c>
      <c r="K1280" s="11">
        <f>K1279+K1276+K1273</f>
        <v>0</v>
      </c>
      <c r="L1280" s="11">
        <f>L1279+L1276+L1273</f>
        <v>0</v>
      </c>
      <c r="M1280" s="11" t="s">
        <v>23</v>
      </c>
      <c r="N1280" s="103" t="s">
        <v>23</v>
      </c>
      <c r="O1280" s="11" t="s">
        <v>23</v>
      </c>
    </row>
    <row r="1281" spans="1:15" s="42" customFormat="1" ht="20.25">
      <c r="A1281" s="104" t="s">
        <v>1552</v>
      </c>
      <c r="B1281" s="1068" t="s">
        <v>735</v>
      </c>
      <c r="C1281" s="1069"/>
      <c r="D1281" s="1069"/>
      <c r="E1281" s="1069"/>
      <c r="F1281" s="1069"/>
      <c r="G1281" s="1069"/>
      <c r="H1281" s="1069"/>
      <c r="I1281" s="1069"/>
      <c r="J1281" s="1069"/>
      <c r="K1281" s="1069"/>
      <c r="L1281" s="1069"/>
      <c r="M1281" s="1069"/>
      <c r="N1281" s="1069"/>
      <c r="O1281" s="1070"/>
    </row>
    <row r="1282" spans="1:15" s="42" customFormat="1" ht="20.25">
      <c r="A1282" s="104" t="s">
        <v>1553</v>
      </c>
      <c r="B1282" s="1068" t="s">
        <v>985</v>
      </c>
      <c r="C1282" s="1069"/>
      <c r="D1282" s="1069"/>
      <c r="E1282" s="1069"/>
      <c r="F1282" s="1069"/>
      <c r="G1282" s="1069"/>
      <c r="H1282" s="1069"/>
      <c r="I1282" s="1069"/>
      <c r="J1282" s="1069"/>
      <c r="K1282" s="1069"/>
      <c r="L1282" s="1069"/>
      <c r="M1282" s="1069"/>
      <c r="N1282" s="1069"/>
      <c r="O1282" s="1070"/>
    </row>
    <row r="1283" spans="1:15" s="42" customFormat="1" ht="20.25">
      <c r="A1283" s="44">
        <v>1</v>
      </c>
      <c r="B1283" s="21" t="s">
        <v>23</v>
      </c>
      <c r="C1283" s="21" t="s">
        <v>23</v>
      </c>
      <c r="D1283" s="801">
        <v>0</v>
      </c>
      <c r="E1283" s="44" t="s">
        <v>23</v>
      </c>
      <c r="F1283" s="799">
        <v>0</v>
      </c>
      <c r="G1283" s="282">
        <v>0</v>
      </c>
      <c r="H1283" s="273">
        <v>0</v>
      </c>
      <c r="I1283" s="273">
        <v>0</v>
      </c>
      <c r="J1283" s="273">
        <v>0</v>
      </c>
      <c r="K1283" s="44" t="s">
        <v>23</v>
      </c>
      <c r="L1283" s="273">
        <v>0</v>
      </c>
      <c r="M1283" s="20" t="s">
        <v>23</v>
      </c>
      <c r="N1283" s="44" t="s">
        <v>23</v>
      </c>
      <c r="O1283" s="18" t="s">
        <v>23</v>
      </c>
    </row>
    <row r="1284" spans="1:15" s="42" customFormat="1" ht="20.25">
      <c r="A1284" s="104" t="s">
        <v>1206</v>
      </c>
      <c r="B1284" s="1068" t="s">
        <v>949</v>
      </c>
      <c r="C1284" s="1070"/>
      <c r="D1284" s="11">
        <f t="shared" ref="D1284:L1284" si="207">SUM(D1283)</f>
        <v>0</v>
      </c>
      <c r="E1284" s="11">
        <f t="shared" si="207"/>
        <v>0</v>
      </c>
      <c r="F1284" s="11">
        <f t="shared" si="207"/>
        <v>0</v>
      </c>
      <c r="G1284" s="11">
        <f t="shared" si="207"/>
        <v>0</v>
      </c>
      <c r="H1284" s="11">
        <f t="shared" si="207"/>
        <v>0</v>
      </c>
      <c r="I1284" s="11">
        <f t="shared" si="207"/>
        <v>0</v>
      </c>
      <c r="J1284" s="11">
        <f t="shared" si="207"/>
        <v>0</v>
      </c>
      <c r="K1284" s="11">
        <f t="shared" si="207"/>
        <v>0</v>
      </c>
      <c r="L1284" s="11">
        <f t="shared" si="207"/>
        <v>0</v>
      </c>
      <c r="M1284" s="11" t="s">
        <v>23</v>
      </c>
      <c r="N1284" s="103" t="s">
        <v>23</v>
      </c>
      <c r="O1284" s="11" t="s">
        <v>23</v>
      </c>
    </row>
    <row r="1285" spans="1:15" s="42" customFormat="1" ht="20.25">
      <c r="A1285" s="104" t="s">
        <v>1554</v>
      </c>
      <c r="B1285" s="1068" t="s">
        <v>987</v>
      </c>
      <c r="C1285" s="1069"/>
      <c r="D1285" s="1069"/>
      <c r="E1285" s="1069"/>
      <c r="F1285" s="1069"/>
      <c r="G1285" s="1069"/>
      <c r="H1285" s="1069"/>
      <c r="I1285" s="1069"/>
      <c r="J1285" s="1069"/>
      <c r="K1285" s="1069"/>
      <c r="L1285" s="1069"/>
      <c r="M1285" s="1069"/>
      <c r="N1285" s="1069"/>
      <c r="O1285" s="1070"/>
    </row>
    <row r="1286" spans="1:15" s="42" customFormat="1" ht="20.25">
      <c r="A1286" s="44">
        <v>1</v>
      </c>
      <c r="B1286" s="21" t="s">
        <v>23</v>
      </c>
      <c r="C1286" s="21" t="s">
        <v>23</v>
      </c>
      <c r="D1286" s="801">
        <v>0</v>
      </c>
      <c r="E1286" s="44" t="s">
        <v>23</v>
      </c>
      <c r="F1286" s="799">
        <v>0</v>
      </c>
      <c r="G1286" s="282">
        <v>0</v>
      </c>
      <c r="H1286" s="273">
        <v>0</v>
      </c>
      <c r="I1286" s="273">
        <v>0</v>
      </c>
      <c r="J1286" s="273">
        <v>0</v>
      </c>
      <c r="K1286" s="44" t="s">
        <v>23</v>
      </c>
      <c r="L1286" s="273">
        <v>0</v>
      </c>
      <c r="M1286" s="20" t="s">
        <v>23</v>
      </c>
      <c r="N1286" s="44" t="s">
        <v>23</v>
      </c>
      <c r="O1286" s="18" t="s">
        <v>23</v>
      </c>
    </row>
    <row r="1287" spans="1:15" s="42" customFormat="1" ht="20.25">
      <c r="A1287" s="104" t="s">
        <v>1554</v>
      </c>
      <c r="B1287" s="1068" t="s">
        <v>988</v>
      </c>
      <c r="C1287" s="1070"/>
      <c r="D1287" s="11">
        <f t="shared" ref="D1287:L1287" si="208">SUM(D1286)</f>
        <v>0</v>
      </c>
      <c r="E1287" s="11">
        <f t="shared" si="208"/>
        <v>0</v>
      </c>
      <c r="F1287" s="11">
        <f t="shared" si="208"/>
        <v>0</v>
      </c>
      <c r="G1287" s="11">
        <f t="shared" si="208"/>
        <v>0</v>
      </c>
      <c r="H1287" s="11">
        <f t="shared" si="208"/>
        <v>0</v>
      </c>
      <c r="I1287" s="11">
        <f t="shared" si="208"/>
        <v>0</v>
      </c>
      <c r="J1287" s="11">
        <f t="shared" si="208"/>
        <v>0</v>
      </c>
      <c r="K1287" s="11">
        <f t="shared" si="208"/>
        <v>0</v>
      </c>
      <c r="L1287" s="11">
        <f t="shared" si="208"/>
        <v>0</v>
      </c>
      <c r="M1287" s="11" t="s">
        <v>23</v>
      </c>
      <c r="N1287" s="103" t="s">
        <v>23</v>
      </c>
      <c r="O1287" s="11" t="s">
        <v>23</v>
      </c>
    </row>
    <row r="1288" spans="1:15" s="42" customFormat="1" ht="20.25">
      <c r="A1288" s="104" t="s">
        <v>1555</v>
      </c>
      <c r="B1288" s="1068" t="s">
        <v>990</v>
      </c>
      <c r="C1288" s="1069"/>
      <c r="D1288" s="1069"/>
      <c r="E1288" s="1069"/>
      <c r="F1288" s="1069"/>
      <c r="G1288" s="1069"/>
      <c r="H1288" s="1069"/>
      <c r="I1288" s="1069"/>
      <c r="J1288" s="1069"/>
      <c r="K1288" s="1069"/>
      <c r="L1288" s="1069"/>
      <c r="M1288" s="1069"/>
      <c r="N1288" s="1069"/>
      <c r="O1288" s="1070"/>
    </row>
    <row r="1289" spans="1:15" s="42" customFormat="1" ht="20.25">
      <c r="A1289" s="44">
        <v>1</v>
      </c>
      <c r="B1289" s="21" t="s">
        <v>23</v>
      </c>
      <c r="C1289" s="21" t="s">
        <v>23</v>
      </c>
      <c r="D1289" s="801">
        <v>0</v>
      </c>
      <c r="E1289" s="44" t="s">
        <v>23</v>
      </c>
      <c r="F1289" s="799">
        <v>0</v>
      </c>
      <c r="G1289" s="282">
        <v>0</v>
      </c>
      <c r="H1289" s="273">
        <v>0</v>
      </c>
      <c r="I1289" s="273">
        <v>0</v>
      </c>
      <c r="J1289" s="273">
        <v>0</v>
      </c>
      <c r="K1289" s="44" t="s">
        <v>23</v>
      </c>
      <c r="L1289" s="273">
        <v>0</v>
      </c>
      <c r="M1289" s="20" t="s">
        <v>23</v>
      </c>
      <c r="N1289" s="44" t="s">
        <v>23</v>
      </c>
      <c r="O1289" s="18" t="s">
        <v>23</v>
      </c>
    </row>
    <row r="1290" spans="1:15" s="42" customFormat="1" ht="20.25">
      <c r="A1290" s="104" t="s">
        <v>1555</v>
      </c>
      <c r="B1290" s="1068" t="s">
        <v>991</v>
      </c>
      <c r="C1290" s="1070"/>
      <c r="D1290" s="11">
        <f t="shared" ref="D1290:L1290" si="209">SUM(D1289)</f>
        <v>0</v>
      </c>
      <c r="E1290" s="11">
        <f t="shared" si="209"/>
        <v>0</v>
      </c>
      <c r="F1290" s="11">
        <f t="shared" si="209"/>
        <v>0</v>
      </c>
      <c r="G1290" s="11">
        <f t="shared" si="209"/>
        <v>0</v>
      </c>
      <c r="H1290" s="11">
        <f t="shared" si="209"/>
        <v>0</v>
      </c>
      <c r="I1290" s="11">
        <f t="shared" si="209"/>
        <v>0</v>
      </c>
      <c r="J1290" s="11">
        <f t="shared" si="209"/>
        <v>0</v>
      </c>
      <c r="K1290" s="11">
        <f t="shared" si="209"/>
        <v>0</v>
      </c>
      <c r="L1290" s="11">
        <f t="shared" si="209"/>
        <v>0</v>
      </c>
      <c r="M1290" s="11" t="s">
        <v>23</v>
      </c>
      <c r="N1290" s="103" t="s">
        <v>23</v>
      </c>
      <c r="O1290" s="11" t="s">
        <v>23</v>
      </c>
    </row>
    <row r="1291" spans="1:15" s="42" customFormat="1" ht="20.25">
      <c r="A1291" s="104" t="s">
        <v>1556</v>
      </c>
      <c r="B1291" s="1068" t="s">
        <v>721</v>
      </c>
      <c r="C1291" s="1069"/>
      <c r="D1291" s="1069"/>
      <c r="E1291" s="1069"/>
      <c r="F1291" s="1069"/>
      <c r="G1291" s="1069"/>
      <c r="H1291" s="1069"/>
      <c r="I1291" s="1069"/>
      <c r="J1291" s="1069"/>
      <c r="K1291" s="1069"/>
      <c r="L1291" s="1069"/>
      <c r="M1291" s="1069"/>
      <c r="N1291" s="1069"/>
      <c r="O1291" s="1070"/>
    </row>
    <row r="1292" spans="1:15" s="42" customFormat="1" ht="20.25">
      <c r="A1292" s="405" t="s">
        <v>982</v>
      </c>
      <c r="B1292" s="21" t="s">
        <v>23</v>
      </c>
      <c r="C1292" s="21" t="s">
        <v>23</v>
      </c>
      <c r="D1292" s="801">
        <v>0</v>
      </c>
      <c r="E1292" s="44" t="s">
        <v>23</v>
      </c>
      <c r="F1292" s="799">
        <v>0</v>
      </c>
      <c r="G1292" s="282">
        <v>0</v>
      </c>
      <c r="H1292" s="273">
        <v>0</v>
      </c>
      <c r="I1292" s="273">
        <v>0</v>
      </c>
      <c r="J1292" s="273">
        <v>0</v>
      </c>
      <c r="K1292" s="44" t="s">
        <v>23</v>
      </c>
      <c r="L1292" s="273">
        <v>0</v>
      </c>
      <c r="M1292" s="20" t="s">
        <v>23</v>
      </c>
      <c r="N1292" s="44" t="s">
        <v>23</v>
      </c>
      <c r="O1292" s="18" t="s">
        <v>23</v>
      </c>
    </row>
    <row r="1293" spans="1:15" s="42" customFormat="1" ht="20.25">
      <c r="A1293" s="104" t="s">
        <v>1556</v>
      </c>
      <c r="B1293" s="1068" t="s">
        <v>732</v>
      </c>
      <c r="C1293" s="1070"/>
      <c r="D1293" s="11">
        <f t="shared" ref="D1293:L1293" si="210">SUM(D1292)</f>
        <v>0</v>
      </c>
      <c r="E1293" s="11">
        <f t="shared" si="210"/>
        <v>0</v>
      </c>
      <c r="F1293" s="11">
        <f t="shared" si="210"/>
        <v>0</v>
      </c>
      <c r="G1293" s="11">
        <f t="shared" si="210"/>
        <v>0</v>
      </c>
      <c r="H1293" s="11">
        <f t="shared" si="210"/>
        <v>0</v>
      </c>
      <c r="I1293" s="11">
        <f t="shared" si="210"/>
        <v>0</v>
      </c>
      <c r="J1293" s="11">
        <f t="shared" si="210"/>
        <v>0</v>
      </c>
      <c r="K1293" s="11">
        <f t="shared" si="210"/>
        <v>0</v>
      </c>
      <c r="L1293" s="11">
        <f t="shared" si="210"/>
        <v>0</v>
      </c>
      <c r="M1293" s="11" t="s">
        <v>23</v>
      </c>
      <c r="N1293" s="103" t="s">
        <v>23</v>
      </c>
      <c r="O1293" s="11" t="s">
        <v>23</v>
      </c>
    </row>
    <row r="1294" spans="1:15" s="42" customFormat="1" ht="129.75" customHeight="1">
      <c r="A1294" s="104" t="s">
        <v>1552</v>
      </c>
      <c r="B1294" s="1068" t="s">
        <v>1557</v>
      </c>
      <c r="C1294" s="1070"/>
      <c r="D1294" s="11">
        <v>0</v>
      </c>
      <c r="E1294" s="104" t="s">
        <v>23</v>
      </c>
      <c r="F1294" s="166">
        <v>0</v>
      </c>
      <c r="G1294" s="10">
        <v>0</v>
      </c>
      <c r="H1294" s="167">
        <v>0</v>
      </c>
      <c r="I1294" s="167">
        <v>0</v>
      </c>
      <c r="J1294" s="35">
        <v>0</v>
      </c>
      <c r="K1294" s="103" t="s">
        <v>23</v>
      </c>
      <c r="L1294" s="34">
        <v>0</v>
      </c>
      <c r="M1294" s="11" t="s">
        <v>23</v>
      </c>
      <c r="N1294" s="103" t="s">
        <v>23</v>
      </c>
      <c r="O1294" s="11" t="s">
        <v>23</v>
      </c>
    </row>
    <row r="1295" spans="1:15" s="42" customFormat="1" ht="20.25">
      <c r="A1295" s="104" t="s">
        <v>1558</v>
      </c>
      <c r="B1295" s="1068" t="s">
        <v>994</v>
      </c>
      <c r="C1295" s="1069"/>
      <c r="D1295" s="1069"/>
      <c r="E1295" s="1069"/>
      <c r="F1295" s="1069"/>
      <c r="G1295" s="1069"/>
      <c r="H1295" s="1069"/>
      <c r="I1295" s="1069"/>
      <c r="J1295" s="1069"/>
      <c r="K1295" s="1069"/>
      <c r="L1295" s="1069"/>
      <c r="M1295" s="1069"/>
      <c r="N1295" s="1069"/>
      <c r="O1295" s="1070"/>
    </row>
    <row r="1296" spans="1:15" s="42" customFormat="1" ht="20.25">
      <c r="A1296" s="405" t="s">
        <v>982</v>
      </c>
      <c r="B1296" s="21" t="s">
        <v>23</v>
      </c>
      <c r="C1296" s="21" t="s">
        <v>23</v>
      </c>
      <c r="D1296" s="801">
        <v>0</v>
      </c>
      <c r="E1296" s="44" t="s">
        <v>23</v>
      </c>
      <c r="F1296" s="799">
        <v>0</v>
      </c>
      <c r="G1296" s="282">
        <v>0</v>
      </c>
      <c r="H1296" s="273">
        <v>0</v>
      </c>
      <c r="I1296" s="273">
        <v>0</v>
      </c>
      <c r="J1296" s="273">
        <v>0</v>
      </c>
      <c r="K1296" s="44" t="s">
        <v>23</v>
      </c>
      <c r="L1296" s="273">
        <v>0</v>
      </c>
      <c r="M1296" s="20" t="s">
        <v>23</v>
      </c>
      <c r="N1296" s="44" t="s">
        <v>23</v>
      </c>
      <c r="O1296" s="18" t="s">
        <v>23</v>
      </c>
    </row>
    <row r="1297" spans="1:15" s="42" customFormat="1" ht="129" customHeight="1">
      <c r="A1297" s="104" t="s">
        <v>1558</v>
      </c>
      <c r="B1297" s="1068" t="s">
        <v>1559</v>
      </c>
      <c r="C1297" s="1070"/>
      <c r="D1297" s="11">
        <f t="shared" ref="D1297:L1297" si="211">SUM(D1296)</f>
        <v>0</v>
      </c>
      <c r="E1297" s="11">
        <f t="shared" si="211"/>
        <v>0</v>
      </c>
      <c r="F1297" s="11">
        <f t="shared" si="211"/>
        <v>0</v>
      </c>
      <c r="G1297" s="11">
        <f t="shared" si="211"/>
        <v>0</v>
      </c>
      <c r="H1297" s="11">
        <f t="shared" si="211"/>
        <v>0</v>
      </c>
      <c r="I1297" s="11">
        <f t="shared" si="211"/>
        <v>0</v>
      </c>
      <c r="J1297" s="11">
        <f t="shared" si="211"/>
        <v>0</v>
      </c>
      <c r="K1297" s="11">
        <f t="shared" si="211"/>
        <v>0</v>
      </c>
      <c r="L1297" s="11">
        <f t="shared" si="211"/>
        <v>0</v>
      </c>
      <c r="M1297" s="11" t="s">
        <v>23</v>
      </c>
      <c r="N1297" s="103" t="s">
        <v>23</v>
      </c>
      <c r="O1297" s="11" t="s">
        <v>23</v>
      </c>
    </row>
    <row r="1298" spans="1:15" s="42" customFormat="1" ht="174.75" customHeight="1">
      <c r="A1298" s="106" t="s">
        <v>1525</v>
      </c>
      <c r="B1298" s="1076" t="s">
        <v>1560</v>
      </c>
      <c r="C1298" s="1078"/>
      <c r="D1298" s="26">
        <f>D1297+D1294+D1280+D1269+D1266</f>
        <v>2783.8</v>
      </c>
      <c r="E1298" s="26"/>
      <c r="F1298" s="26">
        <f>F1297+F1294+F1280+F1269+F1266</f>
        <v>0</v>
      </c>
      <c r="G1298" s="50">
        <f>G1297+G1294+G1280+G1269+G1266</f>
        <v>4</v>
      </c>
      <c r="H1298" s="43">
        <f>H1280+H1266</f>
        <v>31129728.629999999</v>
      </c>
      <c r="I1298" s="43">
        <f>I1280+I1266</f>
        <v>20985110.830000002</v>
      </c>
      <c r="J1298" s="51">
        <f>J1280+J1266</f>
        <v>10144617.800000001</v>
      </c>
      <c r="K1298" s="26"/>
      <c r="L1298" s="26">
        <f>L1297+L1294+L1280+L1269+L1266</f>
        <v>104331997.25999999</v>
      </c>
      <c r="M1298" s="26" t="s">
        <v>23</v>
      </c>
      <c r="N1298" s="105" t="s">
        <v>23</v>
      </c>
      <c r="O1298" s="26" t="s">
        <v>23</v>
      </c>
    </row>
    <row r="1299" spans="1:15" s="42" customFormat="1" ht="60.75" customHeight="1">
      <c r="A1299" s="104" t="s">
        <v>1561</v>
      </c>
      <c r="B1299" s="1065" t="s">
        <v>1562</v>
      </c>
      <c r="C1299" s="1066"/>
      <c r="D1299" s="1066"/>
      <c r="E1299" s="1066"/>
      <c r="F1299" s="1066"/>
      <c r="G1299" s="1066"/>
      <c r="H1299" s="1066"/>
      <c r="I1299" s="1066"/>
      <c r="J1299" s="1066"/>
      <c r="K1299" s="1066"/>
      <c r="L1299" s="1066"/>
      <c r="M1299" s="1066"/>
      <c r="N1299" s="1066"/>
      <c r="O1299" s="1067"/>
    </row>
    <row r="1300" spans="1:15" s="42" customFormat="1" ht="25.5">
      <c r="A1300" s="104" t="s">
        <v>1563</v>
      </c>
      <c r="B1300" s="1087" t="s">
        <v>20</v>
      </c>
      <c r="C1300" s="1088"/>
      <c r="D1300" s="1088"/>
      <c r="E1300" s="1088"/>
      <c r="F1300" s="1088"/>
      <c r="G1300" s="1088"/>
      <c r="H1300" s="1088"/>
      <c r="I1300" s="1088"/>
      <c r="J1300" s="1088"/>
      <c r="K1300" s="1088"/>
      <c r="L1300" s="1088"/>
      <c r="M1300" s="1088"/>
      <c r="N1300" s="1088"/>
      <c r="O1300" s="1089"/>
    </row>
    <row r="1301" spans="1:15" s="42" customFormat="1" ht="139.5" customHeight="1">
      <c r="A1301" s="44">
        <v>1</v>
      </c>
      <c r="B1301" s="17" t="s">
        <v>1564</v>
      </c>
      <c r="C1301" s="12" t="s">
        <v>6227</v>
      </c>
      <c r="D1301" s="5">
        <v>4334.1000000000004</v>
      </c>
      <c r="E1301" s="188" t="s">
        <v>1565</v>
      </c>
      <c r="F1301" s="799">
        <v>0</v>
      </c>
      <c r="G1301" s="325">
        <v>1</v>
      </c>
      <c r="H1301" s="368">
        <v>18145573.559999999</v>
      </c>
      <c r="I1301" s="368">
        <v>0</v>
      </c>
      <c r="J1301" s="368">
        <f>H1301-I1301</f>
        <v>18145573.559999999</v>
      </c>
      <c r="K1301" s="5" t="s">
        <v>1566</v>
      </c>
      <c r="L1301" s="273">
        <v>96929825.590000004</v>
      </c>
      <c r="M1301" s="19">
        <v>41604</v>
      </c>
      <c r="N1301" s="5" t="s">
        <v>1567</v>
      </c>
      <c r="O1301" s="18" t="s">
        <v>23</v>
      </c>
    </row>
    <row r="1302" spans="1:15" s="42" customFormat="1" ht="81">
      <c r="A1302" s="44">
        <v>2</v>
      </c>
      <c r="B1302" s="17" t="s">
        <v>1568</v>
      </c>
      <c r="C1302" s="12" t="s">
        <v>6227</v>
      </c>
      <c r="D1302" s="5">
        <v>98</v>
      </c>
      <c r="E1302" s="188" t="s">
        <v>1569</v>
      </c>
      <c r="F1302" s="799">
        <v>0</v>
      </c>
      <c r="G1302" s="325">
        <v>1</v>
      </c>
      <c r="H1302" s="368">
        <v>167000</v>
      </c>
      <c r="I1302" s="368">
        <v>151517.47</v>
      </c>
      <c r="J1302" s="368">
        <f>H1302-I1302</f>
        <v>15482.529999999999</v>
      </c>
      <c r="K1302" s="5" t="s">
        <v>1570</v>
      </c>
      <c r="L1302" s="273">
        <v>2547504.12</v>
      </c>
      <c r="M1302" s="19">
        <v>41604</v>
      </c>
      <c r="N1302" s="5" t="s">
        <v>1571</v>
      </c>
      <c r="O1302" s="18" t="s">
        <v>23</v>
      </c>
    </row>
    <row r="1303" spans="1:15" s="42" customFormat="1" ht="81">
      <c r="A1303" s="44">
        <v>3</v>
      </c>
      <c r="B1303" s="17" t="s">
        <v>1572</v>
      </c>
      <c r="C1303" s="12" t="s">
        <v>6227</v>
      </c>
      <c r="D1303" s="5">
        <v>306.39999999999998</v>
      </c>
      <c r="E1303" s="188" t="s">
        <v>1573</v>
      </c>
      <c r="F1303" s="799">
        <v>0</v>
      </c>
      <c r="G1303" s="325">
        <v>1</v>
      </c>
      <c r="H1303" s="368">
        <v>433000</v>
      </c>
      <c r="I1303" s="284">
        <v>315128.01</v>
      </c>
      <c r="J1303" s="368">
        <f>H1303-I1303</f>
        <v>117871.98999999999</v>
      </c>
      <c r="K1303" s="5" t="s">
        <v>1574</v>
      </c>
      <c r="L1303" s="273">
        <v>2722743.94</v>
      </c>
      <c r="M1303" s="19">
        <v>41604</v>
      </c>
      <c r="N1303" s="5" t="s">
        <v>1575</v>
      </c>
      <c r="O1303" s="18" t="s">
        <v>23</v>
      </c>
    </row>
    <row r="1304" spans="1:15" s="42" customFormat="1" ht="182.25">
      <c r="A1304" s="44">
        <v>4</v>
      </c>
      <c r="B1304" s="17" t="s">
        <v>6228</v>
      </c>
      <c r="C1304" s="12" t="s">
        <v>6227</v>
      </c>
      <c r="D1304" s="5">
        <v>14.3</v>
      </c>
      <c r="E1304" s="188" t="s">
        <v>1430</v>
      </c>
      <c r="F1304" s="799">
        <v>0</v>
      </c>
      <c r="G1304" s="325">
        <v>1</v>
      </c>
      <c r="H1304" s="368">
        <v>156490.91</v>
      </c>
      <c r="I1304" s="284">
        <v>156068.35999999999</v>
      </c>
      <c r="J1304" s="368">
        <f>H1304-I1304</f>
        <v>422.55000000001746</v>
      </c>
      <c r="K1304" s="5" t="s">
        <v>1577</v>
      </c>
      <c r="L1304" s="273">
        <v>132356.22</v>
      </c>
      <c r="M1304" s="19">
        <v>43727</v>
      </c>
      <c r="N1304" s="5" t="s">
        <v>6229</v>
      </c>
      <c r="O1304" s="18"/>
    </row>
    <row r="1305" spans="1:15" s="42" customFormat="1" ht="182.25">
      <c r="A1305" s="44">
        <v>5</v>
      </c>
      <c r="B1305" s="17" t="s">
        <v>6228</v>
      </c>
      <c r="C1305" s="12" t="s">
        <v>6227</v>
      </c>
      <c r="D1305" s="5">
        <v>145.30000000000001</v>
      </c>
      <c r="E1305" s="188" t="s">
        <v>6230</v>
      </c>
      <c r="F1305" s="799">
        <v>0</v>
      </c>
      <c r="G1305" s="325">
        <v>1</v>
      </c>
      <c r="H1305" s="368">
        <v>1590078.93</v>
      </c>
      <c r="I1305" s="284">
        <v>1585785.66</v>
      </c>
      <c r="J1305" s="368">
        <f>H1305-I1305</f>
        <v>4293.2700000000186</v>
      </c>
      <c r="K1305" s="5" t="s">
        <v>1576</v>
      </c>
      <c r="L1305" s="273">
        <v>1082431.24</v>
      </c>
      <c r="M1305" s="19">
        <v>43727</v>
      </c>
      <c r="N1305" s="5" t="s">
        <v>6231</v>
      </c>
      <c r="O1305" s="18"/>
    </row>
    <row r="1306" spans="1:15" s="42" customFormat="1" ht="140.25" customHeight="1">
      <c r="A1306" s="104" t="s">
        <v>1563</v>
      </c>
      <c r="B1306" s="1049" t="s">
        <v>6232</v>
      </c>
      <c r="C1306" s="1050"/>
      <c r="D1306" s="835">
        <f>D1301+D1302+D1303+D1304+D1305</f>
        <v>4898.1000000000004</v>
      </c>
      <c r="E1306" s="104" t="s">
        <v>23</v>
      </c>
      <c r="F1306" s="166">
        <f>SUM(F1301:F1303)</f>
        <v>0</v>
      </c>
      <c r="G1306" s="10">
        <f>G1301+G1302+G1303+G1304+G1305</f>
        <v>5</v>
      </c>
      <c r="H1306" s="167">
        <f>H1301+H1302+H1303+H1304+H1305</f>
        <v>20492143.399999999</v>
      </c>
      <c r="I1306" s="167">
        <f>I1301+I1302+I1303+I1304+I1305</f>
        <v>2208499.5</v>
      </c>
      <c r="J1306" s="35">
        <f>J1301+J1302+J1303+J1304+J1305</f>
        <v>18283643.899999999</v>
      </c>
      <c r="K1306" s="103" t="s">
        <v>23</v>
      </c>
      <c r="L1306" s="34">
        <f>L1301+L1302+L1303+L1304+L1305</f>
        <v>103414861.11</v>
      </c>
      <c r="M1306" s="11" t="s">
        <v>23</v>
      </c>
      <c r="N1306" s="103" t="s">
        <v>23</v>
      </c>
      <c r="O1306" s="11" t="s">
        <v>23</v>
      </c>
    </row>
    <row r="1307" spans="1:15" s="42" customFormat="1" ht="20.25">
      <c r="A1307" s="104" t="s">
        <v>1578</v>
      </c>
      <c r="B1307" s="1049" t="s">
        <v>197</v>
      </c>
      <c r="C1307" s="1051"/>
      <c r="D1307" s="1051"/>
      <c r="E1307" s="1051"/>
      <c r="F1307" s="1051"/>
      <c r="G1307" s="1051"/>
      <c r="H1307" s="1051"/>
      <c r="I1307" s="1051"/>
      <c r="J1307" s="1051"/>
      <c r="K1307" s="1051"/>
      <c r="L1307" s="1051"/>
      <c r="M1307" s="1051"/>
      <c r="N1307" s="1051"/>
      <c r="O1307" s="1050"/>
    </row>
    <row r="1308" spans="1:15" s="42" customFormat="1" ht="20.25">
      <c r="A1308" s="44">
        <v>1</v>
      </c>
      <c r="B1308" s="21" t="s">
        <v>23</v>
      </c>
      <c r="C1308" s="21" t="s">
        <v>23</v>
      </c>
      <c r="D1308" s="801">
        <v>0</v>
      </c>
      <c r="E1308" s="44" t="s">
        <v>23</v>
      </c>
      <c r="F1308" s="799">
        <v>0</v>
      </c>
      <c r="G1308" s="282">
        <v>0</v>
      </c>
      <c r="H1308" s="273">
        <v>0</v>
      </c>
      <c r="I1308" s="273">
        <v>0</v>
      </c>
      <c r="J1308" s="273">
        <v>0</v>
      </c>
      <c r="K1308" s="44" t="s">
        <v>23</v>
      </c>
      <c r="L1308" s="273">
        <v>0</v>
      </c>
      <c r="M1308" s="20" t="s">
        <v>23</v>
      </c>
      <c r="N1308" s="44" t="s">
        <v>23</v>
      </c>
      <c r="O1308" s="18" t="s">
        <v>23</v>
      </c>
    </row>
    <row r="1309" spans="1:15" s="42" customFormat="1" ht="141" customHeight="1">
      <c r="A1309" s="104" t="s">
        <v>1578</v>
      </c>
      <c r="B1309" s="1049" t="s">
        <v>1579</v>
      </c>
      <c r="C1309" s="1050"/>
      <c r="D1309" s="11">
        <f t="shared" ref="D1309:L1309" si="212">SUM(D1308)</f>
        <v>0</v>
      </c>
      <c r="E1309" s="11">
        <f t="shared" si="212"/>
        <v>0</v>
      </c>
      <c r="F1309" s="11">
        <f t="shared" si="212"/>
        <v>0</v>
      </c>
      <c r="G1309" s="11">
        <f t="shared" si="212"/>
        <v>0</v>
      </c>
      <c r="H1309" s="11">
        <f t="shared" si="212"/>
        <v>0</v>
      </c>
      <c r="I1309" s="11">
        <f t="shared" si="212"/>
        <v>0</v>
      </c>
      <c r="J1309" s="11">
        <f t="shared" si="212"/>
        <v>0</v>
      </c>
      <c r="K1309" s="11">
        <f t="shared" si="212"/>
        <v>0</v>
      </c>
      <c r="L1309" s="11">
        <f t="shared" si="212"/>
        <v>0</v>
      </c>
      <c r="M1309" s="11" t="s">
        <v>23</v>
      </c>
      <c r="N1309" s="103" t="s">
        <v>23</v>
      </c>
      <c r="O1309" s="11" t="s">
        <v>23</v>
      </c>
    </row>
    <row r="1310" spans="1:15" s="42" customFormat="1" ht="20.25">
      <c r="A1310" s="104" t="s">
        <v>1580</v>
      </c>
      <c r="B1310" s="1049" t="s">
        <v>678</v>
      </c>
      <c r="C1310" s="1051"/>
      <c r="D1310" s="1051"/>
      <c r="E1310" s="1051"/>
      <c r="F1310" s="1051"/>
      <c r="G1310" s="1051"/>
      <c r="H1310" s="1051"/>
      <c r="I1310" s="1051"/>
      <c r="J1310" s="1051"/>
      <c r="K1310" s="1051"/>
      <c r="L1310" s="1051"/>
      <c r="M1310" s="1051"/>
      <c r="N1310" s="1051"/>
      <c r="O1310" s="1050"/>
    </row>
    <row r="1311" spans="1:15" s="42" customFormat="1" ht="20.25">
      <c r="A1311" s="104" t="s">
        <v>1581</v>
      </c>
      <c r="B1311" s="1049" t="s">
        <v>977</v>
      </c>
      <c r="C1311" s="1051"/>
      <c r="D1311" s="1051"/>
      <c r="E1311" s="1051"/>
      <c r="F1311" s="1051"/>
      <c r="G1311" s="1051"/>
      <c r="H1311" s="1051"/>
      <c r="I1311" s="1051"/>
      <c r="J1311" s="1051"/>
      <c r="K1311" s="1051"/>
      <c r="L1311" s="1051"/>
      <c r="M1311" s="1051"/>
      <c r="N1311" s="1051"/>
      <c r="O1311" s="1050"/>
    </row>
    <row r="1312" spans="1:15" s="42" customFormat="1" ht="20.25">
      <c r="A1312" s="44">
        <v>1</v>
      </c>
      <c r="B1312" s="21" t="s">
        <v>23</v>
      </c>
      <c r="C1312" s="21" t="s">
        <v>23</v>
      </c>
      <c r="D1312" s="801">
        <v>0</v>
      </c>
      <c r="E1312" s="44" t="s">
        <v>23</v>
      </c>
      <c r="F1312" s="799">
        <v>0</v>
      </c>
      <c r="G1312" s="282">
        <v>0</v>
      </c>
      <c r="H1312" s="273">
        <v>0</v>
      </c>
      <c r="I1312" s="273">
        <v>0</v>
      </c>
      <c r="J1312" s="273">
        <v>0</v>
      </c>
      <c r="K1312" s="44" t="s">
        <v>23</v>
      </c>
      <c r="L1312" s="273">
        <v>0</v>
      </c>
      <c r="M1312" s="20" t="s">
        <v>23</v>
      </c>
      <c r="N1312" s="44" t="s">
        <v>23</v>
      </c>
      <c r="O1312" s="18" t="s">
        <v>23</v>
      </c>
    </row>
    <row r="1313" spans="1:15" s="42" customFormat="1" ht="20.25">
      <c r="A1313" s="104" t="s">
        <v>1581</v>
      </c>
      <c r="B1313" s="103" t="s">
        <v>978</v>
      </c>
      <c r="C1313" s="103"/>
      <c r="D1313" s="11">
        <f t="shared" ref="D1313:L1313" si="213">SUM(D1312)</f>
        <v>0</v>
      </c>
      <c r="E1313" s="11">
        <f t="shared" si="213"/>
        <v>0</v>
      </c>
      <c r="F1313" s="11">
        <f t="shared" si="213"/>
        <v>0</v>
      </c>
      <c r="G1313" s="11">
        <f t="shared" si="213"/>
        <v>0</v>
      </c>
      <c r="H1313" s="11">
        <f t="shared" si="213"/>
        <v>0</v>
      </c>
      <c r="I1313" s="11">
        <f t="shared" si="213"/>
        <v>0</v>
      </c>
      <c r="J1313" s="11">
        <f t="shared" si="213"/>
        <v>0</v>
      </c>
      <c r="K1313" s="11">
        <f t="shared" si="213"/>
        <v>0</v>
      </c>
      <c r="L1313" s="11">
        <f t="shared" si="213"/>
        <v>0</v>
      </c>
      <c r="M1313" s="11" t="s">
        <v>23</v>
      </c>
      <c r="N1313" s="103" t="s">
        <v>23</v>
      </c>
      <c r="O1313" s="11" t="s">
        <v>23</v>
      </c>
    </row>
    <row r="1314" spans="1:15" s="42" customFormat="1" ht="20.25">
      <c r="A1314" s="104" t="s">
        <v>1582</v>
      </c>
      <c r="B1314" s="1049" t="s">
        <v>692</v>
      </c>
      <c r="C1314" s="1051"/>
      <c r="D1314" s="1051"/>
      <c r="E1314" s="1051"/>
      <c r="F1314" s="1051"/>
      <c r="G1314" s="1051"/>
      <c r="H1314" s="1051"/>
      <c r="I1314" s="1051"/>
      <c r="J1314" s="1051"/>
      <c r="K1314" s="1051"/>
      <c r="L1314" s="1051"/>
      <c r="M1314" s="1051"/>
      <c r="N1314" s="1051"/>
      <c r="O1314" s="1050"/>
    </row>
    <row r="1315" spans="1:15" s="42" customFormat="1" ht="20.25">
      <c r="A1315" s="44">
        <v>1</v>
      </c>
      <c r="B1315" s="21" t="s">
        <v>23</v>
      </c>
      <c r="C1315" s="21" t="s">
        <v>23</v>
      </c>
      <c r="D1315" s="801">
        <v>0</v>
      </c>
      <c r="E1315" s="44" t="s">
        <v>23</v>
      </c>
      <c r="F1315" s="799">
        <v>0</v>
      </c>
      <c r="G1315" s="282">
        <v>0</v>
      </c>
      <c r="H1315" s="273">
        <v>0</v>
      </c>
      <c r="I1315" s="273">
        <v>0</v>
      </c>
      <c r="J1315" s="273">
        <v>0</v>
      </c>
      <c r="K1315" s="44" t="s">
        <v>23</v>
      </c>
      <c r="L1315" s="273">
        <v>0</v>
      </c>
      <c r="M1315" s="20" t="s">
        <v>23</v>
      </c>
      <c r="N1315" s="44" t="s">
        <v>23</v>
      </c>
      <c r="O1315" s="18" t="s">
        <v>23</v>
      </c>
    </row>
    <row r="1316" spans="1:15" s="42" customFormat="1" ht="20.25">
      <c r="A1316" s="104" t="s">
        <v>1582</v>
      </c>
      <c r="B1316" s="103" t="s">
        <v>980</v>
      </c>
      <c r="C1316" s="103"/>
      <c r="D1316" s="11">
        <f t="shared" ref="D1316:L1316" si="214">SUM(D1315)</f>
        <v>0</v>
      </c>
      <c r="E1316" s="11">
        <f t="shared" si="214"/>
        <v>0</v>
      </c>
      <c r="F1316" s="11">
        <f t="shared" si="214"/>
        <v>0</v>
      </c>
      <c r="G1316" s="11">
        <f t="shared" si="214"/>
        <v>0</v>
      </c>
      <c r="H1316" s="11">
        <f t="shared" si="214"/>
        <v>0</v>
      </c>
      <c r="I1316" s="11">
        <f t="shared" si="214"/>
        <v>0</v>
      </c>
      <c r="J1316" s="11">
        <f t="shared" si="214"/>
        <v>0</v>
      </c>
      <c r="K1316" s="11">
        <f t="shared" si="214"/>
        <v>0</v>
      </c>
      <c r="L1316" s="11">
        <f t="shared" si="214"/>
        <v>0</v>
      </c>
      <c r="M1316" s="11" t="s">
        <v>23</v>
      </c>
      <c r="N1316" s="103" t="s">
        <v>23</v>
      </c>
      <c r="O1316" s="11" t="s">
        <v>23</v>
      </c>
    </row>
    <row r="1317" spans="1:15" s="42" customFormat="1" ht="20.25">
      <c r="A1317" s="104" t="s">
        <v>1583</v>
      </c>
      <c r="B1317" s="1049" t="s">
        <v>721</v>
      </c>
      <c r="C1317" s="1051"/>
      <c r="D1317" s="1051"/>
      <c r="E1317" s="1051"/>
      <c r="F1317" s="1051"/>
      <c r="G1317" s="1051"/>
      <c r="H1317" s="1051"/>
      <c r="I1317" s="1051"/>
      <c r="J1317" s="1051"/>
      <c r="K1317" s="1051"/>
      <c r="L1317" s="1051"/>
      <c r="M1317" s="1051"/>
      <c r="N1317" s="1051"/>
      <c r="O1317" s="1050"/>
    </row>
    <row r="1318" spans="1:15" s="42" customFormat="1" ht="20.25">
      <c r="A1318" s="405" t="s">
        <v>982</v>
      </c>
      <c r="B1318" s="12"/>
      <c r="C1318" s="12"/>
      <c r="D1318" s="5"/>
      <c r="E1318" s="720"/>
      <c r="F1318" s="799"/>
      <c r="G1318" s="282"/>
      <c r="H1318" s="788"/>
      <c r="I1318" s="273"/>
      <c r="J1318" s="273"/>
      <c r="K1318" s="44"/>
      <c r="L1318" s="273"/>
      <c r="M1318" s="20"/>
      <c r="N1318" s="44"/>
      <c r="O1318" s="18"/>
    </row>
    <row r="1319" spans="1:15" s="42" customFormat="1" ht="20.25">
      <c r="A1319" s="104" t="s">
        <v>1583</v>
      </c>
      <c r="B1319" s="103" t="s">
        <v>732</v>
      </c>
      <c r="C1319" s="103"/>
      <c r="D1319" s="11">
        <f t="shared" ref="D1319:L1319" si="215">SUM(D1318)</f>
        <v>0</v>
      </c>
      <c r="E1319" s="11">
        <f t="shared" si="215"/>
        <v>0</v>
      </c>
      <c r="F1319" s="11">
        <f t="shared" si="215"/>
        <v>0</v>
      </c>
      <c r="G1319" s="11">
        <f t="shared" si="215"/>
        <v>0</v>
      </c>
      <c r="H1319" s="11">
        <f t="shared" si="215"/>
        <v>0</v>
      </c>
      <c r="I1319" s="11">
        <f t="shared" si="215"/>
        <v>0</v>
      </c>
      <c r="J1319" s="11">
        <f t="shared" si="215"/>
        <v>0</v>
      </c>
      <c r="K1319" s="11">
        <f t="shared" si="215"/>
        <v>0</v>
      </c>
      <c r="L1319" s="11">
        <f t="shared" si="215"/>
        <v>0</v>
      </c>
      <c r="M1319" s="11" t="s">
        <v>23</v>
      </c>
      <c r="N1319" s="103" t="s">
        <v>23</v>
      </c>
      <c r="O1319" s="11" t="s">
        <v>23</v>
      </c>
    </row>
    <row r="1320" spans="1:15" s="42" customFormat="1" ht="141" customHeight="1">
      <c r="A1320" s="104" t="s">
        <v>1580</v>
      </c>
      <c r="B1320" s="1049" t="s">
        <v>1584</v>
      </c>
      <c r="C1320" s="1050"/>
      <c r="D1320" s="11">
        <f t="shared" ref="D1320:L1320" si="216">D1319+D1316+D1313</f>
        <v>0</v>
      </c>
      <c r="E1320" s="11">
        <f t="shared" si="216"/>
        <v>0</v>
      </c>
      <c r="F1320" s="11">
        <f t="shared" si="216"/>
        <v>0</v>
      </c>
      <c r="G1320" s="11">
        <f t="shared" si="216"/>
        <v>0</v>
      </c>
      <c r="H1320" s="11">
        <f t="shared" si="216"/>
        <v>0</v>
      </c>
      <c r="I1320" s="11">
        <f t="shared" si="216"/>
        <v>0</v>
      </c>
      <c r="J1320" s="11">
        <f t="shared" si="216"/>
        <v>0</v>
      </c>
      <c r="K1320" s="11">
        <f t="shared" si="216"/>
        <v>0</v>
      </c>
      <c r="L1320" s="11">
        <f t="shared" si="216"/>
        <v>0</v>
      </c>
      <c r="M1320" s="11" t="s">
        <v>23</v>
      </c>
      <c r="N1320" s="103" t="s">
        <v>23</v>
      </c>
      <c r="O1320" s="11" t="s">
        <v>23</v>
      </c>
    </row>
    <row r="1321" spans="1:15" s="42" customFormat="1" ht="20.25">
      <c r="A1321" s="104" t="s">
        <v>1585</v>
      </c>
      <c r="B1321" s="1049" t="s">
        <v>735</v>
      </c>
      <c r="C1321" s="1051"/>
      <c r="D1321" s="1051"/>
      <c r="E1321" s="1051"/>
      <c r="F1321" s="1051"/>
      <c r="G1321" s="1051"/>
      <c r="H1321" s="1051"/>
      <c r="I1321" s="1051"/>
      <c r="J1321" s="1051"/>
      <c r="K1321" s="1051"/>
      <c r="L1321" s="1051"/>
      <c r="M1321" s="1051"/>
      <c r="N1321" s="1051"/>
      <c r="O1321" s="1050"/>
    </row>
    <row r="1322" spans="1:15" s="42" customFormat="1" ht="20.25">
      <c r="A1322" s="104" t="s">
        <v>1586</v>
      </c>
      <c r="B1322" s="1049" t="s">
        <v>985</v>
      </c>
      <c r="C1322" s="1051"/>
      <c r="D1322" s="1051"/>
      <c r="E1322" s="1051"/>
      <c r="F1322" s="1051"/>
      <c r="G1322" s="1051"/>
      <c r="H1322" s="1051"/>
      <c r="I1322" s="1051"/>
      <c r="J1322" s="1051"/>
      <c r="K1322" s="1051"/>
      <c r="L1322" s="1051"/>
      <c r="M1322" s="1051"/>
      <c r="N1322" s="1051"/>
      <c r="O1322" s="1050"/>
    </row>
    <row r="1323" spans="1:15" s="42" customFormat="1" ht="20.25">
      <c r="A1323" s="44">
        <v>1</v>
      </c>
      <c r="B1323" s="21" t="s">
        <v>23</v>
      </c>
      <c r="C1323" s="21" t="s">
        <v>23</v>
      </c>
      <c r="D1323" s="801">
        <v>0</v>
      </c>
      <c r="E1323" s="44" t="s">
        <v>23</v>
      </c>
      <c r="F1323" s="799">
        <v>0</v>
      </c>
      <c r="G1323" s="282">
        <v>0</v>
      </c>
      <c r="H1323" s="273">
        <v>0</v>
      </c>
      <c r="I1323" s="273">
        <v>0</v>
      </c>
      <c r="J1323" s="273">
        <v>0</v>
      </c>
      <c r="K1323" s="44" t="s">
        <v>23</v>
      </c>
      <c r="L1323" s="273">
        <v>0</v>
      </c>
      <c r="M1323" s="20" t="s">
        <v>23</v>
      </c>
      <c r="N1323" s="44" t="s">
        <v>23</v>
      </c>
      <c r="O1323" s="18" t="s">
        <v>23</v>
      </c>
    </row>
    <row r="1324" spans="1:15" s="42" customFormat="1" ht="20.25">
      <c r="A1324" s="104" t="s">
        <v>1587</v>
      </c>
      <c r="B1324" s="103" t="s">
        <v>949</v>
      </c>
      <c r="C1324" s="103"/>
      <c r="D1324" s="11">
        <f t="shared" ref="D1324:L1324" si="217">SUM(D1323)</f>
        <v>0</v>
      </c>
      <c r="E1324" s="11">
        <f t="shared" si="217"/>
        <v>0</v>
      </c>
      <c r="F1324" s="11">
        <f t="shared" si="217"/>
        <v>0</v>
      </c>
      <c r="G1324" s="11">
        <f t="shared" si="217"/>
        <v>0</v>
      </c>
      <c r="H1324" s="11">
        <f t="shared" si="217"/>
        <v>0</v>
      </c>
      <c r="I1324" s="11">
        <f t="shared" si="217"/>
        <v>0</v>
      </c>
      <c r="J1324" s="11">
        <f t="shared" si="217"/>
        <v>0</v>
      </c>
      <c r="K1324" s="11">
        <f t="shared" si="217"/>
        <v>0</v>
      </c>
      <c r="L1324" s="11">
        <f t="shared" si="217"/>
        <v>0</v>
      </c>
      <c r="M1324" s="11" t="s">
        <v>23</v>
      </c>
      <c r="N1324" s="103" t="s">
        <v>23</v>
      </c>
      <c r="O1324" s="11" t="s">
        <v>23</v>
      </c>
    </row>
    <row r="1325" spans="1:15" s="42" customFormat="1" ht="20.25">
      <c r="A1325" s="104" t="s">
        <v>1588</v>
      </c>
      <c r="B1325" s="1049" t="s">
        <v>987</v>
      </c>
      <c r="C1325" s="1051"/>
      <c r="D1325" s="1051"/>
      <c r="E1325" s="1051"/>
      <c r="F1325" s="1051"/>
      <c r="G1325" s="1051"/>
      <c r="H1325" s="1051"/>
      <c r="I1325" s="1051"/>
      <c r="J1325" s="1051"/>
      <c r="K1325" s="1051"/>
      <c r="L1325" s="1051"/>
      <c r="M1325" s="1051"/>
      <c r="N1325" s="1051"/>
      <c r="O1325" s="1050"/>
    </row>
    <row r="1326" spans="1:15" s="42" customFormat="1" ht="20.25">
      <c r="A1326" s="44">
        <v>1</v>
      </c>
      <c r="B1326" s="21" t="s">
        <v>23</v>
      </c>
      <c r="C1326" s="21" t="s">
        <v>23</v>
      </c>
      <c r="D1326" s="801">
        <v>0</v>
      </c>
      <c r="E1326" s="44" t="s">
        <v>23</v>
      </c>
      <c r="F1326" s="799">
        <v>0</v>
      </c>
      <c r="G1326" s="282">
        <v>0</v>
      </c>
      <c r="H1326" s="273">
        <v>0</v>
      </c>
      <c r="I1326" s="273">
        <v>0</v>
      </c>
      <c r="J1326" s="273">
        <v>0</v>
      </c>
      <c r="K1326" s="44" t="s">
        <v>23</v>
      </c>
      <c r="L1326" s="273">
        <v>0</v>
      </c>
      <c r="M1326" s="20" t="s">
        <v>23</v>
      </c>
      <c r="N1326" s="44" t="s">
        <v>23</v>
      </c>
      <c r="O1326" s="18" t="s">
        <v>23</v>
      </c>
    </row>
    <row r="1327" spans="1:15" s="42" customFormat="1" ht="20.25">
      <c r="A1327" s="104" t="s">
        <v>1588</v>
      </c>
      <c r="B1327" s="103" t="s">
        <v>988</v>
      </c>
      <c r="C1327" s="103"/>
      <c r="D1327" s="11">
        <f t="shared" ref="D1327:L1327" si="218">SUM(D1326)</f>
        <v>0</v>
      </c>
      <c r="E1327" s="11">
        <f t="shared" si="218"/>
        <v>0</v>
      </c>
      <c r="F1327" s="11">
        <f t="shared" si="218"/>
        <v>0</v>
      </c>
      <c r="G1327" s="11">
        <f t="shared" si="218"/>
        <v>0</v>
      </c>
      <c r="H1327" s="11">
        <f t="shared" si="218"/>
        <v>0</v>
      </c>
      <c r="I1327" s="11">
        <f t="shared" si="218"/>
        <v>0</v>
      </c>
      <c r="J1327" s="11">
        <f t="shared" si="218"/>
        <v>0</v>
      </c>
      <c r="K1327" s="11">
        <f t="shared" si="218"/>
        <v>0</v>
      </c>
      <c r="L1327" s="11">
        <f t="shared" si="218"/>
        <v>0</v>
      </c>
      <c r="M1327" s="11" t="s">
        <v>23</v>
      </c>
      <c r="N1327" s="103" t="s">
        <v>23</v>
      </c>
      <c r="O1327" s="11" t="s">
        <v>23</v>
      </c>
    </row>
    <row r="1328" spans="1:15" s="42" customFormat="1" ht="20.25">
      <c r="A1328" s="104" t="s">
        <v>1589</v>
      </c>
      <c r="B1328" s="1049" t="s">
        <v>990</v>
      </c>
      <c r="C1328" s="1051"/>
      <c r="D1328" s="1051"/>
      <c r="E1328" s="1051"/>
      <c r="F1328" s="1051"/>
      <c r="G1328" s="1051"/>
      <c r="H1328" s="1051"/>
      <c r="I1328" s="1051"/>
      <c r="J1328" s="1051"/>
      <c r="K1328" s="1051"/>
      <c r="L1328" s="1051"/>
      <c r="M1328" s="1051"/>
      <c r="N1328" s="1051"/>
      <c r="O1328" s="1050"/>
    </row>
    <row r="1329" spans="1:15" s="42" customFormat="1" ht="20.25">
      <c r="A1329" s="44">
        <v>1</v>
      </c>
      <c r="B1329" s="21" t="s">
        <v>23</v>
      </c>
      <c r="C1329" s="21" t="s">
        <v>23</v>
      </c>
      <c r="D1329" s="801">
        <v>0</v>
      </c>
      <c r="E1329" s="44" t="s">
        <v>23</v>
      </c>
      <c r="F1329" s="799">
        <v>0</v>
      </c>
      <c r="G1329" s="282">
        <v>0</v>
      </c>
      <c r="H1329" s="273">
        <v>0</v>
      </c>
      <c r="I1329" s="273">
        <v>0</v>
      </c>
      <c r="J1329" s="273">
        <v>0</v>
      </c>
      <c r="K1329" s="44" t="s">
        <v>23</v>
      </c>
      <c r="L1329" s="273">
        <v>0</v>
      </c>
      <c r="M1329" s="20" t="s">
        <v>23</v>
      </c>
      <c r="N1329" s="44" t="s">
        <v>23</v>
      </c>
      <c r="O1329" s="18" t="s">
        <v>23</v>
      </c>
    </row>
    <row r="1330" spans="1:15" s="42" customFormat="1" ht="20.25">
      <c r="A1330" s="104" t="s">
        <v>1589</v>
      </c>
      <c r="B1330" s="103" t="s">
        <v>991</v>
      </c>
      <c r="C1330" s="103"/>
      <c r="D1330" s="11">
        <f t="shared" ref="D1330:L1330" si="219">SUM(D1329)</f>
        <v>0</v>
      </c>
      <c r="E1330" s="11">
        <f t="shared" si="219"/>
        <v>0</v>
      </c>
      <c r="F1330" s="11">
        <f t="shared" si="219"/>
        <v>0</v>
      </c>
      <c r="G1330" s="11">
        <f t="shared" si="219"/>
        <v>0</v>
      </c>
      <c r="H1330" s="11">
        <f t="shared" si="219"/>
        <v>0</v>
      </c>
      <c r="I1330" s="11">
        <f t="shared" si="219"/>
        <v>0</v>
      </c>
      <c r="J1330" s="11">
        <f t="shared" si="219"/>
        <v>0</v>
      </c>
      <c r="K1330" s="11">
        <f t="shared" si="219"/>
        <v>0</v>
      </c>
      <c r="L1330" s="11">
        <f t="shared" si="219"/>
        <v>0</v>
      </c>
      <c r="M1330" s="11" t="s">
        <v>23</v>
      </c>
      <c r="N1330" s="103" t="s">
        <v>23</v>
      </c>
      <c r="O1330" s="11" t="s">
        <v>23</v>
      </c>
    </row>
    <row r="1331" spans="1:15" s="42" customFormat="1" ht="20.25">
      <c r="A1331" s="104" t="s">
        <v>1590</v>
      </c>
      <c r="B1331" s="1049" t="s">
        <v>721</v>
      </c>
      <c r="C1331" s="1051"/>
      <c r="D1331" s="1051"/>
      <c r="E1331" s="1051"/>
      <c r="F1331" s="1051"/>
      <c r="G1331" s="1051"/>
      <c r="H1331" s="1051"/>
      <c r="I1331" s="1051"/>
      <c r="J1331" s="1051"/>
      <c r="K1331" s="1051"/>
      <c r="L1331" s="1051"/>
      <c r="M1331" s="1051"/>
      <c r="N1331" s="1051"/>
      <c r="O1331" s="1050"/>
    </row>
    <row r="1332" spans="1:15" s="42" customFormat="1" ht="20.25">
      <c r="A1332" s="405" t="s">
        <v>982</v>
      </c>
      <c r="B1332" s="21" t="s">
        <v>23</v>
      </c>
      <c r="C1332" s="21" t="s">
        <v>23</v>
      </c>
      <c r="D1332" s="801">
        <v>0</v>
      </c>
      <c r="E1332" s="44" t="s">
        <v>23</v>
      </c>
      <c r="F1332" s="799">
        <v>0</v>
      </c>
      <c r="G1332" s="282">
        <v>0</v>
      </c>
      <c r="H1332" s="273">
        <v>0</v>
      </c>
      <c r="I1332" s="273">
        <v>0</v>
      </c>
      <c r="J1332" s="273">
        <v>0</v>
      </c>
      <c r="K1332" s="44" t="s">
        <v>23</v>
      </c>
      <c r="L1332" s="273">
        <v>0</v>
      </c>
      <c r="M1332" s="20" t="s">
        <v>23</v>
      </c>
      <c r="N1332" s="44" t="s">
        <v>23</v>
      </c>
      <c r="O1332" s="18" t="s">
        <v>23</v>
      </c>
    </row>
    <row r="1333" spans="1:15" s="42" customFormat="1" ht="20.25">
      <c r="A1333" s="104" t="s">
        <v>1590</v>
      </c>
      <c r="B1333" s="103" t="s">
        <v>732</v>
      </c>
      <c r="C1333" s="103"/>
      <c r="D1333" s="11">
        <f t="shared" ref="D1333:L1333" si="220">SUM(D1332)</f>
        <v>0</v>
      </c>
      <c r="E1333" s="11">
        <f t="shared" si="220"/>
        <v>0</v>
      </c>
      <c r="F1333" s="11">
        <f t="shared" si="220"/>
        <v>0</v>
      </c>
      <c r="G1333" s="11">
        <f t="shared" si="220"/>
        <v>0</v>
      </c>
      <c r="H1333" s="11">
        <f t="shared" si="220"/>
        <v>0</v>
      </c>
      <c r="I1333" s="11">
        <f t="shared" si="220"/>
        <v>0</v>
      </c>
      <c r="J1333" s="11">
        <f t="shared" si="220"/>
        <v>0</v>
      </c>
      <c r="K1333" s="11">
        <f t="shared" si="220"/>
        <v>0</v>
      </c>
      <c r="L1333" s="11">
        <f t="shared" si="220"/>
        <v>0</v>
      </c>
      <c r="M1333" s="11" t="s">
        <v>23</v>
      </c>
      <c r="N1333" s="103" t="s">
        <v>23</v>
      </c>
      <c r="O1333" s="11" t="s">
        <v>23</v>
      </c>
    </row>
    <row r="1334" spans="1:15" s="42" customFormat="1" ht="20.25">
      <c r="A1334" s="104" t="s">
        <v>1585</v>
      </c>
      <c r="B1334" s="1049" t="s">
        <v>1591</v>
      </c>
      <c r="C1334" s="1050"/>
      <c r="D1334" s="11">
        <f t="shared" ref="D1334:L1334" si="221">D1333+D1330+D1327+D1324</f>
        <v>0</v>
      </c>
      <c r="E1334" s="11">
        <f t="shared" si="221"/>
        <v>0</v>
      </c>
      <c r="F1334" s="11">
        <f t="shared" si="221"/>
        <v>0</v>
      </c>
      <c r="G1334" s="11">
        <f t="shared" si="221"/>
        <v>0</v>
      </c>
      <c r="H1334" s="11">
        <f t="shared" si="221"/>
        <v>0</v>
      </c>
      <c r="I1334" s="11">
        <f t="shared" si="221"/>
        <v>0</v>
      </c>
      <c r="J1334" s="11">
        <f t="shared" si="221"/>
        <v>0</v>
      </c>
      <c r="K1334" s="11">
        <f t="shared" si="221"/>
        <v>0</v>
      </c>
      <c r="L1334" s="11">
        <f t="shared" si="221"/>
        <v>0</v>
      </c>
      <c r="M1334" s="11" t="s">
        <v>23</v>
      </c>
      <c r="N1334" s="103" t="s">
        <v>23</v>
      </c>
      <c r="O1334" s="11" t="s">
        <v>23</v>
      </c>
    </row>
    <row r="1335" spans="1:15" s="42" customFormat="1" ht="20.25">
      <c r="A1335" s="104" t="s">
        <v>1592</v>
      </c>
      <c r="B1335" s="1049" t="s">
        <v>994</v>
      </c>
      <c r="C1335" s="1051"/>
      <c r="D1335" s="1051"/>
      <c r="E1335" s="1051"/>
      <c r="F1335" s="1051"/>
      <c r="G1335" s="1051"/>
      <c r="H1335" s="1051"/>
      <c r="I1335" s="1051"/>
      <c r="J1335" s="1051"/>
      <c r="K1335" s="1051"/>
      <c r="L1335" s="1051"/>
      <c r="M1335" s="1051"/>
      <c r="N1335" s="1051"/>
      <c r="O1335" s="1050"/>
    </row>
    <row r="1336" spans="1:15" s="42" customFormat="1" ht="20.25">
      <c r="A1336" s="405" t="s">
        <v>982</v>
      </c>
      <c r="B1336" s="21" t="s">
        <v>23</v>
      </c>
      <c r="C1336" s="21" t="s">
        <v>23</v>
      </c>
      <c r="D1336" s="801">
        <v>0</v>
      </c>
      <c r="E1336" s="44" t="s">
        <v>23</v>
      </c>
      <c r="F1336" s="799">
        <v>0</v>
      </c>
      <c r="G1336" s="282">
        <v>0</v>
      </c>
      <c r="H1336" s="273">
        <v>0</v>
      </c>
      <c r="I1336" s="273">
        <v>0</v>
      </c>
      <c r="J1336" s="273">
        <v>0</v>
      </c>
      <c r="K1336" s="44" t="s">
        <v>23</v>
      </c>
      <c r="L1336" s="273">
        <v>0</v>
      </c>
      <c r="M1336" s="20" t="s">
        <v>23</v>
      </c>
      <c r="N1336" s="44" t="s">
        <v>23</v>
      </c>
      <c r="O1336" s="18" t="s">
        <v>23</v>
      </c>
    </row>
    <row r="1337" spans="1:15" s="42" customFormat="1" ht="153.75" customHeight="1">
      <c r="A1337" s="104" t="s">
        <v>1592</v>
      </c>
      <c r="B1337" s="1049" t="s">
        <v>1593</v>
      </c>
      <c r="C1337" s="1050"/>
      <c r="D1337" s="11">
        <f t="shared" ref="D1337:L1337" si="222">SUM(D1336)</f>
        <v>0</v>
      </c>
      <c r="E1337" s="11">
        <f t="shared" si="222"/>
        <v>0</v>
      </c>
      <c r="F1337" s="11">
        <f t="shared" si="222"/>
        <v>0</v>
      </c>
      <c r="G1337" s="11">
        <f t="shared" si="222"/>
        <v>0</v>
      </c>
      <c r="H1337" s="11">
        <f t="shared" si="222"/>
        <v>0</v>
      </c>
      <c r="I1337" s="11">
        <f t="shared" si="222"/>
        <v>0</v>
      </c>
      <c r="J1337" s="11">
        <f t="shared" si="222"/>
        <v>0</v>
      </c>
      <c r="K1337" s="11">
        <f t="shared" si="222"/>
        <v>0</v>
      </c>
      <c r="L1337" s="11">
        <f t="shared" si="222"/>
        <v>0</v>
      </c>
      <c r="M1337" s="11" t="s">
        <v>23</v>
      </c>
      <c r="N1337" s="103" t="s">
        <v>23</v>
      </c>
      <c r="O1337" s="11" t="s">
        <v>23</v>
      </c>
    </row>
    <row r="1338" spans="1:15" s="42" customFormat="1" ht="177" customHeight="1">
      <c r="A1338" s="106" t="s">
        <v>1561</v>
      </c>
      <c r="B1338" s="1052" t="s">
        <v>1594</v>
      </c>
      <c r="C1338" s="1054"/>
      <c r="D1338" s="26">
        <f>D1337+D1334+D1320+D1309+D1306</f>
        <v>4898.1000000000004</v>
      </c>
      <c r="E1338" s="26" t="s">
        <v>23</v>
      </c>
      <c r="F1338" s="26">
        <f>F1337+F1334+F1320+F1309+F1306</f>
        <v>0</v>
      </c>
      <c r="G1338" s="50">
        <f>G1337+G1334+G1320+G1309+G1306</f>
        <v>5</v>
      </c>
      <c r="H1338" s="22">
        <f>H1337+H1334+H1320+H1309+H1306</f>
        <v>20492143.399999999</v>
      </c>
      <c r="I1338" s="22">
        <f>I1306</f>
        <v>2208499.5</v>
      </c>
      <c r="J1338" s="22">
        <f>J1306</f>
        <v>18283643.899999999</v>
      </c>
      <c r="K1338" s="26" t="s">
        <v>23</v>
      </c>
      <c r="L1338" s="26">
        <f>L1337+L1334+L1320+L1309+L1306</f>
        <v>103414861.11</v>
      </c>
      <c r="M1338" s="26" t="s">
        <v>23</v>
      </c>
      <c r="N1338" s="105" t="s">
        <v>23</v>
      </c>
      <c r="O1338" s="26" t="s">
        <v>23</v>
      </c>
    </row>
    <row r="1339" spans="1:15" s="42" customFormat="1" ht="66.75" customHeight="1">
      <c r="A1339" s="104" t="s">
        <v>1595</v>
      </c>
      <c r="B1339" s="1065" t="s">
        <v>1596</v>
      </c>
      <c r="C1339" s="1066"/>
      <c r="D1339" s="1066"/>
      <c r="E1339" s="1066"/>
      <c r="F1339" s="1066"/>
      <c r="G1339" s="1066"/>
      <c r="H1339" s="1066"/>
      <c r="I1339" s="1066"/>
      <c r="J1339" s="1066"/>
      <c r="K1339" s="1066"/>
      <c r="L1339" s="1066"/>
      <c r="M1339" s="1066"/>
      <c r="N1339" s="1066"/>
      <c r="O1339" s="1067"/>
    </row>
    <row r="1340" spans="1:15" s="42" customFormat="1" ht="25.5">
      <c r="A1340" s="104" t="s">
        <v>1597</v>
      </c>
      <c r="B1340" s="842" t="s">
        <v>20</v>
      </c>
      <c r="C1340" s="842"/>
      <c r="D1340" s="842"/>
      <c r="E1340" s="842"/>
      <c r="F1340" s="842"/>
      <c r="G1340" s="842"/>
      <c r="H1340" s="842"/>
      <c r="I1340" s="842"/>
      <c r="J1340" s="842"/>
      <c r="K1340" s="842"/>
      <c r="L1340" s="842"/>
      <c r="M1340" s="842"/>
      <c r="N1340" s="842"/>
      <c r="O1340" s="842"/>
    </row>
    <row r="1341" spans="1:15" s="42" customFormat="1" ht="118.5" customHeight="1">
      <c r="A1341" s="44">
        <v>1</v>
      </c>
      <c r="B1341" s="17" t="s">
        <v>1598</v>
      </c>
      <c r="C1341" s="12" t="s">
        <v>1599</v>
      </c>
      <c r="D1341" s="188">
        <v>132.80000000000001</v>
      </c>
      <c r="E1341" s="188" t="s">
        <v>1600</v>
      </c>
      <c r="F1341" s="799">
        <v>0</v>
      </c>
      <c r="G1341" s="325">
        <v>1</v>
      </c>
      <c r="H1341" s="368">
        <v>1143607.68</v>
      </c>
      <c r="I1341" s="368">
        <v>0</v>
      </c>
      <c r="J1341" s="368">
        <f>H1341-I1341</f>
        <v>1143607.68</v>
      </c>
      <c r="K1341" s="5" t="s">
        <v>1601</v>
      </c>
      <c r="L1341" s="273">
        <v>2114806.7999999998</v>
      </c>
      <c r="M1341" s="19">
        <v>40233</v>
      </c>
      <c r="N1341" s="5" t="s">
        <v>1602</v>
      </c>
      <c r="O1341" s="18" t="s">
        <v>23</v>
      </c>
    </row>
    <row r="1342" spans="1:15" s="42" customFormat="1" ht="117" customHeight="1">
      <c r="A1342" s="44">
        <v>2</v>
      </c>
      <c r="B1342" s="17" t="s">
        <v>1598</v>
      </c>
      <c r="C1342" s="12" t="s">
        <v>1599</v>
      </c>
      <c r="D1342" s="188">
        <v>243</v>
      </c>
      <c r="E1342" s="188" t="s">
        <v>1603</v>
      </c>
      <c r="F1342" s="799">
        <v>0</v>
      </c>
      <c r="G1342" s="325">
        <v>1</v>
      </c>
      <c r="H1342" s="368">
        <v>408470.22</v>
      </c>
      <c r="I1342" s="368">
        <v>0</v>
      </c>
      <c r="J1342" s="368">
        <f>H1342-I1342</f>
        <v>408470.22</v>
      </c>
      <c r="K1342" s="5" t="s">
        <v>1604</v>
      </c>
      <c r="L1342" s="273">
        <v>5278001.3099999996</v>
      </c>
      <c r="M1342" s="19">
        <v>40233</v>
      </c>
      <c r="N1342" s="5" t="s">
        <v>1605</v>
      </c>
      <c r="O1342" s="18" t="s">
        <v>23</v>
      </c>
    </row>
    <row r="1343" spans="1:15" s="42" customFormat="1" ht="118.5" customHeight="1">
      <c r="A1343" s="44">
        <v>3</v>
      </c>
      <c r="B1343" s="17" t="s">
        <v>1606</v>
      </c>
      <c r="C1343" s="12" t="s">
        <v>1599</v>
      </c>
      <c r="D1343" s="189">
        <v>59.1</v>
      </c>
      <c r="E1343" s="188">
        <v>61</v>
      </c>
      <c r="F1343" s="799">
        <v>0</v>
      </c>
      <c r="G1343" s="325">
        <v>1</v>
      </c>
      <c r="H1343" s="368">
        <v>509658.3</v>
      </c>
      <c r="I1343" s="284">
        <v>119958.62</v>
      </c>
      <c r="J1343" s="368">
        <f>H1343-I1343</f>
        <v>389699.68</v>
      </c>
      <c r="K1343" s="5" t="s">
        <v>1607</v>
      </c>
      <c r="L1343" s="273">
        <v>1146589.6399999999</v>
      </c>
      <c r="M1343" s="281">
        <v>40247</v>
      </c>
      <c r="N1343" s="17" t="s">
        <v>1608</v>
      </c>
      <c r="O1343" s="18" t="s">
        <v>23</v>
      </c>
    </row>
    <row r="1344" spans="1:15" s="42" customFormat="1" ht="140.25" customHeight="1">
      <c r="A1344" s="104" t="s">
        <v>1597</v>
      </c>
      <c r="B1344" s="1049" t="s">
        <v>1609</v>
      </c>
      <c r="C1344" s="1050"/>
      <c r="D1344" s="835">
        <f>SUM(D1341:D1343)</f>
        <v>434.90000000000003</v>
      </c>
      <c r="E1344" s="835" t="s">
        <v>23</v>
      </c>
      <c r="F1344" s="835">
        <f>SUM(F1341:F1343)</f>
        <v>0</v>
      </c>
      <c r="G1344" s="53">
        <f>SUM(G1341:G1343)</f>
        <v>3</v>
      </c>
      <c r="H1344" s="835">
        <f>SUM(H1341:H1343)</f>
        <v>2061736.2</v>
      </c>
      <c r="I1344" s="167">
        <f>SUM(I1341:I1343)</f>
        <v>119958.62</v>
      </c>
      <c r="J1344" s="35">
        <f>H1344-I1344</f>
        <v>1941777.58</v>
      </c>
      <c r="K1344" s="835">
        <f>SUM(K1341:K1343)</f>
        <v>0</v>
      </c>
      <c r="L1344" s="34">
        <f>SUM(L1341:L1343)</f>
        <v>8539397.75</v>
      </c>
      <c r="M1344" s="11" t="s">
        <v>23</v>
      </c>
      <c r="N1344" s="103" t="s">
        <v>23</v>
      </c>
      <c r="O1344" s="11" t="s">
        <v>23</v>
      </c>
    </row>
    <row r="1345" spans="1:15" s="42" customFormat="1" ht="20.25">
      <c r="A1345" s="104" t="s">
        <v>1610</v>
      </c>
      <c r="B1345" s="1049" t="s">
        <v>197</v>
      </c>
      <c r="C1345" s="1051"/>
      <c r="D1345" s="1051"/>
      <c r="E1345" s="1051"/>
      <c r="F1345" s="1051"/>
      <c r="G1345" s="1051"/>
      <c r="H1345" s="1051"/>
      <c r="I1345" s="1051"/>
      <c r="J1345" s="1051"/>
      <c r="K1345" s="1051"/>
      <c r="L1345" s="1051"/>
      <c r="M1345" s="1051"/>
      <c r="N1345" s="1051"/>
      <c r="O1345" s="1050"/>
    </row>
    <row r="1346" spans="1:15" s="42" customFormat="1" ht="20.25">
      <c r="A1346" s="44">
        <v>1</v>
      </c>
      <c r="B1346" s="21" t="s">
        <v>23</v>
      </c>
      <c r="C1346" s="21" t="s">
        <v>23</v>
      </c>
      <c r="D1346" s="801">
        <v>0</v>
      </c>
      <c r="E1346" s="44" t="s">
        <v>23</v>
      </c>
      <c r="F1346" s="799">
        <v>0</v>
      </c>
      <c r="G1346" s="282">
        <v>0</v>
      </c>
      <c r="H1346" s="273">
        <v>0</v>
      </c>
      <c r="I1346" s="273">
        <v>0</v>
      </c>
      <c r="J1346" s="273">
        <v>0</v>
      </c>
      <c r="K1346" s="44" t="s">
        <v>23</v>
      </c>
      <c r="L1346" s="273">
        <v>0</v>
      </c>
      <c r="M1346" s="20" t="s">
        <v>23</v>
      </c>
      <c r="N1346" s="44" t="s">
        <v>23</v>
      </c>
      <c r="O1346" s="18" t="s">
        <v>23</v>
      </c>
    </row>
    <row r="1347" spans="1:15" s="42" customFormat="1" ht="105" customHeight="1">
      <c r="A1347" s="104" t="s">
        <v>1610</v>
      </c>
      <c r="B1347" s="1049" t="s">
        <v>1611</v>
      </c>
      <c r="C1347" s="1050"/>
      <c r="D1347" s="11">
        <f t="shared" ref="D1347:L1347" si="223">SUM(D1346)</f>
        <v>0</v>
      </c>
      <c r="E1347" s="11">
        <f t="shared" si="223"/>
        <v>0</v>
      </c>
      <c r="F1347" s="11">
        <f t="shared" si="223"/>
        <v>0</v>
      </c>
      <c r="G1347" s="11">
        <f t="shared" si="223"/>
        <v>0</v>
      </c>
      <c r="H1347" s="11">
        <f t="shared" si="223"/>
        <v>0</v>
      </c>
      <c r="I1347" s="11">
        <f t="shared" si="223"/>
        <v>0</v>
      </c>
      <c r="J1347" s="11">
        <f t="shared" si="223"/>
        <v>0</v>
      </c>
      <c r="K1347" s="11">
        <f t="shared" si="223"/>
        <v>0</v>
      </c>
      <c r="L1347" s="11">
        <f t="shared" si="223"/>
        <v>0</v>
      </c>
      <c r="M1347" s="11" t="s">
        <v>23</v>
      </c>
      <c r="N1347" s="103" t="s">
        <v>23</v>
      </c>
      <c r="O1347" s="11" t="s">
        <v>23</v>
      </c>
    </row>
    <row r="1348" spans="1:15" s="42" customFormat="1" ht="20.25">
      <c r="A1348" s="104" t="s">
        <v>1612</v>
      </c>
      <c r="B1348" s="1049" t="s">
        <v>678</v>
      </c>
      <c r="C1348" s="1051"/>
      <c r="D1348" s="1051"/>
      <c r="E1348" s="1051"/>
      <c r="F1348" s="1051"/>
      <c r="G1348" s="1051"/>
      <c r="H1348" s="1051"/>
      <c r="I1348" s="1051"/>
      <c r="J1348" s="1051"/>
      <c r="K1348" s="1051"/>
      <c r="L1348" s="1051"/>
      <c r="M1348" s="1051"/>
      <c r="N1348" s="1051"/>
      <c r="O1348" s="1050"/>
    </row>
    <row r="1349" spans="1:15" s="42" customFormat="1" ht="20.25">
      <c r="A1349" s="104" t="s">
        <v>1613</v>
      </c>
      <c r="B1349" s="1049" t="s">
        <v>977</v>
      </c>
      <c r="C1349" s="1051"/>
      <c r="D1349" s="1051"/>
      <c r="E1349" s="1051"/>
      <c r="F1349" s="1051"/>
      <c r="G1349" s="1051"/>
      <c r="H1349" s="1051"/>
      <c r="I1349" s="1051"/>
      <c r="J1349" s="1051"/>
      <c r="K1349" s="1051"/>
      <c r="L1349" s="1051"/>
      <c r="M1349" s="1051"/>
      <c r="N1349" s="1051"/>
      <c r="O1349" s="1050"/>
    </row>
    <row r="1350" spans="1:15" s="42" customFormat="1" ht="20.25">
      <c r="A1350" s="44">
        <v>1</v>
      </c>
      <c r="B1350" s="21" t="s">
        <v>23</v>
      </c>
      <c r="C1350" s="21" t="s">
        <v>23</v>
      </c>
      <c r="D1350" s="801">
        <v>0</v>
      </c>
      <c r="E1350" s="44" t="s">
        <v>23</v>
      </c>
      <c r="F1350" s="799">
        <v>0</v>
      </c>
      <c r="G1350" s="282">
        <v>0</v>
      </c>
      <c r="H1350" s="273">
        <v>0</v>
      </c>
      <c r="I1350" s="273">
        <v>0</v>
      </c>
      <c r="J1350" s="273">
        <v>0</v>
      </c>
      <c r="K1350" s="44" t="s">
        <v>23</v>
      </c>
      <c r="L1350" s="273">
        <v>0</v>
      </c>
      <c r="M1350" s="20" t="s">
        <v>23</v>
      </c>
      <c r="N1350" s="44" t="s">
        <v>23</v>
      </c>
      <c r="O1350" s="18" t="s">
        <v>23</v>
      </c>
    </row>
    <row r="1351" spans="1:15" s="42" customFormat="1" ht="20.25">
      <c r="A1351" s="104" t="s">
        <v>1613</v>
      </c>
      <c r="B1351" s="103" t="s">
        <v>978</v>
      </c>
      <c r="C1351" s="103"/>
      <c r="D1351" s="11">
        <f t="shared" ref="D1351:L1351" si="224">SUM(D1350)</f>
        <v>0</v>
      </c>
      <c r="E1351" s="11">
        <f t="shared" si="224"/>
        <v>0</v>
      </c>
      <c r="F1351" s="11">
        <f t="shared" si="224"/>
        <v>0</v>
      </c>
      <c r="G1351" s="11">
        <f t="shared" si="224"/>
        <v>0</v>
      </c>
      <c r="H1351" s="11">
        <f t="shared" si="224"/>
        <v>0</v>
      </c>
      <c r="I1351" s="11">
        <f t="shared" si="224"/>
        <v>0</v>
      </c>
      <c r="J1351" s="11">
        <f t="shared" si="224"/>
        <v>0</v>
      </c>
      <c r="K1351" s="11">
        <f t="shared" si="224"/>
        <v>0</v>
      </c>
      <c r="L1351" s="11">
        <f t="shared" si="224"/>
        <v>0</v>
      </c>
      <c r="M1351" s="11" t="s">
        <v>23</v>
      </c>
      <c r="N1351" s="103" t="s">
        <v>23</v>
      </c>
      <c r="O1351" s="11" t="s">
        <v>23</v>
      </c>
    </row>
    <row r="1352" spans="1:15" s="42" customFormat="1" ht="20.25">
      <c r="A1352" s="104" t="s">
        <v>1614</v>
      </c>
      <c r="B1352" s="1049" t="s">
        <v>692</v>
      </c>
      <c r="C1352" s="1051"/>
      <c r="D1352" s="1051"/>
      <c r="E1352" s="1051"/>
      <c r="F1352" s="1051"/>
      <c r="G1352" s="1051"/>
      <c r="H1352" s="1051"/>
      <c r="I1352" s="1051"/>
      <c r="J1352" s="1051"/>
      <c r="K1352" s="1051"/>
      <c r="L1352" s="1051"/>
      <c r="M1352" s="1051"/>
      <c r="N1352" s="1051"/>
      <c r="O1352" s="1050"/>
    </row>
    <row r="1353" spans="1:15" s="42" customFormat="1" ht="20.25">
      <c r="A1353" s="44">
        <v>1</v>
      </c>
      <c r="B1353" s="21" t="s">
        <v>23</v>
      </c>
      <c r="C1353" s="21" t="s">
        <v>23</v>
      </c>
      <c r="D1353" s="801">
        <v>0</v>
      </c>
      <c r="E1353" s="44" t="s">
        <v>23</v>
      </c>
      <c r="F1353" s="799">
        <v>0</v>
      </c>
      <c r="G1353" s="282">
        <v>0</v>
      </c>
      <c r="H1353" s="273">
        <v>0</v>
      </c>
      <c r="I1353" s="273">
        <v>0</v>
      </c>
      <c r="J1353" s="273">
        <v>0</v>
      </c>
      <c r="K1353" s="44" t="s">
        <v>23</v>
      </c>
      <c r="L1353" s="273">
        <v>0</v>
      </c>
      <c r="M1353" s="20" t="s">
        <v>23</v>
      </c>
      <c r="N1353" s="44" t="s">
        <v>23</v>
      </c>
      <c r="O1353" s="18" t="s">
        <v>23</v>
      </c>
    </row>
    <row r="1354" spans="1:15" s="42" customFormat="1" ht="20.25">
      <c r="A1354" s="104" t="s">
        <v>1614</v>
      </c>
      <c r="B1354" s="103" t="s">
        <v>980</v>
      </c>
      <c r="C1354" s="103"/>
      <c r="D1354" s="11">
        <f t="shared" ref="D1354:L1354" si="225">SUM(D1353)</f>
        <v>0</v>
      </c>
      <c r="E1354" s="11">
        <f t="shared" si="225"/>
        <v>0</v>
      </c>
      <c r="F1354" s="11">
        <f t="shared" si="225"/>
        <v>0</v>
      </c>
      <c r="G1354" s="11">
        <f t="shared" si="225"/>
        <v>0</v>
      </c>
      <c r="H1354" s="11">
        <f t="shared" si="225"/>
        <v>0</v>
      </c>
      <c r="I1354" s="11">
        <f t="shared" si="225"/>
        <v>0</v>
      </c>
      <c r="J1354" s="11">
        <f t="shared" si="225"/>
        <v>0</v>
      </c>
      <c r="K1354" s="11">
        <f t="shared" si="225"/>
        <v>0</v>
      </c>
      <c r="L1354" s="11">
        <f t="shared" si="225"/>
        <v>0</v>
      </c>
      <c r="M1354" s="11" t="s">
        <v>23</v>
      </c>
      <c r="N1354" s="103" t="s">
        <v>23</v>
      </c>
      <c r="O1354" s="11" t="s">
        <v>23</v>
      </c>
    </row>
    <row r="1355" spans="1:15" s="42" customFormat="1" ht="20.25">
      <c r="A1355" s="104" t="s">
        <v>1615</v>
      </c>
      <c r="B1355" s="1049" t="s">
        <v>721</v>
      </c>
      <c r="C1355" s="1051"/>
      <c r="D1355" s="1051"/>
      <c r="E1355" s="1051"/>
      <c r="F1355" s="1051"/>
      <c r="G1355" s="1051"/>
      <c r="H1355" s="1051"/>
      <c r="I1355" s="1051"/>
      <c r="J1355" s="1051"/>
      <c r="K1355" s="1051"/>
      <c r="L1355" s="1051"/>
      <c r="M1355" s="1051"/>
      <c r="N1355" s="1051"/>
      <c r="O1355" s="1050"/>
    </row>
    <row r="1356" spans="1:15" s="42" customFormat="1" ht="117" customHeight="1">
      <c r="A1356" s="405" t="s">
        <v>982</v>
      </c>
      <c r="B1356" s="17" t="s">
        <v>1548</v>
      </c>
      <c r="C1356" s="12" t="s">
        <v>1599</v>
      </c>
      <c r="D1356" s="5">
        <v>9</v>
      </c>
      <c r="E1356" s="720" t="s">
        <v>23</v>
      </c>
      <c r="F1356" s="799">
        <v>0</v>
      </c>
      <c r="G1356" s="282">
        <v>1</v>
      </c>
      <c r="H1356" s="368">
        <v>4469.13</v>
      </c>
      <c r="I1356" s="273">
        <v>0</v>
      </c>
      <c r="J1356" s="273">
        <f>H1356-I1356</f>
        <v>4469.13</v>
      </c>
      <c r="K1356" s="44" t="s">
        <v>23</v>
      </c>
      <c r="L1356" s="273">
        <v>0</v>
      </c>
      <c r="M1356" s="281">
        <v>40907</v>
      </c>
      <c r="N1356" s="17" t="s">
        <v>1616</v>
      </c>
      <c r="O1356" s="18" t="s">
        <v>23</v>
      </c>
    </row>
    <row r="1357" spans="1:15" s="42" customFormat="1" ht="105.75" customHeight="1">
      <c r="A1357" s="405" t="s">
        <v>1293</v>
      </c>
      <c r="B1357" s="17" t="s">
        <v>1290</v>
      </c>
      <c r="C1357" s="12" t="s">
        <v>1599</v>
      </c>
      <c r="D1357" s="5">
        <v>51.2</v>
      </c>
      <c r="E1357" s="720" t="s">
        <v>23</v>
      </c>
      <c r="F1357" s="799">
        <v>0</v>
      </c>
      <c r="G1357" s="282">
        <v>1</v>
      </c>
      <c r="H1357" s="368">
        <v>28597.23</v>
      </c>
      <c r="I1357" s="273">
        <v>0</v>
      </c>
      <c r="J1357" s="273">
        <f>H1357-I1357</f>
        <v>28597.23</v>
      </c>
      <c r="K1357" s="44" t="s">
        <v>23</v>
      </c>
      <c r="L1357" s="273">
        <v>0</v>
      </c>
      <c r="M1357" s="281">
        <v>40907</v>
      </c>
      <c r="N1357" s="17" t="s">
        <v>1616</v>
      </c>
      <c r="O1357" s="18" t="s">
        <v>23</v>
      </c>
    </row>
    <row r="1358" spans="1:15" s="42" customFormat="1" ht="20.25">
      <c r="A1358" s="104" t="s">
        <v>1615</v>
      </c>
      <c r="B1358" s="1049" t="s">
        <v>732</v>
      </c>
      <c r="C1358" s="1050"/>
      <c r="D1358" s="11">
        <f t="shared" ref="D1358:I1358" si="226">SUM(D1356:D1357)</f>
        <v>60.2</v>
      </c>
      <c r="E1358" s="11">
        <f t="shared" si="226"/>
        <v>0</v>
      </c>
      <c r="F1358" s="11">
        <f t="shared" si="226"/>
        <v>0</v>
      </c>
      <c r="G1358" s="53">
        <f t="shared" si="226"/>
        <v>2</v>
      </c>
      <c r="H1358" s="11">
        <f t="shared" si="226"/>
        <v>33066.36</v>
      </c>
      <c r="I1358" s="167">
        <f t="shared" si="226"/>
        <v>0</v>
      </c>
      <c r="J1358" s="35">
        <f>H1358-I1358</f>
        <v>33066.36</v>
      </c>
      <c r="K1358" s="11">
        <f>SUM(K1356:K1357)</f>
        <v>0</v>
      </c>
      <c r="L1358" s="11">
        <f>SUM(L1356:L1357)</f>
        <v>0</v>
      </c>
      <c r="M1358" s="11" t="s">
        <v>23</v>
      </c>
      <c r="N1358" s="103" t="s">
        <v>23</v>
      </c>
      <c r="O1358" s="11" t="s">
        <v>23</v>
      </c>
    </row>
    <row r="1359" spans="1:15" s="42" customFormat="1" ht="136.5" customHeight="1">
      <c r="A1359" s="104" t="s">
        <v>1612</v>
      </c>
      <c r="B1359" s="1049" t="s">
        <v>1617</v>
      </c>
      <c r="C1359" s="1050"/>
      <c r="D1359" s="11">
        <v>60.2</v>
      </c>
      <c r="E1359" s="11">
        <f>SUM(E1357:E1358)</f>
        <v>0</v>
      </c>
      <c r="F1359" s="11">
        <f>SUM(F1357:F1358)</f>
        <v>0</v>
      </c>
      <c r="G1359" s="11">
        <v>2</v>
      </c>
      <c r="H1359" s="11">
        <v>33066.400000000001</v>
      </c>
      <c r="I1359" s="167">
        <f>SUM(I1357:I1358)</f>
        <v>0</v>
      </c>
      <c r="J1359" s="35">
        <f>H1359-I1359</f>
        <v>33066.400000000001</v>
      </c>
      <c r="K1359" s="11">
        <f>SUM(K1357:K1358)</f>
        <v>0</v>
      </c>
      <c r="L1359" s="11">
        <f>SUM(L1357:L1358)</f>
        <v>0</v>
      </c>
      <c r="M1359" s="11" t="s">
        <v>23</v>
      </c>
      <c r="N1359" s="103" t="s">
        <v>23</v>
      </c>
      <c r="O1359" s="11" t="s">
        <v>23</v>
      </c>
    </row>
    <row r="1360" spans="1:15" s="42" customFormat="1" ht="20.25">
      <c r="A1360" s="104" t="s">
        <v>1618</v>
      </c>
      <c r="B1360" s="1049" t="s">
        <v>735</v>
      </c>
      <c r="C1360" s="1051"/>
      <c r="D1360" s="1051"/>
      <c r="E1360" s="1051"/>
      <c r="F1360" s="1051"/>
      <c r="G1360" s="1051"/>
      <c r="H1360" s="1051"/>
      <c r="I1360" s="1051"/>
      <c r="J1360" s="1051"/>
      <c r="K1360" s="1051"/>
      <c r="L1360" s="1051"/>
      <c r="M1360" s="1051"/>
      <c r="N1360" s="1051"/>
      <c r="O1360" s="1050"/>
    </row>
    <row r="1361" spans="1:15" s="42" customFormat="1" ht="20.25">
      <c r="A1361" s="104" t="s">
        <v>1619</v>
      </c>
      <c r="B1361" s="1049" t="s">
        <v>985</v>
      </c>
      <c r="C1361" s="1051"/>
      <c r="D1361" s="1051"/>
      <c r="E1361" s="1051"/>
      <c r="F1361" s="1051"/>
      <c r="G1361" s="1051"/>
      <c r="H1361" s="1051"/>
      <c r="I1361" s="1051"/>
      <c r="J1361" s="1051"/>
      <c r="K1361" s="1051"/>
      <c r="L1361" s="1051"/>
      <c r="M1361" s="1051"/>
      <c r="N1361" s="1051"/>
      <c r="O1361" s="1050"/>
    </row>
    <row r="1362" spans="1:15" s="42" customFormat="1" ht="20.25">
      <c r="A1362" s="44">
        <v>1</v>
      </c>
      <c r="B1362" s="21" t="s">
        <v>23</v>
      </c>
      <c r="C1362" s="21" t="s">
        <v>23</v>
      </c>
      <c r="D1362" s="801">
        <v>0</v>
      </c>
      <c r="E1362" s="44" t="s">
        <v>23</v>
      </c>
      <c r="F1362" s="799">
        <v>0</v>
      </c>
      <c r="G1362" s="282">
        <v>0</v>
      </c>
      <c r="H1362" s="273">
        <v>0</v>
      </c>
      <c r="I1362" s="273">
        <v>0</v>
      </c>
      <c r="J1362" s="273">
        <v>0</v>
      </c>
      <c r="K1362" s="44" t="s">
        <v>23</v>
      </c>
      <c r="L1362" s="273">
        <v>0</v>
      </c>
      <c r="M1362" s="20" t="s">
        <v>23</v>
      </c>
      <c r="N1362" s="44" t="s">
        <v>23</v>
      </c>
      <c r="O1362" s="18" t="s">
        <v>23</v>
      </c>
    </row>
    <row r="1363" spans="1:15" s="42" customFormat="1" ht="20.25">
      <c r="A1363" s="104" t="s">
        <v>1620</v>
      </c>
      <c r="B1363" s="1049" t="s">
        <v>949</v>
      </c>
      <c r="C1363" s="1050"/>
      <c r="D1363" s="11">
        <f t="shared" ref="D1363:L1363" si="227">SUM(D1362)</f>
        <v>0</v>
      </c>
      <c r="E1363" s="11">
        <f t="shared" si="227"/>
        <v>0</v>
      </c>
      <c r="F1363" s="11">
        <f t="shared" si="227"/>
        <v>0</v>
      </c>
      <c r="G1363" s="11">
        <f t="shared" si="227"/>
        <v>0</v>
      </c>
      <c r="H1363" s="11">
        <f t="shared" si="227"/>
        <v>0</v>
      </c>
      <c r="I1363" s="11">
        <f t="shared" si="227"/>
        <v>0</v>
      </c>
      <c r="J1363" s="11">
        <f t="shared" si="227"/>
        <v>0</v>
      </c>
      <c r="K1363" s="11">
        <f t="shared" si="227"/>
        <v>0</v>
      </c>
      <c r="L1363" s="11">
        <f t="shared" si="227"/>
        <v>0</v>
      </c>
      <c r="M1363" s="11" t="s">
        <v>23</v>
      </c>
      <c r="N1363" s="103" t="s">
        <v>23</v>
      </c>
      <c r="O1363" s="11" t="s">
        <v>23</v>
      </c>
    </row>
    <row r="1364" spans="1:15" s="42" customFormat="1" ht="20.25">
      <c r="A1364" s="104" t="s">
        <v>1621</v>
      </c>
      <c r="B1364" s="1049" t="s">
        <v>987</v>
      </c>
      <c r="C1364" s="1051"/>
      <c r="D1364" s="1051"/>
      <c r="E1364" s="1051"/>
      <c r="F1364" s="1051"/>
      <c r="G1364" s="1051"/>
      <c r="H1364" s="1051"/>
      <c r="I1364" s="1051"/>
      <c r="J1364" s="1051"/>
      <c r="K1364" s="1051"/>
      <c r="L1364" s="1051"/>
      <c r="M1364" s="1051"/>
      <c r="N1364" s="1051"/>
      <c r="O1364" s="1050"/>
    </row>
    <row r="1365" spans="1:15" s="42" customFormat="1" ht="20.25">
      <c r="A1365" s="44">
        <v>1</v>
      </c>
      <c r="B1365" s="21" t="s">
        <v>23</v>
      </c>
      <c r="C1365" s="21" t="s">
        <v>23</v>
      </c>
      <c r="D1365" s="801">
        <v>0</v>
      </c>
      <c r="E1365" s="44" t="s">
        <v>23</v>
      </c>
      <c r="F1365" s="799">
        <v>0</v>
      </c>
      <c r="G1365" s="282">
        <v>0</v>
      </c>
      <c r="H1365" s="273">
        <v>0</v>
      </c>
      <c r="I1365" s="273">
        <v>0</v>
      </c>
      <c r="J1365" s="273">
        <v>0</v>
      </c>
      <c r="K1365" s="44" t="s">
        <v>23</v>
      </c>
      <c r="L1365" s="273">
        <v>0</v>
      </c>
      <c r="M1365" s="20" t="s">
        <v>23</v>
      </c>
      <c r="N1365" s="44" t="s">
        <v>23</v>
      </c>
      <c r="O1365" s="18" t="s">
        <v>23</v>
      </c>
    </row>
    <row r="1366" spans="1:15" s="42" customFormat="1" ht="20.25">
      <c r="A1366" s="104" t="s">
        <v>1621</v>
      </c>
      <c r="B1366" s="1049" t="s">
        <v>988</v>
      </c>
      <c r="C1366" s="1050"/>
      <c r="D1366" s="11">
        <f t="shared" ref="D1366:L1366" si="228">SUM(D1365)</f>
        <v>0</v>
      </c>
      <c r="E1366" s="11">
        <f t="shared" si="228"/>
        <v>0</v>
      </c>
      <c r="F1366" s="11">
        <f t="shared" si="228"/>
        <v>0</v>
      </c>
      <c r="G1366" s="11">
        <f t="shared" si="228"/>
        <v>0</v>
      </c>
      <c r="H1366" s="11">
        <f t="shared" si="228"/>
        <v>0</v>
      </c>
      <c r="I1366" s="11">
        <f t="shared" si="228"/>
        <v>0</v>
      </c>
      <c r="J1366" s="11">
        <f t="shared" si="228"/>
        <v>0</v>
      </c>
      <c r="K1366" s="11">
        <f t="shared" si="228"/>
        <v>0</v>
      </c>
      <c r="L1366" s="11">
        <f t="shared" si="228"/>
        <v>0</v>
      </c>
      <c r="M1366" s="11" t="s">
        <v>23</v>
      </c>
      <c r="N1366" s="103" t="s">
        <v>23</v>
      </c>
      <c r="O1366" s="11" t="s">
        <v>23</v>
      </c>
    </row>
    <row r="1367" spans="1:15" s="42" customFormat="1" ht="20.25">
      <c r="A1367" s="104" t="s">
        <v>1622</v>
      </c>
      <c r="B1367" s="1049" t="s">
        <v>990</v>
      </c>
      <c r="C1367" s="1051"/>
      <c r="D1367" s="1051"/>
      <c r="E1367" s="1051"/>
      <c r="F1367" s="1051"/>
      <c r="G1367" s="1051"/>
      <c r="H1367" s="1051"/>
      <c r="I1367" s="1051"/>
      <c r="J1367" s="1051"/>
      <c r="K1367" s="1051"/>
      <c r="L1367" s="1051"/>
      <c r="M1367" s="1051"/>
      <c r="N1367" s="1051"/>
      <c r="O1367" s="1050"/>
    </row>
    <row r="1368" spans="1:15" s="42" customFormat="1" ht="20.25">
      <c r="A1368" s="44">
        <v>1</v>
      </c>
      <c r="B1368" s="21" t="s">
        <v>23</v>
      </c>
      <c r="C1368" s="21" t="s">
        <v>23</v>
      </c>
      <c r="D1368" s="801">
        <v>0</v>
      </c>
      <c r="E1368" s="44" t="s">
        <v>23</v>
      </c>
      <c r="F1368" s="799">
        <v>0</v>
      </c>
      <c r="G1368" s="282">
        <v>0</v>
      </c>
      <c r="H1368" s="273">
        <v>0</v>
      </c>
      <c r="I1368" s="273">
        <v>0</v>
      </c>
      <c r="J1368" s="273">
        <v>0</v>
      </c>
      <c r="K1368" s="44" t="s">
        <v>23</v>
      </c>
      <c r="L1368" s="273">
        <v>0</v>
      </c>
      <c r="M1368" s="20" t="s">
        <v>23</v>
      </c>
      <c r="N1368" s="44" t="s">
        <v>23</v>
      </c>
      <c r="O1368" s="18" t="s">
        <v>23</v>
      </c>
    </row>
    <row r="1369" spans="1:15" s="42" customFormat="1" ht="20.25">
      <c r="A1369" s="104" t="s">
        <v>1622</v>
      </c>
      <c r="B1369" s="1049" t="s">
        <v>991</v>
      </c>
      <c r="C1369" s="1050"/>
      <c r="D1369" s="11">
        <f t="shared" ref="D1369:L1369" si="229">SUM(D1368)</f>
        <v>0</v>
      </c>
      <c r="E1369" s="11">
        <f t="shared" si="229"/>
        <v>0</v>
      </c>
      <c r="F1369" s="11">
        <f t="shared" si="229"/>
        <v>0</v>
      </c>
      <c r="G1369" s="11">
        <f t="shared" si="229"/>
        <v>0</v>
      </c>
      <c r="H1369" s="11">
        <f t="shared" si="229"/>
        <v>0</v>
      </c>
      <c r="I1369" s="11">
        <f t="shared" si="229"/>
        <v>0</v>
      </c>
      <c r="J1369" s="11">
        <f t="shared" si="229"/>
        <v>0</v>
      </c>
      <c r="K1369" s="11">
        <f t="shared" si="229"/>
        <v>0</v>
      </c>
      <c r="L1369" s="11">
        <f t="shared" si="229"/>
        <v>0</v>
      </c>
      <c r="M1369" s="11" t="s">
        <v>23</v>
      </c>
      <c r="N1369" s="103" t="s">
        <v>23</v>
      </c>
      <c r="O1369" s="11" t="s">
        <v>23</v>
      </c>
    </row>
    <row r="1370" spans="1:15" s="42" customFormat="1" ht="20.25">
      <c r="A1370" s="104" t="s">
        <v>1623</v>
      </c>
      <c r="B1370" s="1049" t="s">
        <v>721</v>
      </c>
      <c r="C1370" s="1051"/>
      <c r="D1370" s="1051"/>
      <c r="E1370" s="1051"/>
      <c r="F1370" s="1051"/>
      <c r="G1370" s="1051"/>
      <c r="H1370" s="1051"/>
      <c r="I1370" s="1051"/>
      <c r="J1370" s="1051"/>
      <c r="K1370" s="1051"/>
      <c r="L1370" s="1051"/>
      <c r="M1370" s="1051"/>
      <c r="N1370" s="1051"/>
      <c r="O1370" s="1050"/>
    </row>
    <row r="1371" spans="1:15" s="42" customFormat="1" ht="20.25">
      <c r="A1371" s="405" t="s">
        <v>982</v>
      </c>
      <c r="B1371" s="21" t="s">
        <v>23</v>
      </c>
      <c r="C1371" s="21" t="s">
        <v>23</v>
      </c>
      <c r="D1371" s="801">
        <v>0</v>
      </c>
      <c r="E1371" s="44" t="s">
        <v>23</v>
      </c>
      <c r="F1371" s="799">
        <v>0</v>
      </c>
      <c r="G1371" s="282">
        <v>0</v>
      </c>
      <c r="H1371" s="273">
        <v>0</v>
      </c>
      <c r="I1371" s="273">
        <v>0</v>
      </c>
      <c r="J1371" s="273">
        <v>0</v>
      </c>
      <c r="K1371" s="44" t="s">
        <v>23</v>
      </c>
      <c r="L1371" s="273">
        <v>0</v>
      </c>
      <c r="M1371" s="20" t="s">
        <v>23</v>
      </c>
      <c r="N1371" s="44" t="s">
        <v>23</v>
      </c>
      <c r="O1371" s="18" t="s">
        <v>23</v>
      </c>
    </row>
    <row r="1372" spans="1:15" s="42" customFormat="1" ht="20.25">
      <c r="A1372" s="104" t="s">
        <v>1623</v>
      </c>
      <c r="B1372" s="1049" t="s">
        <v>732</v>
      </c>
      <c r="C1372" s="1050"/>
      <c r="D1372" s="11">
        <f t="shared" ref="D1372:L1372" si="230">SUM(D1371)</f>
        <v>0</v>
      </c>
      <c r="E1372" s="11">
        <f t="shared" si="230"/>
        <v>0</v>
      </c>
      <c r="F1372" s="11">
        <f t="shared" si="230"/>
        <v>0</v>
      </c>
      <c r="G1372" s="11">
        <f t="shared" si="230"/>
        <v>0</v>
      </c>
      <c r="H1372" s="11">
        <f t="shared" si="230"/>
        <v>0</v>
      </c>
      <c r="I1372" s="11">
        <f t="shared" si="230"/>
        <v>0</v>
      </c>
      <c r="J1372" s="11">
        <f t="shared" si="230"/>
        <v>0</v>
      </c>
      <c r="K1372" s="11">
        <f t="shared" si="230"/>
        <v>0</v>
      </c>
      <c r="L1372" s="11">
        <f t="shared" si="230"/>
        <v>0</v>
      </c>
      <c r="M1372" s="11" t="s">
        <v>23</v>
      </c>
      <c r="N1372" s="103" t="s">
        <v>23</v>
      </c>
      <c r="O1372" s="11" t="s">
        <v>23</v>
      </c>
    </row>
    <row r="1373" spans="1:15" s="42" customFormat="1" ht="147.75" customHeight="1">
      <c r="A1373" s="104" t="s">
        <v>1618</v>
      </c>
      <c r="B1373" s="1049" t="s">
        <v>1624</v>
      </c>
      <c r="C1373" s="1050"/>
      <c r="D1373" s="11">
        <f t="shared" ref="D1373:L1373" si="231">D1372+D1369+D1366+D1363</f>
        <v>0</v>
      </c>
      <c r="E1373" s="11">
        <f t="shared" si="231"/>
        <v>0</v>
      </c>
      <c r="F1373" s="11">
        <f t="shared" si="231"/>
        <v>0</v>
      </c>
      <c r="G1373" s="11">
        <f t="shared" si="231"/>
        <v>0</v>
      </c>
      <c r="H1373" s="11">
        <f t="shared" si="231"/>
        <v>0</v>
      </c>
      <c r="I1373" s="11">
        <f t="shared" si="231"/>
        <v>0</v>
      </c>
      <c r="J1373" s="11">
        <f t="shared" si="231"/>
        <v>0</v>
      </c>
      <c r="K1373" s="11">
        <f t="shared" si="231"/>
        <v>0</v>
      </c>
      <c r="L1373" s="11">
        <f t="shared" si="231"/>
        <v>0</v>
      </c>
      <c r="M1373" s="11" t="s">
        <v>23</v>
      </c>
      <c r="N1373" s="103" t="s">
        <v>23</v>
      </c>
      <c r="O1373" s="11" t="s">
        <v>23</v>
      </c>
    </row>
    <row r="1374" spans="1:15" s="42" customFormat="1" ht="20.25">
      <c r="A1374" s="104" t="s">
        <v>1625</v>
      </c>
      <c r="B1374" s="1049" t="s">
        <v>994</v>
      </c>
      <c r="C1374" s="1051"/>
      <c r="D1374" s="1051"/>
      <c r="E1374" s="1051"/>
      <c r="F1374" s="1051"/>
      <c r="G1374" s="1051"/>
      <c r="H1374" s="1051"/>
      <c r="I1374" s="1051"/>
      <c r="J1374" s="1051"/>
      <c r="K1374" s="1051"/>
      <c r="L1374" s="1051"/>
      <c r="M1374" s="1051"/>
      <c r="N1374" s="1051"/>
      <c r="O1374" s="1050"/>
    </row>
    <row r="1375" spans="1:15" s="42" customFormat="1" ht="20.25">
      <c r="A1375" s="405" t="s">
        <v>982</v>
      </c>
      <c r="B1375" s="21" t="s">
        <v>23</v>
      </c>
      <c r="C1375" s="21" t="s">
        <v>23</v>
      </c>
      <c r="D1375" s="801">
        <v>0</v>
      </c>
      <c r="E1375" s="44" t="s">
        <v>23</v>
      </c>
      <c r="F1375" s="799">
        <v>0</v>
      </c>
      <c r="G1375" s="282">
        <v>0</v>
      </c>
      <c r="H1375" s="273">
        <v>0</v>
      </c>
      <c r="I1375" s="273">
        <v>0</v>
      </c>
      <c r="J1375" s="273">
        <v>0</v>
      </c>
      <c r="K1375" s="44" t="s">
        <v>23</v>
      </c>
      <c r="L1375" s="273">
        <v>0</v>
      </c>
      <c r="M1375" s="20" t="s">
        <v>23</v>
      </c>
      <c r="N1375" s="44" t="s">
        <v>23</v>
      </c>
      <c r="O1375" s="18" t="s">
        <v>23</v>
      </c>
    </row>
    <row r="1376" spans="1:15" s="42" customFormat="1" ht="69" customHeight="1">
      <c r="A1376" s="104" t="s">
        <v>1625</v>
      </c>
      <c r="B1376" s="1049" t="s">
        <v>1626</v>
      </c>
      <c r="C1376" s="1050"/>
      <c r="D1376" s="11">
        <f t="shared" ref="D1376:L1376" si="232">SUM(D1375)</f>
        <v>0</v>
      </c>
      <c r="E1376" s="11">
        <f t="shared" si="232"/>
        <v>0</v>
      </c>
      <c r="F1376" s="11">
        <f t="shared" si="232"/>
        <v>0</v>
      </c>
      <c r="G1376" s="11">
        <f t="shared" si="232"/>
        <v>0</v>
      </c>
      <c r="H1376" s="11">
        <f t="shared" si="232"/>
        <v>0</v>
      </c>
      <c r="I1376" s="11">
        <f t="shared" si="232"/>
        <v>0</v>
      </c>
      <c r="J1376" s="11">
        <f t="shared" si="232"/>
        <v>0</v>
      </c>
      <c r="K1376" s="11">
        <f t="shared" si="232"/>
        <v>0</v>
      </c>
      <c r="L1376" s="11">
        <f t="shared" si="232"/>
        <v>0</v>
      </c>
      <c r="M1376" s="11" t="s">
        <v>23</v>
      </c>
      <c r="N1376" s="103" t="s">
        <v>23</v>
      </c>
      <c r="O1376" s="11" t="s">
        <v>23</v>
      </c>
    </row>
    <row r="1377" spans="1:15" s="42" customFormat="1" ht="192.75" customHeight="1">
      <c r="A1377" s="106" t="s">
        <v>1595</v>
      </c>
      <c r="B1377" s="1052" t="s">
        <v>1627</v>
      </c>
      <c r="C1377" s="1054"/>
      <c r="D1377" s="26">
        <f>D1344+D1358+D1376</f>
        <v>495.1</v>
      </c>
      <c r="E1377" s="26" t="s">
        <v>23</v>
      </c>
      <c r="F1377" s="26">
        <f t="shared" ref="F1377:L1377" si="233">F1376+F1373+F1359+F1347+F1344</f>
        <v>0</v>
      </c>
      <c r="G1377" s="50">
        <f t="shared" si="233"/>
        <v>5</v>
      </c>
      <c r="H1377" s="22">
        <f t="shared" si="233"/>
        <v>2094802.5999999999</v>
      </c>
      <c r="I1377" s="22">
        <f t="shared" si="233"/>
        <v>119958.62</v>
      </c>
      <c r="J1377" s="22">
        <f t="shared" si="233"/>
        <v>1974843.98</v>
      </c>
      <c r="K1377" s="26">
        <f t="shared" si="233"/>
        <v>0</v>
      </c>
      <c r="L1377" s="50">
        <f t="shared" si="233"/>
        <v>8539397.75</v>
      </c>
      <c r="M1377" s="26" t="s">
        <v>23</v>
      </c>
      <c r="N1377" s="105" t="s">
        <v>23</v>
      </c>
      <c r="O1377" s="26" t="s">
        <v>23</v>
      </c>
    </row>
    <row r="1378" spans="1:15" s="42" customFormat="1" ht="50.25" customHeight="1">
      <c r="A1378" s="47" t="s">
        <v>1628</v>
      </c>
      <c r="B1378" s="1060" t="s">
        <v>1629</v>
      </c>
      <c r="C1378" s="1061"/>
      <c r="D1378" s="1061"/>
      <c r="E1378" s="1061"/>
      <c r="F1378" s="1061"/>
      <c r="G1378" s="1061"/>
      <c r="H1378" s="1061"/>
      <c r="I1378" s="1061"/>
      <c r="J1378" s="1061"/>
      <c r="K1378" s="1061"/>
      <c r="L1378" s="1061"/>
      <c r="M1378" s="1061"/>
      <c r="N1378" s="1061"/>
      <c r="O1378" s="1062"/>
    </row>
    <row r="1379" spans="1:15" s="42" customFormat="1" ht="25.5">
      <c r="A1379" s="47" t="s">
        <v>1630</v>
      </c>
      <c r="B1379" s="1087" t="s">
        <v>20</v>
      </c>
      <c r="C1379" s="1088"/>
      <c r="D1379" s="1088"/>
      <c r="E1379" s="1088"/>
      <c r="F1379" s="1088"/>
      <c r="G1379" s="1088"/>
      <c r="H1379" s="1088"/>
      <c r="I1379" s="1088"/>
      <c r="J1379" s="1088"/>
      <c r="K1379" s="1088"/>
      <c r="L1379" s="1088"/>
      <c r="M1379" s="1088"/>
      <c r="N1379" s="1088"/>
      <c r="O1379" s="1089"/>
    </row>
    <row r="1380" spans="1:15" s="42" customFormat="1" ht="107.25" customHeight="1">
      <c r="A1380" s="44">
        <v>1</v>
      </c>
      <c r="B1380" s="17" t="s">
        <v>23</v>
      </c>
      <c r="C1380" s="12" t="s">
        <v>1631</v>
      </c>
      <c r="D1380" s="5">
        <v>1055.5</v>
      </c>
      <c r="E1380" s="188" t="s">
        <v>8855</v>
      </c>
      <c r="F1380" s="799">
        <v>0</v>
      </c>
      <c r="G1380" s="325">
        <v>1</v>
      </c>
      <c r="H1380" s="368">
        <v>3947409.18</v>
      </c>
      <c r="I1380" s="368">
        <v>683592.47</v>
      </c>
      <c r="J1380" s="368">
        <f>H1380-I1380</f>
        <v>3263816.71</v>
      </c>
      <c r="K1380" s="5" t="s">
        <v>1632</v>
      </c>
      <c r="L1380" s="273">
        <v>25428953.16</v>
      </c>
      <c r="M1380" s="19">
        <v>39434</v>
      </c>
      <c r="N1380" s="5" t="s">
        <v>1633</v>
      </c>
      <c r="O1380" s="18" t="s">
        <v>23</v>
      </c>
    </row>
    <row r="1381" spans="1:15" s="42" customFormat="1" ht="136.5" customHeight="1">
      <c r="A1381" s="104" t="s">
        <v>1630</v>
      </c>
      <c r="B1381" s="1049" t="s">
        <v>1634</v>
      </c>
      <c r="C1381" s="1050"/>
      <c r="D1381" s="835">
        <f>D1380</f>
        <v>1055.5</v>
      </c>
      <c r="E1381" s="835"/>
      <c r="F1381" s="835">
        <f>F1380</f>
        <v>0</v>
      </c>
      <c r="G1381" s="835">
        <f>G1380</f>
        <v>1</v>
      </c>
      <c r="H1381" s="835">
        <f>H1380</f>
        <v>3947409.18</v>
      </c>
      <c r="I1381" s="167">
        <f>I1380</f>
        <v>683592.47</v>
      </c>
      <c r="J1381" s="35">
        <f>H1381-I1381</f>
        <v>3263816.71</v>
      </c>
      <c r="K1381" s="835"/>
      <c r="L1381" s="34">
        <f>L1380</f>
        <v>25428953.16</v>
      </c>
      <c r="M1381" s="11" t="s">
        <v>23</v>
      </c>
      <c r="N1381" s="103" t="s">
        <v>23</v>
      </c>
      <c r="O1381" s="11" t="s">
        <v>23</v>
      </c>
    </row>
    <row r="1382" spans="1:15" s="42" customFormat="1" ht="39" customHeight="1">
      <c r="A1382" s="104" t="s">
        <v>1635</v>
      </c>
      <c r="B1382" s="1049" t="s">
        <v>197</v>
      </c>
      <c r="C1382" s="1051"/>
      <c r="D1382" s="1051"/>
      <c r="E1382" s="1051"/>
      <c r="F1382" s="1051"/>
      <c r="G1382" s="1051"/>
      <c r="H1382" s="1051"/>
      <c r="I1382" s="1051"/>
      <c r="J1382" s="1051"/>
      <c r="K1382" s="1051"/>
      <c r="L1382" s="1051"/>
      <c r="M1382" s="1051"/>
      <c r="N1382" s="1051"/>
      <c r="O1382" s="1050"/>
    </row>
    <row r="1383" spans="1:15" s="42" customFormat="1" ht="20.25">
      <c r="A1383" s="44">
        <v>1</v>
      </c>
      <c r="B1383" s="21" t="s">
        <v>23</v>
      </c>
      <c r="C1383" s="21" t="s">
        <v>23</v>
      </c>
      <c r="D1383" s="801">
        <v>0</v>
      </c>
      <c r="E1383" s="44" t="s">
        <v>23</v>
      </c>
      <c r="F1383" s="799">
        <v>0</v>
      </c>
      <c r="G1383" s="282">
        <v>0</v>
      </c>
      <c r="H1383" s="273">
        <v>0</v>
      </c>
      <c r="I1383" s="273">
        <v>0</v>
      </c>
      <c r="J1383" s="273">
        <v>0</v>
      </c>
      <c r="K1383" s="44" t="s">
        <v>23</v>
      </c>
      <c r="L1383" s="273">
        <v>0</v>
      </c>
      <c r="M1383" s="20" t="s">
        <v>23</v>
      </c>
      <c r="N1383" s="44" t="s">
        <v>23</v>
      </c>
      <c r="O1383" s="18" t="s">
        <v>23</v>
      </c>
    </row>
    <row r="1384" spans="1:15" s="42" customFormat="1" ht="142.5" customHeight="1">
      <c r="A1384" s="104" t="s">
        <v>1635</v>
      </c>
      <c r="B1384" s="1049" t="s">
        <v>1636</v>
      </c>
      <c r="C1384" s="1050"/>
      <c r="D1384" s="835">
        <f>D1383</f>
        <v>0</v>
      </c>
      <c r="E1384" s="835"/>
      <c r="F1384" s="835">
        <f>F1383</f>
        <v>0</v>
      </c>
      <c r="G1384" s="835">
        <f>G1383</f>
        <v>0</v>
      </c>
      <c r="H1384" s="835">
        <f>H1383</f>
        <v>0</v>
      </c>
      <c r="I1384" s="835">
        <f>I1383</f>
        <v>0</v>
      </c>
      <c r="J1384" s="835">
        <f>J1383</f>
        <v>0</v>
      </c>
      <c r="K1384" s="835"/>
      <c r="L1384" s="835">
        <f>L1383</f>
        <v>0</v>
      </c>
      <c r="M1384" s="11" t="s">
        <v>23</v>
      </c>
      <c r="N1384" s="103" t="s">
        <v>23</v>
      </c>
      <c r="O1384" s="11" t="s">
        <v>23</v>
      </c>
    </row>
    <row r="1385" spans="1:15" s="42" customFormat="1" ht="20.25">
      <c r="A1385" s="104" t="s">
        <v>1637</v>
      </c>
      <c r="B1385" s="1049" t="s">
        <v>678</v>
      </c>
      <c r="C1385" s="1051"/>
      <c r="D1385" s="1051"/>
      <c r="E1385" s="1051"/>
      <c r="F1385" s="1051"/>
      <c r="G1385" s="1051"/>
      <c r="H1385" s="1051"/>
      <c r="I1385" s="1051"/>
      <c r="J1385" s="1051"/>
      <c r="K1385" s="1051"/>
      <c r="L1385" s="1051"/>
      <c r="M1385" s="1051"/>
      <c r="N1385" s="1051"/>
      <c r="O1385" s="1050"/>
    </row>
    <row r="1386" spans="1:15" s="42" customFormat="1" ht="20.25">
      <c r="A1386" s="104" t="s">
        <v>1638</v>
      </c>
      <c r="B1386" s="1049" t="s">
        <v>977</v>
      </c>
      <c r="C1386" s="1051"/>
      <c r="D1386" s="1051"/>
      <c r="E1386" s="1051"/>
      <c r="F1386" s="1051"/>
      <c r="G1386" s="1051"/>
      <c r="H1386" s="1051"/>
      <c r="I1386" s="1051"/>
      <c r="J1386" s="1051"/>
      <c r="K1386" s="1051"/>
      <c r="L1386" s="1051"/>
      <c r="M1386" s="1051"/>
      <c r="N1386" s="1051"/>
      <c r="O1386" s="1050"/>
    </row>
    <row r="1387" spans="1:15" s="42" customFormat="1" ht="20.25">
      <c r="A1387" s="44">
        <v>1</v>
      </c>
      <c r="B1387" s="21" t="s">
        <v>23</v>
      </c>
      <c r="C1387" s="21" t="s">
        <v>23</v>
      </c>
      <c r="D1387" s="801">
        <v>0</v>
      </c>
      <c r="E1387" s="44" t="s">
        <v>23</v>
      </c>
      <c r="F1387" s="799">
        <v>0</v>
      </c>
      <c r="G1387" s="282">
        <v>0</v>
      </c>
      <c r="H1387" s="273">
        <v>0</v>
      </c>
      <c r="I1387" s="273">
        <v>0</v>
      </c>
      <c r="J1387" s="273">
        <v>0</v>
      </c>
      <c r="K1387" s="44" t="s">
        <v>23</v>
      </c>
      <c r="L1387" s="273">
        <v>0</v>
      </c>
      <c r="M1387" s="20" t="s">
        <v>23</v>
      </c>
      <c r="N1387" s="44" t="s">
        <v>23</v>
      </c>
      <c r="O1387" s="18" t="s">
        <v>23</v>
      </c>
    </row>
    <row r="1388" spans="1:15" s="42" customFormat="1" ht="41.25" customHeight="1">
      <c r="A1388" s="104" t="s">
        <v>1638</v>
      </c>
      <c r="B1388" s="1049" t="s">
        <v>978</v>
      </c>
      <c r="C1388" s="1050"/>
      <c r="D1388" s="835">
        <f>D1387</f>
        <v>0</v>
      </c>
      <c r="E1388" s="835"/>
      <c r="F1388" s="835">
        <f>F1387</f>
        <v>0</v>
      </c>
      <c r="G1388" s="835">
        <f>G1387</f>
        <v>0</v>
      </c>
      <c r="H1388" s="835">
        <f>H1387</f>
        <v>0</v>
      </c>
      <c r="I1388" s="835">
        <f>I1387</f>
        <v>0</v>
      </c>
      <c r="J1388" s="835">
        <f>J1387</f>
        <v>0</v>
      </c>
      <c r="K1388" s="835"/>
      <c r="L1388" s="835">
        <f>L1387</f>
        <v>0</v>
      </c>
      <c r="M1388" s="11" t="s">
        <v>23</v>
      </c>
      <c r="N1388" s="103" t="s">
        <v>23</v>
      </c>
      <c r="O1388" s="11" t="s">
        <v>23</v>
      </c>
    </row>
    <row r="1389" spans="1:15" s="42" customFormat="1" ht="20.25">
      <c r="A1389" s="104" t="s">
        <v>1639</v>
      </c>
      <c r="B1389" s="1049" t="s">
        <v>692</v>
      </c>
      <c r="C1389" s="1051"/>
      <c r="D1389" s="1051"/>
      <c r="E1389" s="1051"/>
      <c r="F1389" s="1051"/>
      <c r="G1389" s="1051"/>
      <c r="H1389" s="1051"/>
      <c r="I1389" s="1051"/>
      <c r="J1389" s="1051"/>
      <c r="K1389" s="1051"/>
      <c r="L1389" s="1051"/>
      <c r="M1389" s="1051"/>
      <c r="N1389" s="1051"/>
      <c r="O1389" s="1050"/>
    </row>
    <row r="1390" spans="1:15" s="42" customFormat="1" ht="20.25">
      <c r="A1390" s="44">
        <v>1</v>
      </c>
      <c r="B1390" s="21" t="s">
        <v>23</v>
      </c>
      <c r="C1390" s="21" t="s">
        <v>23</v>
      </c>
      <c r="D1390" s="801">
        <v>0</v>
      </c>
      <c r="E1390" s="44" t="s">
        <v>23</v>
      </c>
      <c r="F1390" s="799">
        <v>0</v>
      </c>
      <c r="G1390" s="282">
        <v>0</v>
      </c>
      <c r="H1390" s="273">
        <v>0</v>
      </c>
      <c r="I1390" s="273">
        <v>0</v>
      </c>
      <c r="J1390" s="273">
        <v>0</v>
      </c>
      <c r="K1390" s="44" t="s">
        <v>23</v>
      </c>
      <c r="L1390" s="273">
        <v>0</v>
      </c>
      <c r="M1390" s="20" t="s">
        <v>23</v>
      </c>
      <c r="N1390" s="44" t="s">
        <v>23</v>
      </c>
      <c r="O1390" s="18" t="s">
        <v>23</v>
      </c>
    </row>
    <row r="1391" spans="1:15" s="42" customFormat="1" ht="20.25">
      <c r="A1391" s="104" t="s">
        <v>1639</v>
      </c>
      <c r="B1391" s="1049" t="s">
        <v>980</v>
      </c>
      <c r="C1391" s="1050"/>
      <c r="D1391" s="835">
        <f>D1390</f>
        <v>0</v>
      </c>
      <c r="E1391" s="835"/>
      <c r="F1391" s="835">
        <f>F1390</f>
        <v>0</v>
      </c>
      <c r="G1391" s="835">
        <f>G1390</f>
        <v>0</v>
      </c>
      <c r="H1391" s="835">
        <f>H1390</f>
        <v>0</v>
      </c>
      <c r="I1391" s="835">
        <f>I1390</f>
        <v>0</v>
      </c>
      <c r="J1391" s="835">
        <f>J1390</f>
        <v>0</v>
      </c>
      <c r="K1391" s="835"/>
      <c r="L1391" s="835">
        <f>L1390</f>
        <v>0</v>
      </c>
      <c r="M1391" s="11" t="s">
        <v>23</v>
      </c>
      <c r="N1391" s="103" t="s">
        <v>23</v>
      </c>
      <c r="O1391" s="11" t="s">
        <v>23</v>
      </c>
    </row>
    <row r="1392" spans="1:15" s="42" customFormat="1" ht="40.5">
      <c r="A1392" s="104" t="s">
        <v>1640</v>
      </c>
      <c r="B1392" s="1049" t="s">
        <v>721</v>
      </c>
      <c r="C1392" s="1051"/>
      <c r="D1392" s="1051"/>
      <c r="E1392" s="1051"/>
      <c r="F1392" s="1051"/>
      <c r="G1392" s="1051"/>
      <c r="H1392" s="1051"/>
      <c r="I1392" s="1051"/>
      <c r="J1392" s="1051"/>
      <c r="K1392" s="1051"/>
      <c r="L1392" s="1051"/>
      <c r="M1392" s="1051"/>
      <c r="N1392" s="1051"/>
      <c r="O1392" s="1050"/>
    </row>
    <row r="1393" spans="1:15" s="42" customFormat="1" ht="20.25">
      <c r="A1393" s="44"/>
      <c r="B1393" s="21"/>
      <c r="C1393" s="21"/>
      <c r="D1393" s="801"/>
      <c r="E1393" s="771"/>
      <c r="F1393" s="799"/>
      <c r="G1393" s="282"/>
      <c r="H1393" s="273"/>
      <c r="I1393" s="273"/>
      <c r="J1393" s="273"/>
      <c r="K1393" s="44"/>
      <c r="L1393" s="273"/>
      <c r="M1393" s="20"/>
      <c r="N1393" s="44"/>
      <c r="O1393" s="18"/>
    </row>
    <row r="1394" spans="1:15" s="42" customFormat="1" ht="40.5">
      <c r="A1394" s="104" t="s">
        <v>1640</v>
      </c>
      <c r="B1394" s="1049" t="s">
        <v>732</v>
      </c>
      <c r="C1394" s="1050"/>
      <c r="D1394" s="835">
        <f>D1393</f>
        <v>0</v>
      </c>
      <c r="E1394" s="835"/>
      <c r="F1394" s="835">
        <f>F1393</f>
        <v>0</v>
      </c>
      <c r="G1394" s="835">
        <f>G1393</f>
        <v>0</v>
      </c>
      <c r="H1394" s="835">
        <f>H1393</f>
        <v>0</v>
      </c>
      <c r="I1394" s="835">
        <f>I1393</f>
        <v>0</v>
      </c>
      <c r="J1394" s="835">
        <f>J1393</f>
        <v>0</v>
      </c>
      <c r="K1394" s="835"/>
      <c r="L1394" s="835">
        <f>L1393</f>
        <v>0</v>
      </c>
      <c r="M1394" s="11" t="s">
        <v>23</v>
      </c>
      <c r="N1394" s="103" t="s">
        <v>23</v>
      </c>
      <c r="O1394" s="11" t="s">
        <v>23</v>
      </c>
    </row>
    <row r="1395" spans="1:15" s="42" customFormat="1" ht="138.75" customHeight="1">
      <c r="A1395" s="104" t="s">
        <v>1612</v>
      </c>
      <c r="B1395" s="1049" t="s">
        <v>1641</v>
      </c>
      <c r="C1395" s="1050"/>
      <c r="D1395" s="11">
        <f t="shared" ref="D1395:J1395" si="234">D1394+D1391+D1388</f>
        <v>0</v>
      </c>
      <c r="E1395" s="11">
        <f t="shared" si="234"/>
        <v>0</v>
      </c>
      <c r="F1395" s="11">
        <f t="shared" si="234"/>
        <v>0</v>
      </c>
      <c r="G1395" s="11">
        <f t="shared" si="234"/>
        <v>0</v>
      </c>
      <c r="H1395" s="11">
        <f t="shared" si="234"/>
        <v>0</v>
      </c>
      <c r="I1395" s="11">
        <f t="shared" si="234"/>
        <v>0</v>
      </c>
      <c r="J1395" s="11">
        <f t="shared" si="234"/>
        <v>0</v>
      </c>
      <c r="K1395" s="11" t="s">
        <v>23</v>
      </c>
      <c r="L1395" s="11">
        <f>L1394+L1391+L1388</f>
        <v>0</v>
      </c>
      <c r="M1395" s="11" t="s">
        <v>23</v>
      </c>
      <c r="N1395" s="103" t="s">
        <v>23</v>
      </c>
      <c r="O1395" s="11" t="s">
        <v>23</v>
      </c>
    </row>
    <row r="1396" spans="1:15" s="42" customFormat="1" ht="20.25">
      <c r="A1396" s="104" t="s">
        <v>1642</v>
      </c>
      <c r="B1396" s="1049" t="s">
        <v>735</v>
      </c>
      <c r="C1396" s="1051"/>
      <c r="D1396" s="1051"/>
      <c r="E1396" s="1051"/>
      <c r="F1396" s="1051"/>
      <c r="G1396" s="1051"/>
      <c r="H1396" s="1051"/>
      <c r="I1396" s="1051"/>
      <c r="J1396" s="1051"/>
      <c r="K1396" s="1051"/>
      <c r="L1396" s="1051"/>
      <c r="M1396" s="1051"/>
      <c r="N1396" s="1051"/>
      <c r="O1396" s="1050"/>
    </row>
    <row r="1397" spans="1:15" s="42" customFormat="1" ht="20.25">
      <c r="A1397" s="104" t="s">
        <v>1643</v>
      </c>
      <c r="B1397" s="1049" t="s">
        <v>985</v>
      </c>
      <c r="C1397" s="1051"/>
      <c r="D1397" s="1051"/>
      <c r="E1397" s="1051"/>
      <c r="F1397" s="1051"/>
      <c r="G1397" s="1051"/>
      <c r="H1397" s="1051"/>
      <c r="I1397" s="1051"/>
      <c r="J1397" s="1051"/>
      <c r="K1397" s="1051"/>
      <c r="L1397" s="1051"/>
      <c r="M1397" s="1051"/>
      <c r="N1397" s="1051"/>
      <c r="O1397" s="1050"/>
    </row>
    <row r="1398" spans="1:15" s="42" customFormat="1" ht="20.25">
      <c r="A1398" s="44">
        <v>1</v>
      </c>
      <c r="B1398" s="21" t="s">
        <v>23</v>
      </c>
      <c r="C1398" s="21" t="s">
        <v>23</v>
      </c>
      <c r="D1398" s="801">
        <v>0</v>
      </c>
      <c r="E1398" s="44" t="s">
        <v>23</v>
      </c>
      <c r="F1398" s="799">
        <v>0</v>
      </c>
      <c r="G1398" s="282">
        <v>0</v>
      </c>
      <c r="H1398" s="273">
        <v>0</v>
      </c>
      <c r="I1398" s="273">
        <v>0</v>
      </c>
      <c r="J1398" s="273">
        <v>0</v>
      </c>
      <c r="K1398" s="44" t="s">
        <v>23</v>
      </c>
      <c r="L1398" s="273">
        <v>0</v>
      </c>
      <c r="M1398" s="20" t="s">
        <v>23</v>
      </c>
      <c r="N1398" s="44" t="s">
        <v>23</v>
      </c>
      <c r="O1398" s="18" t="s">
        <v>23</v>
      </c>
    </row>
    <row r="1399" spans="1:15" s="42" customFormat="1" ht="20.25">
      <c r="A1399" s="104" t="s">
        <v>1644</v>
      </c>
      <c r="B1399" s="1049" t="s">
        <v>949</v>
      </c>
      <c r="C1399" s="1050"/>
      <c r="D1399" s="835">
        <f>D1398</f>
        <v>0</v>
      </c>
      <c r="E1399" s="835"/>
      <c r="F1399" s="835">
        <f>F1398</f>
        <v>0</v>
      </c>
      <c r="G1399" s="835">
        <f>G1398</f>
        <v>0</v>
      </c>
      <c r="H1399" s="835">
        <f>H1398</f>
        <v>0</v>
      </c>
      <c r="I1399" s="835">
        <f>I1398</f>
        <v>0</v>
      </c>
      <c r="J1399" s="835">
        <f>J1398</f>
        <v>0</v>
      </c>
      <c r="K1399" s="835"/>
      <c r="L1399" s="835">
        <f>L1398</f>
        <v>0</v>
      </c>
      <c r="M1399" s="11" t="s">
        <v>23</v>
      </c>
      <c r="N1399" s="103" t="s">
        <v>23</v>
      </c>
      <c r="O1399" s="11" t="s">
        <v>23</v>
      </c>
    </row>
    <row r="1400" spans="1:15" s="42" customFormat="1" ht="20.25">
      <c r="A1400" s="104" t="s">
        <v>1645</v>
      </c>
      <c r="B1400" s="1049" t="s">
        <v>987</v>
      </c>
      <c r="C1400" s="1051"/>
      <c r="D1400" s="1051"/>
      <c r="E1400" s="1051"/>
      <c r="F1400" s="1051"/>
      <c r="G1400" s="1051"/>
      <c r="H1400" s="1051"/>
      <c r="I1400" s="1051"/>
      <c r="J1400" s="1051"/>
      <c r="K1400" s="1051"/>
      <c r="L1400" s="1051"/>
      <c r="M1400" s="1051"/>
      <c r="N1400" s="1051"/>
      <c r="O1400" s="1050"/>
    </row>
    <row r="1401" spans="1:15" s="42" customFormat="1" ht="20.25">
      <c r="A1401" s="44">
        <v>1</v>
      </c>
      <c r="B1401" s="21" t="s">
        <v>23</v>
      </c>
      <c r="C1401" s="21" t="s">
        <v>23</v>
      </c>
      <c r="D1401" s="801">
        <v>0</v>
      </c>
      <c r="E1401" s="44" t="s">
        <v>23</v>
      </c>
      <c r="F1401" s="799">
        <v>0</v>
      </c>
      <c r="G1401" s="282">
        <v>0</v>
      </c>
      <c r="H1401" s="273">
        <v>0</v>
      </c>
      <c r="I1401" s="273">
        <v>0</v>
      </c>
      <c r="J1401" s="273">
        <v>0</v>
      </c>
      <c r="K1401" s="44" t="s">
        <v>23</v>
      </c>
      <c r="L1401" s="273">
        <v>0</v>
      </c>
      <c r="M1401" s="20" t="s">
        <v>23</v>
      </c>
      <c r="N1401" s="44" t="s">
        <v>23</v>
      </c>
      <c r="O1401" s="18" t="s">
        <v>23</v>
      </c>
    </row>
    <row r="1402" spans="1:15" s="42" customFormat="1" ht="20.25">
      <c r="A1402" s="104" t="s">
        <v>1645</v>
      </c>
      <c r="B1402" s="1049" t="s">
        <v>988</v>
      </c>
      <c r="C1402" s="1050"/>
      <c r="D1402" s="835">
        <f>D1401</f>
        <v>0</v>
      </c>
      <c r="E1402" s="835"/>
      <c r="F1402" s="835">
        <f>F1401</f>
        <v>0</v>
      </c>
      <c r="G1402" s="835">
        <f>G1401</f>
        <v>0</v>
      </c>
      <c r="H1402" s="835">
        <f>H1401</f>
        <v>0</v>
      </c>
      <c r="I1402" s="835">
        <f>I1401</f>
        <v>0</v>
      </c>
      <c r="J1402" s="835">
        <f>J1401</f>
        <v>0</v>
      </c>
      <c r="K1402" s="835"/>
      <c r="L1402" s="835">
        <f>L1401</f>
        <v>0</v>
      </c>
      <c r="M1402" s="11" t="s">
        <v>23</v>
      </c>
      <c r="N1402" s="103" t="s">
        <v>23</v>
      </c>
      <c r="O1402" s="11" t="s">
        <v>23</v>
      </c>
    </row>
    <row r="1403" spans="1:15" s="42" customFormat="1" ht="40.5">
      <c r="A1403" s="104" t="s">
        <v>1646</v>
      </c>
      <c r="B1403" s="1049" t="s">
        <v>990</v>
      </c>
      <c r="C1403" s="1051"/>
      <c r="D1403" s="1051"/>
      <c r="E1403" s="1051"/>
      <c r="F1403" s="1051"/>
      <c r="G1403" s="1051"/>
      <c r="H1403" s="1051"/>
      <c r="I1403" s="1051"/>
      <c r="J1403" s="1051"/>
      <c r="K1403" s="1051"/>
      <c r="L1403" s="1051"/>
      <c r="M1403" s="1051"/>
      <c r="N1403" s="1051"/>
      <c r="O1403" s="1050"/>
    </row>
    <row r="1404" spans="1:15" s="42" customFormat="1" ht="20.25">
      <c r="A1404" s="44">
        <v>1</v>
      </c>
      <c r="B1404" s="21" t="s">
        <v>23</v>
      </c>
      <c r="C1404" s="21" t="s">
        <v>23</v>
      </c>
      <c r="D1404" s="801">
        <v>0</v>
      </c>
      <c r="E1404" s="44" t="s">
        <v>23</v>
      </c>
      <c r="F1404" s="799">
        <v>0</v>
      </c>
      <c r="G1404" s="282">
        <v>0</v>
      </c>
      <c r="H1404" s="273">
        <v>0</v>
      </c>
      <c r="I1404" s="273">
        <v>0</v>
      </c>
      <c r="J1404" s="273">
        <v>0</v>
      </c>
      <c r="K1404" s="44" t="s">
        <v>23</v>
      </c>
      <c r="L1404" s="273">
        <v>0</v>
      </c>
      <c r="M1404" s="20" t="s">
        <v>23</v>
      </c>
      <c r="N1404" s="44" t="s">
        <v>23</v>
      </c>
      <c r="O1404" s="18" t="s">
        <v>23</v>
      </c>
    </row>
    <row r="1405" spans="1:15" s="42" customFormat="1" ht="40.5">
      <c r="A1405" s="104" t="s">
        <v>1646</v>
      </c>
      <c r="B1405" s="1049" t="s">
        <v>991</v>
      </c>
      <c r="C1405" s="1050"/>
      <c r="D1405" s="835">
        <f>D1404</f>
        <v>0</v>
      </c>
      <c r="E1405" s="835"/>
      <c r="F1405" s="835">
        <f>F1404</f>
        <v>0</v>
      </c>
      <c r="G1405" s="835">
        <f>G1404</f>
        <v>0</v>
      </c>
      <c r="H1405" s="835">
        <f>H1404</f>
        <v>0</v>
      </c>
      <c r="I1405" s="835">
        <f>I1404</f>
        <v>0</v>
      </c>
      <c r="J1405" s="835">
        <f>J1404</f>
        <v>0</v>
      </c>
      <c r="K1405" s="835"/>
      <c r="L1405" s="835">
        <f>L1404</f>
        <v>0</v>
      </c>
      <c r="M1405" s="11" t="s">
        <v>23</v>
      </c>
      <c r="N1405" s="103" t="s">
        <v>23</v>
      </c>
      <c r="O1405" s="11" t="s">
        <v>23</v>
      </c>
    </row>
    <row r="1406" spans="1:15" s="42" customFormat="1" ht="40.5">
      <c r="A1406" s="104" t="s">
        <v>1647</v>
      </c>
      <c r="B1406" s="1049" t="s">
        <v>721</v>
      </c>
      <c r="C1406" s="1051"/>
      <c r="D1406" s="1051"/>
      <c r="E1406" s="1051"/>
      <c r="F1406" s="1051"/>
      <c r="G1406" s="1051"/>
      <c r="H1406" s="1051"/>
      <c r="I1406" s="1051"/>
      <c r="J1406" s="1051"/>
      <c r="K1406" s="1051"/>
      <c r="L1406" s="1051"/>
      <c r="M1406" s="1051"/>
      <c r="N1406" s="1051"/>
      <c r="O1406" s="1050"/>
    </row>
    <row r="1407" spans="1:15" s="42" customFormat="1" ht="20.25">
      <c r="A1407" s="405" t="s">
        <v>982</v>
      </c>
      <c r="B1407" s="21" t="s">
        <v>23</v>
      </c>
      <c r="C1407" s="21" t="s">
        <v>23</v>
      </c>
      <c r="D1407" s="801">
        <v>0</v>
      </c>
      <c r="E1407" s="44" t="s">
        <v>23</v>
      </c>
      <c r="F1407" s="799">
        <v>0</v>
      </c>
      <c r="G1407" s="282">
        <v>0</v>
      </c>
      <c r="H1407" s="273">
        <v>0</v>
      </c>
      <c r="I1407" s="273">
        <v>0</v>
      </c>
      <c r="J1407" s="273">
        <v>0</v>
      </c>
      <c r="K1407" s="44" t="s">
        <v>23</v>
      </c>
      <c r="L1407" s="273">
        <v>0</v>
      </c>
      <c r="M1407" s="20" t="s">
        <v>23</v>
      </c>
      <c r="N1407" s="44" t="s">
        <v>23</v>
      </c>
      <c r="O1407" s="18" t="s">
        <v>23</v>
      </c>
    </row>
    <row r="1408" spans="1:15" s="42" customFormat="1" ht="40.5">
      <c r="A1408" s="104" t="s">
        <v>1647</v>
      </c>
      <c r="B1408" s="1049" t="s">
        <v>732</v>
      </c>
      <c r="C1408" s="1050"/>
      <c r="D1408" s="835">
        <f>D1407</f>
        <v>0</v>
      </c>
      <c r="E1408" s="835"/>
      <c r="F1408" s="835">
        <f>F1407</f>
        <v>0</v>
      </c>
      <c r="G1408" s="835">
        <f>G1407</f>
        <v>0</v>
      </c>
      <c r="H1408" s="835">
        <f>H1407</f>
        <v>0</v>
      </c>
      <c r="I1408" s="835">
        <f>I1407</f>
        <v>0</v>
      </c>
      <c r="J1408" s="835">
        <f>J1407</f>
        <v>0</v>
      </c>
      <c r="K1408" s="835"/>
      <c r="L1408" s="835">
        <f>L1407</f>
        <v>0</v>
      </c>
      <c r="M1408" s="11" t="s">
        <v>23</v>
      </c>
      <c r="N1408" s="103" t="s">
        <v>23</v>
      </c>
      <c r="O1408" s="11" t="s">
        <v>23</v>
      </c>
    </row>
    <row r="1409" spans="1:15" s="42" customFormat="1" ht="152.25" customHeight="1">
      <c r="A1409" s="104" t="s">
        <v>1642</v>
      </c>
      <c r="B1409" s="1049" t="s">
        <v>1648</v>
      </c>
      <c r="C1409" s="1050"/>
      <c r="D1409" s="11">
        <f t="shared" ref="D1409:L1409" si="235">D1408+D1405+D1402+D1399</f>
        <v>0</v>
      </c>
      <c r="E1409" s="11">
        <f t="shared" si="235"/>
        <v>0</v>
      </c>
      <c r="F1409" s="11">
        <f t="shared" si="235"/>
        <v>0</v>
      </c>
      <c r="G1409" s="11">
        <f t="shared" si="235"/>
        <v>0</v>
      </c>
      <c r="H1409" s="11">
        <f t="shared" si="235"/>
        <v>0</v>
      </c>
      <c r="I1409" s="11">
        <f t="shared" si="235"/>
        <v>0</v>
      </c>
      <c r="J1409" s="11">
        <f t="shared" si="235"/>
        <v>0</v>
      </c>
      <c r="K1409" s="11">
        <f t="shared" si="235"/>
        <v>0</v>
      </c>
      <c r="L1409" s="11">
        <f t="shared" si="235"/>
        <v>0</v>
      </c>
      <c r="M1409" s="11" t="s">
        <v>23</v>
      </c>
      <c r="N1409" s="103" t="s">
        <v>23</v>
      </c>
      <c r="O1409" s="11" t="s">
        <v>23</v>
      </c>
    </row>
    <row r="1410" spans="1:15" s="42" customFormat="1" ht="20.25">
      <c r="A1410" s="104" t="s">
        <v>1649</v>
      </c>
      <c r="B1410" s="1049" t="s">
        <v>994</v>
      </c>
      <c r="C1410" s="1051"/>
      <c r="D1410" s="1057"/>
      <c r="E1410" s="1057"/>
      <c r="F1410" s="1057"/>
      <c r="G1410" s="1057"/>
      <c r="H1410" s="1057"/>
      <c r="I1410" s="1057"/>
      <c r="J1410" s="1057"/>
      <c r="K1410" s="1057"/>
      <c r="L1410" s="1057"/>
      <c r="M1410" s="1057"/>
      <c r="N1410" s="1057"/>
      <c r="O1410" s="1058"/>
    </row>
    <row r="1411" spans="1:15" s="42" customFormat="1" ht="20.25">
      <c r="A1411" s="405" t="s">
        <v>982</v>
      </c>
      <c r="B1411" s="21" t="s">
        <v>23</v>
      </c>
      <c r="C1411" s="21" t="s">
        <v>23</v>
      </c>
      <c r="D1411" s="801">
        <v>0</v>
      </c>
      <c r="E1411" s="44" t="s">
        <v>23</v>
      </c>
      <c r="F1411" s="799">
        <v>0</v>
      </c>
      <c r="G1411" s="282">
        <v>0</v>
      </c>
      <c r="H1411" s="273">
        <v>0</v>
      </c>
      <c r="I1411" s="273">
        <v>0</v>
      </c>
      <c r="J1411" s="273">
        <v>0</v>
      </c>
      <c r="K1411" s="44" t="s">
        <v>23</v>
      </c>
      <c r="L1411" s="273">
        <v>0</v>
      </c>
      <c r="M1411" s="20" t="s">
        <v>23</v>
      </c>
      <c r="N1411" s="44" t="s">
        <v>23</v>
      </c>
      <c r="O1411" s="18" t="s">
        <v>23</v>
      </c>
    </row>
    <row r="1412" spans="1:15" s="42" customFormat="1" ht="126" customHeight="1">
      <c r="A1412" s="104" t="s">
        <v>1649</v>
      </c>
      <c r="B1412" s="1049" t="s">
        <v>1650</v>
      </c>
      <c r="C1412" s="1050"/>
      <c r="D1412" s="835">
        <f>D1411</f>
        <v>0</v>
      </c>
      <c r="E1412" s="835"/>
      <c r="F1412" s="835">
        <f>F1411</f>
        <v>0</v>
      </c>
      <c r="G1412" s="835">
        <f>G1411</f>
        <v>0</v>
      </c>
      <c r="H1412" s="835">
        <f>H1411</f>
        <v>0</v>
      </c>
      <c r="I1412" s="835">
        <f>I1411</f>
        <v>0</v>
      </c>
      <c r="J1412" s="835">
        <f>J1411</f>
        <v>0</v>
      </c>
      <c r="K1412" s="835"/>
      <c r="L1412" s="835">
        <f>L1411</f>
        <v>0</v>
      </c>
      <c r="M1412" s="11" t="s">
        <v>23</v>
      </c>
      <c r="N1412" s="103" t="s">
        <v>23</v>
      </c>
      <c r="O1412" s="11" t="s">
        <v>23</v>
      </c>
    </row>
    <row r="1413" spans="1:15" s="42" customFormat="1" ht="165" customHeight="1">
      <c r="A1413" s="106" t="s">
        <v>1628</v>
      </c>
      <c r="B1413" s="1052" t="s">
        <v>1651</v>
      </c>
      <c r="C1413" s="1054"/>
      <c r="D1413" s="26">
        <f t="shared" ref="D1413:J1413" si="236">D1412+D1409+D1395+D1384+D1381</f>
        <v>1055.5</v>
      </c>
      <c r="E1413" s="26">
        <f t="shared" si="236"/>
        <v>0</v>
      </c>
      <c r="F1413" s="26">
        <f t="shared" si="236"/>
        <v>0</v>
      </c>
      <c r="G1413" s="50">
        <f t="shared" si="236"/>
        <v>1</v>
      </c>
      <c r="H1413" s="22">
        <f t="shared" si="236"/>
        <v>3947409.18</v>
      </c>
      <c r="I1413" s="22">
        <f t="shared" si="236"/>
        <v>683592.47</v>
      </c>
      <c r="J1413" s="22">
        <f t="shared" si="236"/>
        <v>3263816.71</v>
      </c>
      <c r="K1413" s="26" t="s">
        <v>23</v>
      </c>
      <c r="L1413" s="50">
        <f>L1412+L1409+L1395+L1384+L1381</f>
        <v>25428953.16</v>
      </c>
      <c r="M1413" s="26" t="s">
        <v>23</v>
      </c>
      <c r="N1413" s="105" t="s">
        <v>23</v>
      </c>
      <c r="O1413" s="26" t="s">
        <v>23</v>
      </c>
    </row>
    <row r="1414" spans="1:15" s="42" customFormat="1" ht="25.5">
      <c r="A1414" s="47" t="s">
        <v>1652</v>
      </c>
      <c r="B1414" s="1087" t="s">
        <v>1653</v>
      </c>
      <c r="C1414" s="1088"/>
      <c r="D1414" s="1088"/>
      <c r="E1414" s="1088"/>
      <c r="F1414" s="1088"/>
      <c r="G1414" s="1088"/>
      <c r="H1414" s="1088"/>
      <c r="I1414" s="1088"/>
      <c r="J1414" s="1088"/>
      <c r="K1414" s="1088"/>
      <c r="L1414" s="1088"/>
      <c r="M1414" s="1088"/>
      <c r="N1414" s="1088"/>
      <c r="O1414" s="1089"/>
    </row>
    <row r="1415" spans="1:15" s="42" customFormat="1" ht="25.5">
      <c r="A1415" s="47" t="s">
        <v>1654</v>
      </c>
      <c r="B1415" s="1087" t="s">
        <v>20</v>
      </c>
      <c r="C1415" s="1088"/>
      <c r="D1415" s="1088"/>
      <c r="E1415" s="1088"/>
      <c r="F1415" s="1088"/>
      <c r="G1415" s="1088"/>
      <c r="H1415" s="1088"/>
      <c r="I1415" s="1088"/>
      <c r="J1415" s="1088"/>
      <c r="K1415" s="1088"/>
      <c r="L1415" s="1088"/>
      <c r="M1415" s="1088"/>
      <c r="N1415" s="1088"/>
      <c r="O1415" s="1089"/>
    </row>
    <row r="1416" spans="1:15" s="42" customFormat="1" ht="22.5">
      <c r="A1416" s="44">
        <v>1</v>
      </c>
      <c r="B1416" s="17" t="s">
        <v>23</v>
      </c>
      <c r="C1416" s="12" t="s">
        <v>23</v>
      </c>
      <c r="D1416" s="5" t="s">
        <v>23</v>
      </c>
      <c r="E1416" s="188" t="s">
        <v>23</v>
      </c>
      <c r="F1416" s="26">
        <f>F1415+F1412+F1398+F1387+F1384</f>
        <v>0</v>
      </c>
      <c r="G1416" s="26">
        <f>G1415+G1412+G1398+G1387+G1384</f>
        <v>0</v>
      </c>
      <c r="H1416" s="26">
        <f>H1415+H1412+H1398+H1387+H1384</f>
        <v>0</v>
      </c>
      <c r="I1416" s="26">
        <f>I1415+I1412+I1398+I1387+I1384</f>
        <v>0</v>
      </c>
      <c r="J1416" s="26">
        <f>J1415+J1412+J1398+J1387+J1384</f>
        <v>0</v>
      </c>
      <c r="K1416" s="5" t="s">
        <v>23</v>
      </c>
      <c r="L1416" s="21" t="s">
        <v>23</v>
      </c>
      <c r="M1416" s="19"/>
      <c r="N1416" s="5"/>
      <c r="O1416" s="18"/>
    </row>
    <row r="1417" spans="1:15" s="42" customFormat="1" ht="120.75" customHeight="1">
      <c r="A1417" s="106" t="s">
        <v>1654</v>
      </c>
      <c r="B1417" s="1052" t="s">
        <v>1660</v>
      </c>
      <c r="C1417" s="1054"/>
      <c r="D1417" s="843">
        <f t="shared" ref="D1417:L1417" si="237">SUM(D1416:D1416)</f>
        <v>0</v>
      </c>
      <c r="E1417" s="843">
        <f t="shared" si="237"/>
        <v>0</v>
      </c>
      <c r="F1417" s="843">
        <f t="shared" si="237"/>
        <v>0</v>
      </c>
      <c r="G1417" s="843">
        <f t="shared" si="237"/>
        <v>0</v>
      </c>
      <c r="H1417" s="843">
        <f t="shared" si="237"/>
        <v>0</v>
      </c>
      <c r="I1417" s="167">
        <f t="shared" si="237"/>
        <v>0</v>
      </c>
      <c r="J1417" s="35">
        <f t="shared" si="237"/>
        <v>0</v>
      </c>
      <c r="K1417" s="835">
        <f t="shared" si="237"/>
        <v>0</v>
      </c>
      <c r="L1417" s="34">
        <f t="shared" si="237"/>
        <v>0</v>
      </c>
      <c r="M1417" s="26" t="s">
        <v>23</v>
      </c>
      <c r="N1417" s="105" t="s">
        <v>23</v>
      </c>
      <c r="O1417" s="26" t="s">
        <v>23</v>
      </c>
    </row>
    <row r="1418" spans="1:15" s="42" customFormat="1" ht="20.25">
      <c r="A1418" s="104" t="s">
        <v>1661</v>
      </c>
      <c r="B1418" s="1049" t="s">
        <v>197</v>
      </c>
      <c r="C1418" s="1051"/>
      <c r="D1418" s="1051"/>
      <c r="E1418" s="1051"/>
      <c r="F1418" s="1051"/>
      <c r="G1418" s="1051"/>
      <c r="H1418" s="1051"/>
      <c r="I1418" s="1051"/>
      <c r="J1418" s="1051"/>
      <c r="K1418" s="1051"/>
      <c r="L1418" s="1051"/>
      <c r="M1418" s="1051"/>
      <c r="N1418" s="1051"/>
      <c r="O1418" s="1050"/>
    </row>
    <row r="1419" spans="1:15" s="42" customFormat="1" ht="20.25">
      <c r="A1419" s="44">
        <v>1</v>
      </c>
      <c r="B1419" s="21" t="s">
        <v>23</v>
      </c>
      <c r="C1419" s="21" t="s">
        <v>23</v>
      </c>
      <c r="D1419" s="801">
        <v>0</v>
      </c>
      <c r="E1419" s="44" t="s">
        <v>23</v>
      </c>
      <c r="F1419" s="799">
        <v>0</v>
      </c>
      <c r="G1419" s="282">
        <v>0</v>
      </c>
      <c r="H1419" s="273">
        <v>0</v>
      </c>
      <c r="I1419" s="273">
        <v>0</v>
      </c>
      <c r="J1419" s="273">
        <v>0</v>
      </c>
      <c r="K1419" s="44" t="s">
        <v>23</v>
      </c>
      <c r="L1419" s="273">
        <v>0</v>
      </c>
      <c r="M1419" s="20" t="s">
        <v>23</v>
      </c>
      <c r="N1419" s="44" t="s">
        <v>23</v>
      </c>
      <c r="O1419" s="18" t="s">
        <v>23</v>
      </c>
    </row>
    <row r="1420" spans="1:15" s="42" customFormat="1" ht="107.25" customHeight="1">
      <c r="A1420" s="104" t="s">
        <v>1661</v>
      </c>
      <c r="B1420" s="1049" t="s">
        <v>1662</v>
      </c>
      <c r="C1420" s="1050"/>
      <c r="D1420" s="11">
        <f t="shared" ref="D1420:L1420" si="238">SUM(D1419)</f>
        <v>0</v>
      </c>
      <c r="E1420" s="11">
        <f t="shared" si="238"/>
        <v>0</v>
      </c>
      <c r="F1420" s="11">
        <f t="shared" si="238"/>
        <v>0</v>
      </c>
      <c r="G1420" s="11">
        <f t="shared" si="238"/>
        <v>0</v>
      </c>
      <c r="H1420" s="11">
        <f t="shared" si="238"/>
        <v>0</v>
      </c>
      <c r="I1420" s="11">
        <f t="shared" si="238"/>
        <v>0</v>
      </c>
      <c r="J1420" s="11">
        <f t="shared" si="238"/>
        <v>0</v>
      </c>
      <c r="K1420" s="11">
        <f t="shared" si="238"/>
        <v>0</v>
      </c>
      <c r="L1420" s="11">
        <f t="shared" si="238"/>
        <v>0</v>
      </c>
      <c r="M1420" s="11" t="s">
        <v>23</v>
      </c>
      <c r="N1420" s="103" t="s">
        <v>23</v>
      </c>
      <c r="O1420" s="11" t="s">
        <v>23</v>
      </c>
    </row>
    <row r="1421" spans="1:15" s="42" customFormat="1" ht="20.25">
      <c r="A1421" s="104" t="s">
        <v>1663</v>
      </c>
      <c r="B1421" s="1049" t="s">
        <v>678</v>
      </c>
      <c r="C1421" s="1051"/>
      <c r="D1421" s="1051"/>
      <c r="E1421" s="1051"/>
      <c r="F1421" s="1051"/>
      <c r="G1421" s="1051"/>
      <c r="H1421" s="1051"/>
      <c r="I1421" s="1051"/>
      <c r="J1421" s="1051"/>
      <c r="K1421" s="1051"/>
      <c r="L1421" s="1051"/>
      <c r="M1421" s="1051"/>
      <c r="N1421" s="1051"/>
      <c r="O1421" s="1050"/>
    </row>
    <row r="1422" spans="1:15" s="42" customFormat="1" ht="20.25">
      <c r="A1422" s="104" t="s">
        <v>1664</v>
      </c>
      <c r="B1422" s="1049" t="s">
        <v>977</v>
      </c>
      <c r="C1422" s="1051"/>
      <c r="D1422" s="1051"/>
      <c r="E1422" s="1051"/>
      <c r="F1422" s="1051"/>
      <c r="G1422" s="1051"/>
      <c r="H1422" s="1051"/>
      <c r="I1422" s="1051"/>
      <c r="J1422" s="1051"/>
      <c r="K1422" s="1051"/>
      <c r="L1422" s="1051"/>
      <c r="M1422" s="1051"/>
      <c r="N1422" s="1051"/>
      <c r="O1422" s="1050"/>
    </row>
    <row r="1423" spans="1:15" s="42" customFormat="1" ht="20.25">
      <c r="A1423" s="44">
        <v>1</v>
      </c>
      <c r="B1423" s="21" t="s">
        <v>23</v>
      </c>
      <c r="C1423" s="21" t="s">
        <v>23</v>
      </c>
      <c r="D1423" s="801">
        <v>0</v>
      </c>
      <c r="E1423" s="44" t="s">
        <v>23</v>
      </c>
      <c r="F1423" s="799">
        <v>0</v>
      </c>
      <c r="G1423" s="282">
        <v>0</v>
      </c>
      <c r="H1423" s="273">
        <v>0</v>
      </c>
      <c r="I1423" s="273">
        <v>0</v>
      </c>
      <c r="J1423" s="273">
        <v>0</v>
      </c>
      <c r="K1423" s="44" t="s">
        <v>23</v>
      </c>
      <c r="L1423" s="273">
        <v>0</v>
      </c>
      <c r="M1423" s="20" t="s">
        <v>23</v>
      </c>
      <c r="N1423" s="44" t="s">
        <v>23</v>
      </c>
      <c r="O1423" s="18" t="s">
        <v>23</v>
      </c>
    </row>
    <row r="1424" spans="1:15" s="42" customFormat="1" ht="20.25">
      <c r="A1424" s="104" t="s">
        <v>1664</v>
      </c>
      <c r="B1424" s="1049" t="s">
        <v>978</v>
      </c>
      <c r="C1424" s="1050"/>
      <c r="D1424" s="11">
        <f t="shared" ref="D1424:L1424" si="239">SUM(D1423)</f>
        <v>0</v>
      </c>
      <c r="E1424" s="11">
        <f t="shared" si="239"/>
        <v>0</v>
      </c>
      <c r="F1424" s="11">
        <f t="shared" si="239"/>
        <v>0</v>
      </c>
      <c r="G1424" s="11">
        <f t="shared" si="239"/>
        <v>0</v>
      </c>
      <c r="H1424" s="11">
        <f t="shared" si="239"/>
        <v>0</v>
      </c>
      <c r="I1424" s="11">
        <f t="shared" si="239"/>
        <v>0</v>
      </c>
      <c r="J1424" s="11">
        <f t="shared" si="239"/>
        <v>0</v>
      </c>
      <c r="K1424" s="11">
        <f t="shared" si="239"/>
        <v>0</v>
      </c>
      <c r="L1424" s="11">
        <f t="shared" si="239"/>
        <v>0</v>
      </c>
      <c r="M1424" s="11" t="s">
        <v>23</v>
      </c>
      <c r="N1424" s="103" t="s">
        <v>23</v>
      </c>
      <c r="O1424" s="11" t="s">
        <v>23</v>
      </c>
    </row>
    <row r="1425" spans="1:15" s="42" customFormat="1" ht="20.25">
      <c r="A1425" s="104" t="s">
        <v>1665</v>
      </c>
      <c r="B1425" s="1049" t="s">
        <v>692</v>
      </c>
      <c r="C1425" s="1051"/>
      <c r="D1425" s="1051"/>
      <c r="E1425" s="1051"/>
      <c r="F1425" s="1051"/>
      <c r="G1425" s="1051"/>
      <c r="H1425" s="1051"/>
      <c r="I1425" s="1051"/>
      <c r="J1425" s="1051"/>
      <c r="K1425" s="1051"/>
      <c r="L1425" s="1051"/>
      <c r="M1425" s="1051"/>
      <c r="N1425" s="1051"/>
      <c r="O1425" s="1050"/>
    </row>
    <row r="1426" spans="1:15" s="42" customFormat="1" ht="20.25">
      <c r="A1426" s="44">
        <v>1</v>
      </c>
      <c r="B1426" s="21" t="s">
        <v>23</v>
      </c>
      <c r="C1426" s="21" t="s">
        <v>23</v>
      </c>
      <c r="D1426" s="801">
        <v>0</v>
      </c>
      <c r="E1426" s="44" t="s">
        <v>23</v>
      </c>
      <c r="F1426" s="799">
        <v>0</v>
      </c>
      <c r="G1426" s="282">
        <v>0</v>
      </c>
      <c r="H1426" s="273">
        <v>0</v>
      </c>
      <c r="I1426" s="273">
        <v>0</v>
      </c>
      <c r="J1426" s="273">
        <v>0</v>
      </c>
      <c r="K1426" s="44" t="s">
        <v>23</v>
      </c>
      <c r="L1426" s="273">
        <v>0</v>
      </c>
      <c r="M1426" s="20" t="s">
        <v>23</v>
      </c>
      <c r="N1426" s="44" t="s">
        <v>23</v>
      </c>
      <c r="O1426" s="18" t="s">
        <v>23</v>
      </c>
    </row>
    <row r="1427" spans="1:15" s="42" customFormat="1" ht="20.25">
      <c r="A1427" s="104" t="s">
        <v>1665</v>
      </c>
      <c r="B1427" s="1049" t="s">
        <v>980</v>
      </c>
      <c r="C1427" s="1050"/>
      <c r="D1427" s="11">
        <f t="shared" ref="D1427:L1427" si="240">SUM(D1426)</f>
        <v>0</v>
      </c>
      <c r="E1427" s="11">
        <f t="shared" si="240"/>
        <v>0</v>
      </c>
      <c r="F1427" s="11">
        <f t="shared" si="240"/>
        <v>0</v>
      </c>
      <c r="G1427" s="11">
        <f t="shared" si="240"/>
        <v>0</v>
      </c>
      <c r="H1427" s="11">
        <f t="shared" si="240"/>
        <v>0</v>
      </c>
      <c r="I1427" s="11">
        <f t="shared" si="240"/>
        <v>0</v>
      </c>
      <c r="J1427" s="11">
        <f t="shared" si="240"/>
        <v>0</v>
      </c>
      <c r="K1427" s="11">
        <f t="shared" si="240"/>
        <v>0</v>
      </c>
      <c r="L1427" s="11">
        <f t="shared" si="240"/>
        <v>0</v>
      </c>
      <c r="M1427" s="11" t="s">
        <v>23</v>
      </c>
      <c r="N1427" s="103" t="s">
        <v>23</v>
      </c>
      <c r="O1427" s="11" t="s">
        <v>23</v>
      </c>
    </row>
    <row r="1428" spans="1:15" s="42" customFormat="1" ht="20.25">
      <c r="A1428" s="104" t="s">
        <v>1666</v>
      </c>
      <c r="B1428" s="1049" t="s">
        <v>721</v>
      </c>
      <c r="C1428" s="1051"/>
      <c r="D1428" s="1051"/>
      <c r="E1428" s="1051"/>
      <c r="F1428" s="1051"/>
      <c r="G1428" s="1051"/>
      <c r="H1428" s="1051"/>
      <c r="I1428" s="1051"/>
      <c r="J1428" s="1051"/>
      <c r="K1428" s="1051"/>
      <c r="L1428" s="1051"/>
      <c r="M1428" s="1051"/>
      <c r="N1428" s="1051"/>
      <c r="O1428" s="1050"/>
    </row>
    <row r="1429" spans="1:15" s="42" customFormat="1" ht="20.25">
      <c r="A1429" s="44"/>
      <c r="B1429" s="17"/>
      <c r="C1429" s="12"/>
      <c r="D1429" s="5"/>
      <c r="E1429" s="188"/>
      <c r="F1429" s="799"/>
      <c r="G1429" s="269"/>
      <c r="H1429" s="368"/>
      <c r="I1429" s="273"/>
      <c r="J1429" s="273"/>
      <c r="K1429" s="44"/>
      <c r="L1429" s="273"/>
      <c r="M1429" s="19"/>
      <c r="N1429" s="5"/>
      <c r="O1429" s="18"/>
    </row>
    <row r="1430" spans="1:15" s="42" customFormat="1" ht="20.25">
      <c r="A1430" s="104" t="s">
        <v>1666</v>
      </c>
      <c r="B1430" s="1049" t="s">
        <v>732</v>
      </c>
      <c r="C1430" s="1050"/>
      <c r="D1430" s="11">
        <f t="shared" ref="D1430:L1430" si="241">SUM(D1429)</f>
        <v>0</v>
      </c>
      <c r="E1430" s="11">
        <f t="shared" si="241"/>
        <v>0</v>
      </c>
      <c r="F1430" s="11">
        <f t="shared" si="241"/>
        <v>0</v>
      </c>
      <c r="G1430" s="11">
        <f t="shared" si="241"/>
        <v>0</v>
      </c>
      <c r="H1430" s="11">
        <f t="shared" si="241"/>
        <v>0</v>
      </c>
      <c r="I1430" s="11">
        <f t="shared" si="241"/>
        <v>0</v>
      </c>
      <c r="J1430" s="11">
        <f t="shared" si="241"/>
        <v>0</v>
      </c>
      <c r="K1430" s="11">
        <f t="shared" si="241"/>
        <v>0</v>
      </c>
      <c r="L1430" s="11">
        <f t="shared" si="241"/>
        <v>0</v>
      </c>
      <c r="M1430" s="11" t="s">
        <v>23</v>
      </c>
      <c r="N1430" s="103" t="s">
        <v>23</v>
      </c>
      <c r="O1430" s="11" t="s">
        <v>23</v>
      </c>
    </row>
    <row r="1431" spans="1:15" s="42" customFormat="1" ht="117.75" customHeight="1">
      <c r="A1431" s="104" t="s">
        <v>1663</v>
      </c>
      <c r="B1431" s="1049" t="s">
        <v>1667</v>
      </c>
      <c r="C1431" s="1050"/>
      <c r="D1431" s="11">
        <f t="shared" ref="D1431:L1431" si="242">D1430+D1427+D1424</f>
        <v>0</v>
      </c>
      <c r="E1431" s="11">
        <f t="shared" si="242"/>
        <v>0</v>
      </c>
      <c r="F1431" s="11">
        <f t="shared" si="242"/>
        <v>0</v>
      </c>
      <c r="G1431" s="11">
        <f t="shared" si="242"/>
        <v>0</v>
      </c>
      <c r="H1431" s="11">
        <f t="shared" si="242"/>
        <v>0</v>
      </c>
      <c r="I1431" s="11">
        <f t="shared" si="242"/>
        <v>0</v>
      </c>
      <c r="J1431" s="11">
        <f t="shared" si="242"/>
        <v>0</v>
      </c>
      <c r="K1431" s="11">
        <f t="shared" si="242"/>
        <v>0</v>
      </c>
      <c r="L1431" s="11">
        <f t="shared" si="242"/>
        <v>0</v>
      </c>
      <c r="M1431" s="11" t="s">
        <v>23</v>
      </c>
      <c r="N1431" s="103" t="s">
        <v>23</v>
      </c>
      <c r="O1431" s="11" t="s">
        <v>23</v>
      </c>
    </row>
    <row r="1432" spans="1:15" s="42" customFormat="1" ht="20.25">
      <c r="A1432" s="104" t="s">
        <v>1668</v>
      </c>
      <c r="B1432" s="1049" t="s">
        <v>735</v>
      </c>
      <c r="C1432" s="1051"/>
      <c r="D1432" s="1051"/>
      <c r="E1432" s="1051"/>
      <c r="F1432" s="1051"/>
      <c r="G1432" s="1051"/>
      <c r="H1432" s="1051"/>
      <c r="I1432" s="1051"/>
      <c r="J1432" s="1051"/>
      <c r="K1432" s="1051"/>
      <c r="L1432" s="1051"/>
      <c r="M1432" s="1051"/>
      <c r="N1432" s="1051"/>
      <c r="O1432" s="1050"/>
    </row>
    <row r="1433" spans="1:15" s="42" customFormat="1" ht="20.25">
      <c r="A1433" s="104" t="s">
        <v>1669</v>
      </c>
      <c r="B1433" s="1049" t="s">
        <v>985</v>
      </c>
      <c r="C1433" s="1051"/>
      <c r="D1433" s="1051"/>
      <c r="E1433" s="1051"/>
      <c r="F1433" s="1051"/>
      <c r="G1433" s="1051"/>
      <c r="H1433" s="1051"/>
      <c r="I1433" s="1051"/>
      <c r="J1433" s="1051"/>
      <c r="K1433" s="1051"/>
      <c r="L1433" s="1051"/>
      <c r="M1433" s="1051"/>
      <c r="N1433" s="1051"/>
      <c r="O1433" s="1050"/>
    </row>
    <row r="1434" spans="1:15" s="42" customFormat="1" ht="20.25">
      <c r="A1434" s="44">
        <v>1</v>
      </c>
      <c r="B1434" s="21" t="s">
        <v>23</v>
      </c>
      <c r="C1434" s="21" t="s">
        <v>23</v>
      </c>
      <c r="D1434" s="801">
        <v>0</v>
      </c>
      <c r="E1434" s="44" t="s">
        <v>23</v>
      </c>
      <c r="F1434" s="799">
        <v>0</v>
      </c>
      <c r="G1434" s="282">
        <v>0</v>
      </c>
      <c r="H1434" s="273">
        <v>0</v>
      </c>
      <c r="I1434" s="273">
        <v>0</v>
      </c>
      <c r="J1434" s="273">
        <v>0</v>
      </c>
      <c r="K1434" s="44" t="s">
        <v>23</v>
      </c>
      <c r="L1434" s="273">
        <v>0</v>
      </c>
      <c r="M1434" s="20" t="s">
        <v>23</v>
      </c>
      <c r="N1434" s="44" t="s">
        <v>23</v>
      </c>
      <c r="O1434" s="18" t="s">
        <v>23</v>
      </c>
    </row>
    <row r="1435" spans="1:15" s="42" customFormat="1" ht="20.25">
      <c r="A1435" s="104" t="s">
        <v>1670</v>
      </c>
      <c r="B1435" s="1049" t="s">
        <v>949</v>
      </c>
      <c r="C1435" s="1050"/>
      <c r="D1435" s="11">
        <f t="shared" ref="D1435:L1435" si="243">SUM(D1434)</f>
        <v>0</v>
      </c>
      <c r="E1435" s="11">
        <f t="shared" si="243"/>
        <v>0</v>
      </c>
      <c r="F1435" s="11">
        <f t="shared" si="243"/>
        <v>0</v>
      </c>
      <c r="G1435" s="11">
        <f t="shared" si="243"/>
        <v>0</v>
      </c>
      <c r="H1435" s="11">
        <f t="shared" si="243"/>
        <v>0</v>
      </c>
      <c r="I1435" s="11">
        <f t="shared" si="243"/>
        <v>0</v>
      </c>
      <c r="J1435" s="11">
        <f t="shared" si="243"/>
        <v>0</v>
      </c>
      <c r="K1435" s="11">
        <f t="shared" si="243"/>
        <v>0</v>
      </c>
      <c r="L1435" s="11">
        <f t="shared" si="243"/>
        <v>0</v>
      </c>
      <c r="M1435" s="11" t="s">
        <v>23</v>
      </c>
      <c r="N1435" s="103" t="s">
        <v>23</v>
      </c>
      <c r="O1435" s="11" t="s">
        <v>23</v>
      </c>
    </row>
    <row r="1436" spans="1:15" s="42" customFormat="1" ht="20.25">
      <c r="A1436" s="104" t="s">
        <v>1671</v>
      </c>
      <c r="B1436" s="1049" t="s">
        <v>987</v>
      </c>
      <c r="C1436" s="1051"/>
      <c r="D1436" s="1051"/>
      <c r="E1436" s="1051"/>
      <c r="F1436" s="1051"/>
      <c r="G1436" s="1051"/>
      <c r="H1436" s="1051"/>
      <c r="I1436" s="1051"/>
      <c r="J1436" s="1051"/>
      <c r="K1436" s="1051"/>
      <c r="L1436" s="1051"/>
      <c r="M1436" s="1051"/>
      <c r="N1436" s="1051"/>
      <c r="O1436" s="1050"/>
    </row>
    <row r="1437" spans="1:15" s="42" customFormat="1" ht="20.25">
      <c r="A1437" s="44">
        <v>1</v>
      </c>
      <c r="B1437" s="21" t="s">
        <v>23</v>
      </c>
      <c r="C1437" s="21" t="s">
        <v>23</v>
      </c>
      <c r="D1437" s="801">
        <v>0</v>
      </c>
      <c r="E1437" s="44" t="s">
        <v>23</v>
      </c>
      <c r="F1437" s="799">
        <v>0</v>
      </c>
      <c r="G1437" s="282">
        <v>0</v>
      </c>
      <c r="H1437" s="273">
        <v>0</v>
      </c>
      <c r="I1437" s="273">
        <v>0</v>
      </c>
      <c r="J1437" s="273">
        <v>0</v>
      </c>
      <c r="K1437" s="44" t="s">
        <v>23</v>
      </c>
      <c r="L1437" s="273">
        <v>0</v>
      </c>
      <c r="M1437" s="20" t="s">
        <v>23</v>
      </c>
      <c r="N1437" s="44" t="s">
        <v>23</v>
      </c>
      <c r="O1437" s="18" t="s">
        <v>23</v>
      </c>
    </row>
    <row r="1438" spans="1:15" s="42" customFormat="1" ht="20.25">
      <c r="A1438" s="104" t="s">
        <v>1671</v>
      </c>
      <c r="B1438" s="1049" t="s">
        <v>988</v>
      </c>
      <c r="C1438" s="1050"/>
      <c r="D1438" s="11">
        <f t="shared" ref="D1438:L1438" si="244">SUM(D1437)</f>
        <v>0</v>
      </c>
      <c r="E1438" s="11">
        <f t="shared" si="244"/>
        <v>0</v>
      </c>
      <c r="F1438" s="11">
        <f t="shared" si="244"/>
        <v>0</v>
      </c>
      <c r="G1438" s="11">
        <f t="shared" si="244"/>
        <v>0</v>
      </c>
      <c r="H1438" s="11">
        <f t="shared" si="244"/>
        <v>0</v>
      </c>
      <c r="I1438" s="11">
        <f t="shared" si="244"/>
        <v>0</v>
      </c>
      <c r="J1438" s="11">
        <f t="shared" si="244"/>
        <v>0</v>
      </c>
      <c r="K1438" s="11">
        <f t="shared" si="244"/>
        <v>0</v>
      </c>
      <c r="L1438" s="11">
        <f t="shared" si="244"/>
        <v>0</v>
      </c>
      <c r="M1438" s="11" t="s">
        <v>23</v>
      </c>
      <c r="N1438" s="103" t="s">
        <v>23</v>
      </c>
      <c r="O1438" s="11" t="s">
        <v>23</v>
      </c>
    </row>
    <row r="1439" spans="1:15" s="42" customFormat="1" ht="20.25">
      <c r="A1439" s="104" t="s">
        <v>1672</v>
      </c>
      <c r="B1439" s="1049" t="s">
        <v>990</v>
      </c>
      <c r="C1439" s="1051"/>
      <c r="D1439" s="1051"/>
      <c r="E1439" s="1051"/>
      <c r="F1439" s="1051"/>
      <c r="G1439" s="1051"/>
      <c r="H1439" s="1051"/>
      <c r="I1439" s="1051"/>
      <c r="J1439" s="1051"/>
      <c r="K1439" s="1051"/>
      <c r="L1439" s="1051"/>
      <c r="M1439" s="1051"/>
      <c r="N1439" s="1051"/>
      <c r="O1439" s="1050"/>
    </row>
    <row r="1440" spans="1:15" s="42" customFormat="1" ht="20.25">
      <c r="A1440" s="44">
        <v>1</v>
      </c>
      <c r="B1440" s="21" t="s">
        <v>23</v>
      </c>
      <c r="C1440" s="21" t="s">
        <v>23</v>
      </c>
      <c r="D1440" s="801">
        <v>0</v>
      </c>
      <c r="E1440" s="44" t="s">
        <v>23</v>
      </c>
      <c r="F1440" s="799">
        <v>0</v>
      </c>
      <c r="G1440" s="282">
        <v>0</v>
      </c>
      <c r="H1440" s="273">
        <v>0</v>
      </c>
      <c r="I1440" s="273">
        <v>0</v>
      </c>
      <c r="J1440" s="273">
        <v>0</v>
      </c>
      <c r="K1440" s="44" t="s">
        <v>23</v>
      </c>
      <c r="L1440" s="273">
        <v>0</v>
      </c>
      <c r="M1440" s="20" t="s">
        <v>23</v>
      </c>
      <c r="N1440" s="44" t="s">
        <v>23</v>
      </c>
      <c r="O1440" s="18" t="s">
        <v>23</v>
      </c>
    </row>
    <row r="1441" spans="1:15" s="42" customFormat="1" ht="20.25">
      <c r="A1441" s="104" t="s">
        <v>1672</v>
      </c>
      <c r="B1441" s="1049" t="s">
        <v>991</v>
      </c>
      <c r="C1441" s="1050"/>
      <c r="D1441" s="11">
        <f t="shared" ref="D1441:L1441" si="245">SUM(D1440)</f>
        <v>0</v>
      </c>
      <c r="E1441" s="11">
        <f t="shared" si="245"/>
        <v>0</v>
      </c>
      <c r="F1441" s="11">
        <f t="shared" si="245"/>
        <v>0</v>
      </c>
      <c r="G1441" s="11">
        <f t="shared" si="245"/>
        <v>0</v>
      </c>
      <c r="H1441" s="11">
        <f t="shared" si="245"/>
        <v>0</v>
      </c>
      <c r="I1441" s="11">
        <f t="shared" si="245"/>
        <v>0</v>
      </c>
      <c r="J1441" s="11">
        <f t="shared" si="245"/>
        <v>0</v>
      </c>
      <c r="K1441" s="11">
        <f t="shared" si="245"/>
        <v>0</v>
      </c>
      <c r="L1441" s="11">
        <f t="shared" si="245"/>
        <v>0</v>
      </c>
      <c r="M1441" s="11" t="s">
        <v>23</v>
      </c>
      <c r="N1441" s="103" t="s">
        <v>23</v>
      </c>
      <c r="O1441" s="11" t="s">
        <v>23</v>
      </c>
    </row>
    <row r="1442" spans="1:15" s="42" customFormat="1" ht="20.25">
      <c r="A1442" s="104" t="s">
        <v>1673</v>
      </c>
      <c r="B1442" s="1049" t="s">
        <v>721</v>
      </c>
      <c r="C1442" s="1051"/>
      <c r="D1442" s="1051"/>
      <c r="E1442" s="1051"/>
      <c r="F1442" s="1051"/>
      <c r="G1442" s="1051"/>
      <c r="H1442" s="1051"/>
      <c r="I1442" s="1051"/>
      <c r="J1442" s="1051"/>
      <c r="K1442" s="1051"/>
      <c r="L1442" s="1051"/>
      <c r="M1442" s="1051"/>
      <c r="N1442" s="1051"/>
      <c r="O1442" s="1050"/>
    </row>
    <row r="1443" spans="1:15" s="42" customFormat="1" ht="20.25">
      <c r="A1443" s="405" t="s">
        <v>982</v>
      </c>
      <c r="B1443" s="21" t="s">
        <v>23</v>
      </c>
      <c r="C1443" s="21" t="s">
        <v>23</v>
      </c>
      <c r="D1443" s="801">
        <v>0</v>
      </c>
      <c r="E1443" s="44" t="s">
        <v>23</v>
      </c>
      <c r="F1443" s="799">
        <v>0</v>
      </c>
      <c r="G1443" s="282">
        <v>0</v>
      </c>
      <c r="H1443" s="273">
        <v>0</v>
      </c>
      <c r="I1443" s="273">
        <v>0</v>
      </c>
      <c r="J1443" s="273">
        <v>0</v>
      </c>
      <c r="K1443" s="44" t="s">
        <v>23</v>
      </c>
      <c r="L1443" s="273">
        <v>0</v>
      </c>
      <c r="M1443" s="20" t="s">
        <v>23</v>
      </c>
      <c r="N1443" s="44" t="s">
        <v>23</v>
      </c>
      <c r="O1443" s="18" t="s">
        <v>23</v>
      </c>
    </row>
    <row r="1444" spans="1:15" s="42" customFormat="1" ht="20.25">
      <c r="A1444" s="104" t="s">
        <v>1673</v>
      </c>
      <c r="B1444" s="1049" t="s">
        <v>732</v>
      </c>
      <c r="C1444" s="1050"/>
      <c r="D1444" s="11">
        <f t="shared" ref="D1444:L1444" si="246">SUM(D1443)</f>
        <v>0</v>
      </c>
      <c r="E1444" s="11">
        <f t="shared" si="246"/>
        <v>0</v>
      </c>
      <c r="F1444" s="11">
        <f t="shared" si="246"/>
        <v>0</v>
      </c>
      <c r="G1444" s="11">
        <f t="shared" si="246"/>
        <v>0</v>
      </c>
      <c r="H1444" s="11">
        <f t="shared" si="246"/>
        <v>0</v>
      </c>
      <c r="I1444" s="11">
        <f t="shared" si="246"/>
        <v>0</v>
      </c>
      <c r="J1444" s="11">
        <f t="shared" si="246"/>
        <v>0</v>
      </c>
      <c r="K1444" s="11">
        <f t="shared" si="246"/>
        <v>0</v>
      </c>
      <c r="L1444" s="11">
        <f t="shared" si="246"/>
        <v>0</v>
      </c>
      <c r="M1444" s="11" t="s">
        <v>23</v>
      </c>
      <c r="N1444" s="103" t="s">
        <v>23</v>
      </c>
      <c r="O1444" s="11" t="s">
        <v>23</v>
      </c>
    </row>
    <row r="1445" spans="1:15" s="42" customFormat="1" ht="131.25" customHeight="1">
      <c r="A1445" s="104" t="s">
        <v>1668</v>
      </c>
      <c r="B1445" s="1049" t="s">
        <v>1674</v>
      </c>
      <c r="C1445" s="1050"/>
      <c r="D1445" s="11">
        <f t="shared" ref="D1445:L1445" si="247">D1444+D1441+D1438+D1435</f>
        <v>0</v>
      </c>
      <c r="E1445" s="11">
        <f t="shared" si="247"/>
        <v>0</v>
      </c>
      <c r="F1445" s="11">
        <f t="shared" si="247"/>
        <v>0</v>
      </c>
      <c r="G1445" s="11">
        <f t="shared" si="247"/>
        <v>0</v>
      </c>
      <c r="H1445" s="11">
        <f t="shared" si="247"/>
        <v>0</v>
      </c>
      <c r="I1445" s="11">
        <f t="shared" si="247"/>
        <v>0</v>
      </c>
      <c r="J1445" s="11">
        <f t="shared" si="247"/>
        <v>0</v>
      </c>
      <c r="K1445" s="11">
        <f t="shared" si="247"/>
        <v>0</v>
      </c>
      <c r="L1445" s="11">
        <f t="shared" si="247"/>
        <v>0</v>
      </c>
      <c r="M1445" s="11" t="s">
        <v>23</v>
      </c>
      <c r="N1445" s="103" t="s">
        <v>23</v>
      </c>
      <c r="O1445" s="11" t="s">
        <v>23</v>
      </c>
    </row>
    <row r="1446" spans="1:15" s="42" customFormat="1" ht="20.25">
      <c r="A1446" s="104" t="s">
        <v>1675</v>
      </c>
      <c r="B1446" s="1049" t="s">
        <v>994</v>
      </c>
      <c r="C1446" s="1051"/>
      <c r="D1446" s="1051"/>
      <c r="E1446" s="1051"/>
      <c r="F1446" s="1051"/>
      <c r="G1446" s="1051"/>
      <c r="H1446" s="1051"/>
      <c r="I1446" s="1051"/>
      <c r="J1446" s="1051"/>
      <c r="K1446" s="1051"/>
      <c r="L1446" s="1051"/>
      <c r="M1446" s="1051"/>
      <c r="N1446" s="1051"/>
      <c r="O1446" s="1050"/>
    </row>
    <row r="1447" spans="1:15" s="42" customFormat="1" ht="20.25">
      <c r="A1447" s="405" t="s">
        <v>982</v>
      </c>
      <c r="B1447" s="21" t="s">
        <v>23</v>
      </c>
      <c r="C1447" s="21" t="s">
        <v>23</v>
      </c>
      <c r="D1447" s="801">
        <v>0</v>
      </c>
      <c r="E1447" s="44" t="s">
        <v>23</v>
      </c>
      <c r="F1447" s="799">
        <v>0</v>
      </c>
      <c r="G1447" s="282">
        <v>0</v>
      </c>
      <c r="H1447" s="273">
        <v>0</v>
      </c>
      <c r="I1447" s="273">
        <v>0</v>
      </c>
      <c r="J1447" s="273">
        <v>0</v>
      </c>
      <c r="K1447" s="44" t="s">
        <v>23</v>
      </c>
      <c r="L1447" s="273">
        <v>0</v>
      </c>
      <c r="M1447" s="20" t="s">
        <v>23</v>
      </c>
      <c r="N1447" s="44" t="s">
        <v>23</v>
      </c>
      <c r="O1447" s="18" t="s">
        <v>23</v>
      </c>
    </row>
    <row r="1448" spans="1:15" s="42" customFormat="1" ht="142.5" customHeight="1">
      <c r="A1448" s="104" t="s">
        <v>1675</v>
      </c>
      <c r="B1448" s="1049" t="s">
        <v>1676</v>
      </c>
      <c r="C1448" s="1050"/>
      <c r="D1448" s="11">
        <f t="shared" ref="D1448:L1448" si="248">SUM(D1447)</f>
        <v>0</v>
      </c>
      <c r="E1448" s="11">
        <f t="shared" si="248"/>
        <v>0</v>
      </c>
      <c r="F1448" s="11">
        <f t="shared" si="248"/>
        <v>0</v>
      </c>
      <c r="G1448" s="11">
        <f t="shared" si="248"/>
        <v>0</v>
      </c>
      <c r="H1448" s="11">
        <f t="shared" si="248"/>
        <v>0</v>
      </c>
      <c r="I1448" s="11">
        <f t="shared" si="248"/>
        <v>0</v>
      </c>
      <c r="J1448" s="11">
        <f t="shared" si="248"/>
        <v>0</v>
      </c>
      <c r="K1448" s="11">
        <f t="shared" si="248"/>
        <v>0</v>
      </c>
      <c r="L1448" s="11">
        <f t="shared" si="248"/>
        <v>0</v>
      </c>
      <c r="M1448" s="11" t="s">
        <v>23</v>
      </c>
      <c r="N1448" s="103" t="s">
        <v>23</v>
      </c>
      <c r="O1448" s="11" t="s">
        <v>23</v>
      </c>
    </row>
    <row r="1449" spans="1:15" s="42" customFormat="1" ht="148.5" customHeight="1">
      <c r="A1449" s="106" t="s">
        <v>1652</v>
      </c>
      <c r="B1449" s="1052" t="s">
        <v>1677</v>
      </c>
      <c r="C1449" s="1054"/>
      <c r="D1449" s="26">
        <f t="shared" ref="D1449:L1449" si="249">D1448+D1445+D1431+D1420+D1417</f>
        <v>0</v>
      </c>
      <c r="E1449" s="26">
        <f t="shared" si="249"/>
        <v>0</v>
      </c>
      <c r="F1449" s="26">
        <f t="shared" si="249"/>
        <v>0</v>
      </c>
      <c r="G1449" s="26">
        <f t="shared" si="249"/>
        <v>0</v>
      </c>
      <c r="H1449" s="22">
        <f t="shared" si="249"/>
        <v>0</v>
      </c>
      <c r="I1449" s="22">
        <f t="shared" si="249"/>
        <v>0</v>
      </c>
      <c r="J1449" s="22">
        <f t="shared" si="249"/>
        <v>0</v>
      </c>
      <c r="K1449" s="26">
        <f t="shared" si="249"/>
        <v>0</v>
      </c>
      <c r="L1449" s="50">
        <f t="shared" si="249"/>
        <v>0</v>
      </c>
      <c r="M1449" s="26" t="s">
        <v>23</v>
      </c>
      <c r="N1449" s="105" t="s">
        <v>23</v>
      </c>
      <c r="O1449" s="26" t="s">
        <v>23</v>
      </c>
    </row>
    <row r="1450" spans="1:15" s="42" customFormat="1" ht="65.25" customHeight="1">
      <c r="A1450" s="101" t="s">
        <v>1678</v>
      </c>
      <c r="B1450" s="1071" t="s">
        <v>1679</v>
      </c>
      <c r="C1450" s="1072"/>
      <c r="D1450" s="1072"/>
      <c r="E1450" s="1072"/>
      <c r="F1450" s="1072"/>
      <c r="G1450" s="1072"/>
      <c r="H1450" s="1072"/>
      <c r="I1450" s="1072"/>
      <c r="J1450" s="1072"/>
      <c r="K1450" s="1072"/>
      <c r="L1450" s="1072"/>
      <c r="M1450" s="1072"/>
      <c r="N1450" s="1072"/>
      <c r="O1450" s="1073"/>
    </row>
    <row r="1451" spans="1:15" s="42" customFormat="1" ht="20.25">
      <c r="A1451" s="104" t="s">
        <v>1680</v>
      </c>
      <c r="B1451" s="1049" t="s">
        <v>20</v>
      </c>
      <c r="C1451" s="1051"/>
      <c r="D1451" s="1051"/>
      <c r="E1451" s="1051"/>
      <c r="F1451" s="1051"/>
      <c r="G1451" s="1051"/>
      <c r="H1451" s="1051"/>
      <c r="I1451" s="1051"/>
      <c r="J1451" s="1051"/>
      <c r="K1451" s="1051"/>
      <c r="L1451" s="1051"/>
      <c r="M1451" s="1051"/>
      <c r="N1451" s="1051"/>
      <c r="O1451" s="1050"/>
    </row>
    <row r="1452" spans="1:15" s="42" customFormat="1" ht="20.25">
      <c r="A1452" s="44">
        <v>1</v>
      </c>
      <c r="B1452" s="17"/>
      <c r="C1452" s="12"/>
      <c r="D1452" s="835">
        <f t="shared" ref="D1452:H1453" si="250">SUM(D1451)</f>
        <v>0</v>
      </c>
      <c r="E1452" s="835">
        <f t="shared" si="250"/>
        <v>0</v>
      </c>
      <c r="F1452" s="835">
        <f t="shared" si="250"/>
        <v>0</v>
      </c>
      <c r="G1452" s="835">
        <f t="shared" si="250"/>
        <v>0</v>
      </c>
      <c r="H1452" s="835">
        <f t="shared" si="250"/>
        <v>0</v>
      </c>
      <c r="I1452" s="167">
        <f>SUM(I1451:I1451)</f>
        <v>0</v>
      </c>
      <c r="J1452" s="35">
        <f>H1452-I1452</f>
        <v>0</v>
      </c>
      <c r="K1452" s="835" t="s">
        <v>23</v>
      </c>
      <c r="L1452" s="835">
        <f>SUM(L1451)</f>
        <v>0</v>
      </c>
      <c r="M1452" s="19"/>
      <c r="N1452" s="5"/>
      <c r="O1452" s="18"/>
    </row>
    <row r="1453" spans="1:15" s="42" customFormat="1" ht="99" customHeight="1">
      <c r="A1453" s="104" t="s">
        <v>1680</v>
      </c>
      <c r="B1453" s="1049" t="s">
        <v>1682</v>
      </c>
      <c r="C1453" s="1050"/>
      <c r="D1453" s="835">
        <f t="shared" si="250"/>
        <v>0</v>
      </c>
      <c r="E1453" s="835">
        <f t="shared" si="250"/>
        <v>0</v>
      </c>
      <c r="F1453" s="835">
        <f t="shared" si="250"/>
        <v>0</v>
      </c>
      <c r="G1453" s="835">
        <f t="shared" si="250"/>
        <v>0</v>
      </c>
      <c r="H1453" s="835">
        <f t="shared" si="250"/>
        <v>0</v>
      </c>
      <c r="I1453" s="167">
        <f>SUM(I1452:I1452)</f>
        <v>0</v>
      </c>
      <c r="J1453" s="35">
        <f>H1453-I1453</f>
        <v>0</v>
      </c>
      <c r="K1453" s="835" t="s">
        <v>23</v>
      </c>
      <c r="L1453" s="835">
        <f>SUM(L1452)</f>
        <v>0</v>
      </c>
      <c r="M1453" s="11" t="s">
        <v>23</v>
      </c>
      <c r="N1453" s="103" t="s">
        <v>23</v>
      </c>
      <c r="O1453" s="11" t="s">
        <v>23</v>
      </c>
    </row>
    <row r="1454" spans="1:15" s="42" customFormat="1" ht="20.25">
      <c r="A1454" s="104" t="s">
        <v>1683</v>
      </c>
      <c r="B1454" s="1049" t="s">
        <v>197</v>
      </c>
      <c r="C1454" s="1051"/>
      <c r="D1454" s="1051"/>
      <c r="E1454" s="1051"/>
      <c r="F1454" s="1051"/>
      <c r="G1454" s="1051"/>
      <c r="H1454" s="1051"/>
      <c r="I1454" s="1051"/>
      <c r="J1454" s="1051"/>
      <c r="K1454" s="1051"/>
      <c r="L1454" s="1051"/>
      <c r="M1454" s="1051"/>
      <c r="N1454" s="1051"/>
      <c r="O1454" s="1050"/>
    </row>
    <row r="1455" spans="1:15" s="42" customFormat="1" ht="20.25">
      <c r="A1455" s="44">
        <v>1</v>
      </c>
      <c r="B1455" s="21" t="s">
        <v>23</v>
      </c>
      <c r="C1455" s="21" t="s">
        <v>23</v>
      </c>
      <c r="D1455" s="801">
        <v>0</v>
      </c>
      <c r="E1455" s="44" t="s">
        <v>23</v>
      </c>
      <c r="F1455" s="799">
        <v>0</v>
      </c>
      <c r="G1455" s="282">
        <v>0</v>
      </c>
      <c r="H1455" s="273">
        <v>0</v>
      </c>
      <c r="I1455" s="273">
        <v>0</v>
      </c>
      <c r="J1455" s="273">
        <v>0</v>
      </c>
      <c r="K1455" s="44" t="s">
        <v>23</v>
      </c>
      <c r="L1455" s="273">
        <v>0</v>
      </c>
      <c r="M1455" s="20" t="s">
        <v>23</v>
      </c>
      <c r="N1455" s="44" t="s">
        <v>23</v>
      </c>
      <c r="O1455" s="18" t="s">
        <v>23</v>
      </c>
    </row>
    <row r="1456" spans="1:15" s="42" customFormat="1" ht="139.5" customHeight="1">
      <c r="A1456" s="104" t="s">
        <v>1683</v>
      </c>
      <c r="B1456" s="1049" t="s">
        <v>1684</v>
      </c>
      <c r="C1456" s="1050"/>
      <c r="D1456" s="835">
        <f t="shared" ref="D1456:L1456" si="251">SUM(D1455)</f>
        <v>0</v>
      </c>
      <c r="E1456" s="835">
        <f t="shared" si="251"/>
        <v>0</v>
      </c>
      <c r="F1456" s="835">
        <f t="shared" si="251"/>
        <v>0</v>
      </c>
      <c r="G1456" s="835">
        <f t="shared" si="251"/>
        <v>0</v>
      </c>
      <c r="H1456" s="835">
        <f t="shared" si="251"/>
        <v>0</v>
      </c>
      <c r="I1456" s="835">
        <f t="shared" si="251"/>
        <v>0</v>
      </c>
      <c r="J1456" s="835">
        <f t="shared" si="251"/>
        <v>0</v>
      </c>
      <c r="K1456" s="835">
        <f t="shared" si="251"/>
        <v>0</v>
      </c>
      <c r="L1456" s="835">
        <f t="shared" si="251"/>
        <v>0</v>
      </c>
      <c r="M1456" s="11" t="s">
        <v>23</v>
      </c>
      <c r="N1456" s="103" t="s">
        <v>23</v>
      </c>
      <c r="O1456" s="11" t="s">
        <v>23</v>
      </c>
    </row>
    <row r="1457" spans="1:15" s="42" customFormat="1" ht="20.25">
      <c r="A1457" s="104" t="s">
        <v>1685</v>
      </c>
      <c r="B1457" s="1049" t="s">
        <v>678</v>
      </c>
      <c r="C1457" s="1051"/>
      <c r="D1457" s="1051"/>
      <c r="E1457" s="1051"/>
      <c r="F1457" s="1051"/>
      <c r="G1457" s="1051"/>
      <c r="H1457" s="1051"/>
      <c r="I1457" s="1051"/>
      <c r="J1457" s="1051"/>
      <c r="K1457" s="1051"/>
      <c r="L1457" s="1051"/>
      <c r="M1457" s="1051"/>
      <c r="N1457" s="1051"/>
      <c r="O1457" s="1050"/>
    </row>
    <row r="1458" spans="1:15" s="42" customFormat="1" ht="35.25" customHeight="1">
      <c r="A1458" s="104" t="s">
        <v>1686</v>
      </c>
      <c r="B1458" s="1049" t="s">
        <v>977</v>
      </c>
      <c r="C1458" s="1051"/>
      <c r="D1458" s="1051"/>
      <c r="E1458" s="1051"/>
      <c r="F1458" s="1051"/>
      <c r="G1458" s="1051"/>
      <c r="H1458" s="1051"/>
      <c r="I1458" s="1051"/>
      <c r="J1458" s="1051"/>
      <c r="K1458" s="1051"/>
      <c r="L1458" s="1051"/>
      <c r="M1458" s="1051"/>
      <c r="N1458" s="1051"/>
      <c r="O1458" s="1050"/>
    </row>
    <row r="1459" spans="1:15" s="42" customFormat="1" ht="20.25">
      <c r="A1459" s="44">
        <v>1</v>
      </c>
      <c r="B1459" s="21" t="s">
        <v>23</v>
      </c>
      <c r="C1459" s="21" t="s">
        <v>23</v>
      </c>
      <c r="D1459" s="801">
        <v>0</v>
      </c>
      <c r="E1459" s="44" t="s">
        <v>23</v>
      </c>
      <c r="F1459" s="799">
        <v>0</v>
      </c>
      <c r="G1459" s="282">
        <v>0</v>
      </c>
      <c r="H1459" s="273">
        <v>0</v>
      </c>
      <c r="I1459" s="273">
        <v>0</v>
      </c>
      <c r="J1459" s="273">
        <v>0</v>
      </c>
      <c r="K1459" s="44" t="s">
        <v>23</v>
      </c>
      <c r="L1459" s="273">
        <v>0</v>
      </c>
      <c r="M1459" s="20" t="s">
        <v>23</v>
      </c>
      <c r="N1459" s="44" t="s">
        <v>23</v>
      </c>
      <c r="O1459" s="18" t="s">
        <v>23</v>
      </c>
    </row>
    <row r="1460" spans="1:15" s="42" customFormat="1" ht="30" customHeight="1">
      <c r="A1460" s="104" t="s">
        <v>1686</v>
      </c>
      <c r="B1460" s="1049" t="s">
        <v>978</v>
      </c>
      <c r="C1460" s="1050"/>
      <c r="D1460" s="835">
        <f t="shared" ref="D1460:L1460" si="252">SUM(D1459)</f>
        <v>0</v>
      </c>
      <c r="E1460" s="835">
        <f t="shared" si="252"/>
        <v>0</v>
      </c>
      <c r="F1460" s="835">
        <f t="shared" si="252"/>
        <v>0</v>
      </c>
      <c r="G1460" s="835">
        <f t="shared" si="252"/>
        <v>0</v>
      </c>
      <c r="H1460" s="835">
        <f t="shared" si="252"/>
        <v>0</v>
      </c>
      <c r="I1460" s="835">
        <f t="shared" si="252"/>
        <v>0</v>
      </c>
      <c r="J1460" s="835">
        <f t="shared" si="252"/>
        <v>0</v>
      </c>
      <c r="K1460" s="835">
        <f t="shared" si="252"/>
        <v>0</v>
      </c>
      <c r="L1460" s="835">
        <f t="shared" si="252"/>
        <v>0</v>
      </c>
      <c r="M1460" s="11" t="s">
        <v>23</v>
      </c>
      <c r="N1460" s="103" t="s">
        <v>23</v>
      </c>
      <c r="O1460" s="11" t="s">
        <v>23</v>
      </c>
    </row>
    <row r="1461" spans="1:15" s="42" customFormat="1" ht="20.25">
      <c r="A1461" s="104" t="s">
        <v>1687</v>
      </c>
      <c r="B1461" s="1049" t="s">
        <v>692</v>
      </c>
      <c r="C1461" s="1051"/>
      <c r="D1461" s="1051"/>
      <c r="E1461" s="1051"/>
      <c r="F1461" s="1051"/>
      <c r="G1461" s="1051"/>
      <c r="H1461" s="1051"/>
      <c r="I1461" s="1051"/>
      <c r="J1461" s="1051"/>
      <c r="K1461" s="1051"/>
      <c r="L1461" s="1051"/>
      <c r="M1461" s="1051"/>
      <c r="N1461" s="1051"/>
      <c r="O1461" s="1050"/>
    </row>
    <row r="1462" spans="1:15" s="42" customFormat="1" ht="20.25">
      <c r="A1462" s="44">
        <v>1</v>
      </c>
      <c r="B1462" s="21" t="s">
        <v>23</v>
      </c>
      <c r="C1462" s="21" t="s">
        <v>23</v>
      </c>
      <c r="D1462" s="801">
        <v>0</v>
      </c>
      <c r="E1462" s="44" t="s">
        <v>23</v>
      </c>
      <c r="F1462" s="799">
        <v>0</v>
      </c>
      <c r="G1462" s="282">
        <v>0</v>
      </c>
      <c r="H1462" s="273">
        <v>0</v>
      </c>
      <c r="I1462" s="273">
        <v>0</v>
      </c>
      <c r="J1462" s="273">
        <v>0</v>
      </c>
      <c r="K1462" s="44" t="s">
        <v>23</v>
      </c>
      <c r="L1462" s="273">
        <v>0</v>
      </c>
      <c r="M1462" s="20" t="s">
        <v>23</v>
      </c>
      <c r="N1462" s="44" t="s">
        <v>23</v>
      </c>
      <c r="O1462" s="18" t="s">
        <v>23</v>
      </c>
    </row>
    <row r="1463" spans="1:15" s="42" customFormat="1" ht="20.25">
      <c r="A1463" s="104" t="s">
        <v>1687</v>
      </c>
      <c r="B1463" s="1049" t="s">
        <v>980</v>
      </c>
      <c r="C1463" s="1050"/>
      <c r="D1463" s="835">
        <f t="shared" ref="D1463:L1463" si="253">SUM(D1462)</f>
        <v>0</v>
      </c>
      <c r="E1463" s="835">
        <f t="shared" si="253"/>
        <v>0</v>
      </c>
      <c r="F1463" s="835">
        <f t="shared" si="253"/>
        <v>0</v>
      </c>
      <c r="G1463" s="835">
        <f t="shared" si="253"/>
        <v>0</v>
      </c>
      <c r="H1463" s="835">
        <f t="shared" si="253"/>
        <v>0</v>
      </c>
      <c r="I1463" s="835">
        <f t="shared" si="253"/>
        <v>0</v>
      </c>
      <c r="J1463" s="835">
        <f t="shared" si="253"/>
        <v>0</v>
      </c>
      <c r="K1463" s="835">
        <f t="shared" si="253"/>
        <v>0</v>
      </c>
      <c r="L1463" s="835">
        <f t="shared" si="253"/>
        <v>0</v>
      </c>
      <c r="M1463" s="11" t="s">
        <v>23</v>
      </c>
      <c r="N1463" s="103" t="s">
        <v>23</v>
      </c>
      <c r="O1463" s="11" t="s">
        <v>23</v>
      </c>
    </row>
    <row r="1464" spans="1:15" s="42" customFormat="1" ht="20.25">
      <c r="A1464" s="104" t="s">
        <v>1688</v>
      </c>
      <c r="B1464" s="1049" t="s">
        <v>721</v>
      </c>
      <c r="C1464" s="1051"/>
      <c r="D1464" s="1051"/>
      <c r="E1464" s="1051"/>
      <c r="F1464" s="1051"/>
      <c r="G1464" s="1051"/>
      <c r="H1464" s="1051"/>
      <c r="I1464" s="1051"/>
      <c r="J1464" s="1051"/>
      <c r="K1464" s="1051"/>
      <c r="L1464" s="1051"/>
      <c r="M1464" s="1051"/>
      <c r="N1464" s="1051"/>
      <c r="O1464" s="1050"/>
    </row>
    <row r="1465" spans="1:15" s="42" customFormat="1" ht="20.25">
      <c r="A1465" s="44"/>
      <c r="B1465" s="17"/>
      <c r="C1465" s="12"/>
      <c r="D1465" s="5"/>
      <c r="E1465" s="188"/>
      <c r="F1465" s="799"/>
      <c r="G1465" s="269"/>
      <c r="H1465" s="368"/>
      <c r="I1465" s="273"/>
      <c r="J1465" s="273"/>
      <c r="K1465" s="44"/>
      <c r="L1465" s="273"/>
      <c r="M1465" s="281"/>
      <c r="N1465" s="17"/>
      <c r="O1465" s="18"/>
    </row>
    <row r="1466" spans="1:15" s="42" customFormat="1" ht="20.25">
      <c r="A1466" s="104" t="s">
        <v>1688</v>
      </c>
      <c r="B1466" s="1049" t="s">
        <v>732</v>
      </c>
      <c r="C1466" s="1050"/>
      <c r="D1466" s="835">
        <f t="shared" ref="D1466:L1466" si="254">SUM(D1465)</f>
        <v>0</v>
      </c>
      <c r="E1466" s="835">
        <f t="shared" si="254"/>
        <v>0</v>
      </c>
      <c r="F1466" s="835">
        <f t="shared" si="254"/>
        <v>0</v>
      </c>
      <c r="G1466" s="835">
        <f t="shared" si="254"/>
        <v>0</v>
      </c>
      <c r="H1466" s="835">
        <f t="shared" si="254"/>
        <v>0</v>
      </c>
      <c r="I1466" s="835">
        <f t="shared" si="254"/>
        <v>0</v>
      </c>
      <c r="J1466" s="835">
        <f t="shared" si="254"/>
        <v>0</v>
      </c>
      <c r="K1466" s="835">
        <f t="shared" si="254"/>
        <v>0</v>
      </c>
      <c r="L1466" s="835">
        <f t="shared" si="254"/>
        <v>0</v>
      </c>
      <c r="M1466" s="11" t="s">
        <v>23</v>
      </c>
      <c r="N1466" s="103" t="s">
        <v>23</v>
      </c>
      <c r="O1466" s="11" t="s">
        <v>23</v>
      </c>
    </row>
    <row r="1467" spans="1:15" s="42" customFormat="1" ht="105" customHeight="1">
      <c r="A1467" s="104" t="s">
        <v>1685</v>
      </c>
      <c r="B1467" s="1049" t="s">
        <v>1689</v>
      </c>
      <c r="C1467" s="1050"/>
      <c r="D1467" s="11">
        <f t="shared" ref="D1467:L1467" si="255">D1466+D1463+D1460</f>
        <v>0</v>
      </c>
      <c r="E1467" s="11">
        <f t="shared" si="255"/>
        <v>0</v>
      </c>
      <c r="F1467" s="11">
        <f t="shared" si="255"/>
        <v>0</v>
      </c>
      <c r="G1467" s="11">
        <f t="shared" si="255"/>
        <v>0</v>
      </c>
      <c r="H1467" s="11">
        <f t="shared" si="255"/>
        <v>0</v>
      </c>
      <c r="I1467" s="11">
        <f t="shared" si="255"/>
        <v>0</v>
      </c>
      <c r="J1467" s="11">
        <f t="shared" si="255"/>
        <v>0</v>
      </c>
      <c r="K1467" s="11">
        <f t="shared" si="255"/>
        <v>0</v>
      </c>
      <c r="L1467" s="11">
        <f t="shared" si="255"/>
        <v>0</v>
      </c>
      <c r="M1467" s="11" t="s">
        <v>23</v>
      </c>
      <c r="N1467" s="103" t="s">
        <v>23</v>
      </c>
      <c r="O1467" s="11" t="s">
        <v>23</v>
      </c>
    </row>
    <row r="1468" spans="1:15" s="42" customFormat="1" ht="35.25" customHeight="1">
      <c r="A1468" s="104" t="s">
        <v>1690</v>
      </c>
      <c r="B1468" s="1049" t="s">
        <v>735</v>
      </c>
      <c r="C1468" s="1051"/>
      <c r="D1468" s="1051"/>
      <c r="E1468" s="1051"/>
      <c r="F1468" s="1051"/>
      <c r="G1468" s="1051"/>
      <c r="H1468" s="1051"/>
      <c r="I1468" s="1051"/>
      <c r="J1468" s="1051"/>
      <c r="K1468" s="1051"/>
      <c r="L1468" s="1051"/>
      <c r="M1468" s="1051"/>
      <c r="N1468" s="1051"/>
      <c r="O1468" s="1050"/>
    </row>
    <row r="1469" spans="1:15" s="42" customFormat="1" ht="20.25">
      <c r="A1469" s="104" t="s">
        <v>1691</v>
      </c>
      <c r="B1469" s="1049" t="s">
        <v>985</v>
      </c>
      <c r="C1469" s="1051"/>
      <c r="D1469" s="1051"/>
      <c r="E1469" s="1051"/>
      <c r="F1469" s="1051"/>
      <c r="G1469" s="1051"/>
      <c r="H1469" s="1051"/>
      <c r="I1469" s="1051"/>
      <c r="J1469" s="1051"/>
      <c r="K1469" s="1051"/>
      <c r="L1469" s="1051"/>
      <c r="M1469" s="1051"/>
      <c r="N1469" s="1051"/>
      <c r="O1469" s="1050"/>
    </row>
    <row r="1470" spans="1:15" s="42" customFormat="1" ht="20.25">
      <c r="A1470" s="44">
        <v>1</v>
      </c>
      <c r="B1470" s="21" t="s">
        <v>23</v>
      </c>
      <c r="C1470" s="21" t="s">
        <v>23</v>
      </c>
      <c r="D1470" s="801">
        <v>0</v>
      </c>
      <c r="E1470" s="44" t="s">
        <v>23</v>
      </c>
      <c r="F1470" s="799">
        <v>0</v>
      </c>
      <c r="G1470" s="282">
        <v>0</v>
      </c>
      <c r="H1470" s="273">
        <v>0</v>
      </c>
      <c r="I1470" s="273">
        <v>0</v>
      </c>
      <c r="J1470" s="273">
        <v>0</v>
      </c>
      <c r="K1470" s="44" t="s">
        <v>23</v>
      </c>
      <c r="L1470" s="273">
        <v>0</v>
      </c>
      <c r="M1470" s="20" t="s">
        <v>23</v>
      </c>
      <c r="N1470" s="44" t="s">
        <v>23</v>
      </c>
      <c r="O1470" s="18" t="s">
        <v>23</v>
      </c>
    </row>
    <row r="1471" spans="1:15" s="42" customFormat="1" ht="20.25">
      <c r="A1471" s="104" t="s">
        <v>1692</v>
      </c>
      <c r="B1471" s="1049" t="s">
        <v>949</v>
      </c>
      <c r="C1471" s="1050"/>
      <c r="D1471" s="835">
        <f t="shared" ref="D1471:L1471" si="256">SUM(D1470)</f>
        <v>0</v>
      </c>
      <c r="E1471" s="835">
        <f t="shared" si="256"/>
        <v>0</v>
      </c>
      <c r="F1471" s="835">
        <f t="shared" si="256"/>
        <v>0</v>
      </c>
      <c r="G1471" s="835">
        <f t="shared" si="256"/>
        <v>0</v>
      </c>
      <c r="H1471" s="835">
        <f t="shared" si="256"/>
        <v>0</v>
      </c>
      <c r="I1471" s="835">
        <f t="shared" si="256"/>
        <v>0</v>
      </c>
      <c r="J1471" s="835">
        <f t="shared" si="256"/>
        <v>0</v>
      </c>
      <c r="K1471" s="835">
        <f t="shared" si="256"/>
        <v>0</v>
      </c>
      <c r="L1471" s="835">
        <f t="shared" si="256"/>
        <v>0</v>
      </c>
      <c r="M1471" s="11" t="s">
        <v>23</v>
      </c>
      <c r="N1471" s="103" t="s">
        <v>23</v>
      </c>
      <c r="O1471" s="11" t="s">
        <v>23</v>
      </c>
    </row>
    <row r="1472" spans="1:15" s="42" customFormat="1" ht="20.25">
      <c r="A1472" s="104" t="s">
        <v>1693</v>
      </c>
      <c r="B1472" s="1049" t="s">
        <v>987</v>
      </c>
      <c r="C1472" s="1051"/>
      <c r="D1472" s="1051"/>
      <c r="E1472" s="1051"/>
      <c r="F1472" s="1051"/>
      <c r="G1472" s="1051"/>
      <c r="H1472" s="1051"/>
      <c r="I1472" s="1051"/>
      <c r="J1472" s="1051"/>
      <c r="K1472" s="1051"/>
      <c r="L1472" s="1051"/>
      <c r="M1472" s="1051"/>
      <c r="N1472" s="1051"/>
      <c r="O1472" s="1050"/>
    </row>
    <row r="1473" spans="1:15" s="42" customFormat="1" ht="20.25">
      <c r="A1473" s="44">
        <v>1</v>
      </c>
      <c r="B1473" s="21" t="s">
        <v>23</v>
      </c>
      <c r="C1473" s="21" t="s">
        <v>23</v>
      </c>
      <c r="D1473" s="801">
        <v>0</v>
      </c>
      <c r="E1473" s="44" t="s">
        <v>23</v>
      </c>
      <c r="F1473" s="799">
        <v>0</v>
      </c>
      <c r="G1473" s="282">
        <v>0</v>
      </c>
      <c r="H1473" s="273">
        <v>0</v>
      </c>
      <c r="I1473" s="273">
        <v>0</v>
      </c>
      <c r="J1473" s="273">
        <v>0</v>
      </c>
      <c r="K1473" s="44" t="s">
        <v>23</v>
      </c>
      <c r="L1473" s="273">
        <v>0</v>
      </c>
      <c r="M1473" s="20" t="s">
        <v>23</v>
      </c>
      <c r="N1473" s="44" t="s">
        <v>23</v>
      </c>
      <c r="O1473" s="18" t="s">
        <v>23</v>
      </c>
    </row>
    <row r="1474" spans="1:15" s="42" customFormat="1" ht="20.25">
      <c r="A1474" s="104" t="s">
        <v>1693</v>
      </c>
      <c r="B1474" s="1049" t="s">
        <v>988</v>
      </c>
      <c r="C1474" s="1050"/>
      <c r="D1474" s="835">
        <f t="shared" ref="D1474:L1474" si="257">SUM(D1473)</f>
        <v>0</v>
      </c>
      <c r="E1474" s="835">
        <f t="shared" si="257"/>
        <v>0</v>
      </c>
      <c r="F1474" s="835">
        <f t="shared" si="257"/>
        <v>0</v>
      </c>
      <c r="G1474" s="835">
        <f t="shared" si="257"/>
        <v>0</v>
      </c>
      <c r="H1474" s="835">
        <f t="shared" si="257"/>
        <v>0</v>
      </c>
      <c r="I1474" s="835">
        <f t="shared" si="257"/>
        <v>0</v>
      </c>
      <c r="J1474" s="835">
        <f t="shared" si="257"/>
        <v>0</v>
      </c>
      <c r="K1474" s="835">
        <f t="shared" si="257"/>
        <v>0</v>
      </c>
      <c r="L1474" s="835">
        <f t="shared" si="257"/>
        <v>0</v>
      </c>
      <c r="M1474" s="11" t="s">
        <v>23</v>
      </c>
      <c r="N1474" s="103" t="s">
        <v>23</v>
      </c>
      <c r="O1474" s="11" t="s">
        <v>23</v>
      </c>
    </row>
    <row r="1475" spans="1:15" s="42" customFormat="1" ht="20.25">
      <c r="A1475" s="104" t="s">
        <v>1694</v>
      </c>
      <c r="B1475" s="1049" t="s">
        <v>990</v>
      </c>
      <c r="C1475" s="1051"/>
      <c r="D1475" s="1051"/>
      <c r="E1475" s="1051"/>
      <c r="F1475" s="1051"/>
      <c r="G1475" s="1051"/>
      <c r="H1475" s="1051"/>
      <c r="I1475" s="1051"/>
      <c r="J1475" s="1051"/>
      <c r="K1475" s="1051"/>
      <c r="L1475" s="1051"/>
      <c r="M1475" s="1051"/>
      <c r="N1475" s="1051"/>
      <c r="O1475" s="1050"/>
    </row>
    <row r="1476" spans="1:15" s="42" customFormat="1" ht="20.25">
      <c r="A1476" s="44">
        <v>1</v>
      </c>
      <c r="B1476" s="21" t="s">
        <v>23</v>
      </c>
      <c r="C1476" s="21" t="s">
        <v>23</v>
      </c>
      <c r="D1476" s="801">
        <v>0</v>
      </c>
      <c r="E1476" s="44" t="s">
        <v>23</v>
      </c>
      <c r="F1476" s="799">
        <v>0</v>
      </c>
      <c r="G1476" s="282">
        <v>0</v>
      </c>
      <c r="H1476" s="273">
        <v>0</v>
      </c>
      <c r="I1476" s="273">
        <v>0</v>
      </c>
      <c r="J1476" s="273">
        <v>0</v>
      </c>
      <c r="K1476" s="44" t="s">
        <v>23</v>
      </c>
      <c r="L1476" s="273">
        <v>0</v>
      </c>
      <c r="M1476" s="20" t="s">
        <v>23</v>
      </c>
      <c r="N1476" s="44" t="s">
        <v>23</v>
      </c>
      <c r="O1476" s="18" t="s">
        <v>23</v>
      </c>
    </row>
    <row r="1477" spans="1:15" s="42" customFormat="1" ht="20.25">
      <c r="A1477" s="104" t="s">
        <v>1694</v>
      </c>
      <c r="B1477" s="1049" t="s">
        <v>991</v>
      </c>
      <c r="C1477" s="1050"/>
      <c r="D1477" s="835">
        <f t="shared" ref="D1477:L1477" si="258">SUM(D1476)</f>
        <v>0</v>
      </c>
      <c r="E1477" s="835">
        <f t="shared" si="258"/>
        <v>0</v>
      </c>
      <c r="F1477" s="835">
        <f t="shared" si="258"/>
        <v>0</v>
      </c>
      <c r="G1477" s="835">
        <f t="shared" si="258"/>
        <v>0</v>
      </c>
      <c r="H1477" s="835">
        <f t="shared" si="258"/>
        <v>0</v>
      </c>
      <c r="I1477" s="835">
        <f t="shared" si="258"/>
        <v>0</v>
      </c>
      <c r="J1477" s="835">
        <f t="shared" si="258"/>
        <v>0</v>
      </c>
      <c r="K1477" s="835">
        <f t="shared" si="258"/>
        <v>0</v>
      </c>
      <c r="L1477" s="835">
        <f t="shared" si="258"/>
        <v>0</v>
      </c>
      <c r="M1477" s="11" t="s">
        <v>23</v>
      </c>
      <c r="N1477" s="103" t="s">
        <v>23</v>
      </c>
      <c r="O1477" s="11" t="s">
        <v>23</v>
      </c>
    </row>
    <row r="1478" spans="1:15" s="42" customFormat="1" ht="20.25">
      <c r="A1478" s="104" t="s">
        <v>1695</v>
      </c>
      <c r="B1478" s="1049" t="s">
        <v>721</v>
      </c>
      <c r="C1478" s="1051"/>
      <c r="D1478" s="1051"/>
      <c r="E1478" s="1051"/>
      <c r="F1478" s="1051"/>
      <c r="G1478" s="1051"/>
      <c r="H1478" s="1051"/>
      <c r="I1478" s="1051"/>
      <c r="J1478" s="1051"/>
      <c r="K1478" s="1051"/>
      <c r="L1478" s="1051"/>
      <c r="M1478" s="1051"/>
      <c r="N1478" s="1051"/>
      <c r="O1478" s="1050"/>
    </row>
    <row r="1479" spans="1:15" s="42" customFormat="1" ht="20.25">
      <c r="A1479" s="405" t="s">
        <v>982</v>
      </c>
      <c r="B1479" s="21" t="s">
        <v>23</v>
      </c>
      <c r="C1479" s="21" t="s">
        <v>23</v>
      </c>
      <c r="D1479" s="801">
        <v>0</v>
      </c>
      <c r="E1479" s="44" t="s">
        <v>23</v>
      </c>
      <c r="F1479" s="799">
        <v>0</v>
      </c>
      <c r="G1479" s="282">
        <v>0</v>
      </c>
      <c r="H1479" s="273">
        <v>0</v>
      </c>
      <c r="I1479" s="273">
        <v>0</v>
      </c>
      <c r="J1479" s="273">
        <v>0</v>
      </c>
      <c r="K1479" s="44" t="s">
        <v>23</v>
      </c>
      <c r="L1479" s="273">
        <v>0</v>
      </c>
      <c r="M1479" s="20" t="s">
        <v>23</v>
      </c>
      <c r="N1479" s="44" t="s">
        <v>23</v>
      </c>
      <c r="O1479" s="18" t="s">
        <v>23</v>
      </c>
    </row>
    <row r="1480" spans="1:15" s="42" customFormat="1" ht="37.5" customHeight="1">
      <c r="A1480" s="104" t="s">
        <v>1695</v>
      </c>
      <c r="B1480" s="1049" t="s">
        <v>732</v>
      </c>
      <c r="C1480" s="1050"/>
      <c r="D1480" s="835">
        <f t="shared" ref="D1480:L1480" si="259">SUM(D1479)</f>
        <v>0</v>
      </c>
      <c r="E1480" s="835">
        <f t="shared" si="259"/>
        <v>0</v>
      </c>
      <c r="F1480" s="835">
        <f t="shared" si="259"/>
        <v>0</v>
      </c>
      <c r="G1480" s="835">
        <f t="shared" si="259"/>
        <v>0</v>
      </c>
      <c r="H1480" s="835">
        <f t="shared" si="259"/>
        <v>0</v>
      </c>
      <c r="I1480" s="835">
        <f t="shared" si="259"/>
        <v>0</v>
      </c>
      <c r="J1480" s="835">
        <f t="shared" si="259"/>
        <v>0</v>
      </c>
      <c r="K1480" s="835">
        <f t="shared" si="259"/>
        <v>0</v>
      </c>
      <c r="L1480" s="835">
        <f t="shared" si="259"/>
        <v>0</v>
      </c>
      <c r="M1480" s="11" t="s">
        <v>23</v>
      </c>
      <c r="N1480" s="103" t="s">
        <v>23</v>
      </c>
      <c r="O1480" s="11" t="s">
        <v>23</v>
      </c>
    </row>
    <row r="1481" spans="1:15" s="42" customFormat="1" ht="120" customHeight="1">
      <c r="A1481" s="104" t="s">
        <v>1690</v>
      </c>
      <c r="B1481" s="1049" t="s">
        <v>1696</v>
      </c>
      <c r="C1481" s="1050"/>
      <c r="D1481" s="11">
        <f t="shared" ref="D1481:L1481" si="260">D1480+D1477+D1474+D1471</f>
        <v>0</v>
      </c>
      <c r="E1481" s="11">
        <f t="shared" si="260"/>
        <v>0</v>
      </c>
      <c r="F1481" s="11">
        <f t="shared" si="260"/>
        <v>0</v>
      </c>
      <c r="G1481" s="11">
        <f t="shared" si="260"/>
        <v>0</v>
      </c>
      <c r="H1481" s="11">
        <f t="shared" si="260"/>
        <v>0</v>
      </c>
      <c r="I1481" s="11">
        <f t="shared" si="260"/>
        <v>0</v>
      </c>
      <c r="J1481" s="11">
        <f t="shared" si="260"/>
        <v>0</v>
      </c>
      <c r="K1481" s="11">
        <f t="shared" si="260"/>
        <v>0</v>
      </c>
      <c r="L1481" s="11">
        <f t="shared" si="260"/>
        <v>0</v>
      </c>
      <c r="M1481" s="11" t="s">
        <v>23</v>
      </c>
      <c r="N1481" s="103" t="s">
        <v>23</v>
      </c>
      <c r="O1481" s="11" t="s">
        <v>23</v>
      </c>
    </row>
    <row r="1482" spans="1:15" s="42" customFormat="1" ht="20.25">
      <c r="A1482" s="104" t="s">
        <v>1697</v>
      </c>
      <c r="B1482" s="1049" t="s">
        <v>994</v>
      </c>
      <c r="C1482" s="1051"/>
      <c r="D1482" s="1051"/>
      <c r="E1482" s="1051"/>
      <c r="F1482" s="1051"/>
      <c r="G1482" s="1051"/>
      <c r="H1482" s="1051"/>
      <c r="I1482" s="1051"/>
      <c r="J1482" s="1051"/>
      <c r="K1482" s="1051"/>
      <c r="L1482" s="1051"/>
      <c r="M1482" s="1051"/>
      <c r="N1482" s="1051"/>
      <c r="O1482" s="1050"/>
    </row>
    <row r="1483" spans="1:15" s="42" customFormat="1" ht="20.25">
      <c r="A1483" s="405" t="s">
        <v>982</v>
      </c>
      <c r="B1483" s="21" t="s">
        <v>23</v>
      </c>
      <c r="C1483" s="21" t="s">
        <v>23</v>
      </c>
      <c r="D1483" s="801">
        <v>0</v>
      </c>
      <c r="E1483" s="44" t="s">
        <v>23</v>
      </c>
      <c r="F1483" s="799">
        <v>0</v>
      </c>
      <c r="G1483" s="282">
        <v>0</v>
      </c>
      <c r="H1483" s="273">
        <v>0</v>
      </c>
      <c r="I1483" s="273">
        <v>0</v>
      </c>
      <c r="J1483" s="273">
        <v>0</v>
      </c>
      <c r="K1483" s="44" t="s">
        <v>23</v>
      </c>
      <c r="L1483" s="273">
        <v>0</v>
      </c>
      <c r="M1483" s="20" t="s">
        <v>23</v>
      </c>
      <c r="N1483" s="44" t="s">
        <v>23</v>
      </c>
      <c r="O1483" s="18" t="s">
        <v>23</v>
      </c>
    </row>
    <row r="1484" spans="1:15" s="42" customFormat="1" ht="133.5" customHeight="1">
      <c r="A1484" s="104" t="s">
        <v>1697</v>
      </c>
      <c r="B1484" s="1049" t="s">
        <v>1698</v>
      </c>
      <c r="C1484" s="1050"/>
      <c r="D1484" s="835">
        <f t="shared" ref="D1484:L1484" si="261">SUM(D1483)</f>
        <v>0</v>
      </c>
      <c r="E1484" s="835">
        <f t="shared" si="261"/>
        <v>0</v>
      </c>
      <c r="F1484" s="835">
        <f t="shared" si="261"/>
        <v>0</v>
      </c>
      <c r="G1484" s="835">
        <f t="shared" si="261"/>
        <v>0</v>
      </c>
      <c r="H1484" s="835">
        <f t="shared" si="261"/>
        <v>0</v>
      </c>
      <c r="I1484" s="835">
        <f t="shared" si="261"/>
        <v>0</v>
      </c>
      <c r="J1484" s="835">
        <f t="shared" si="261"/>
        <v>0</v>
      </c>
      <c r="K1484" s="835">
        <f t="shared" si="261"/>
        <v>0</v>
      </c>
      <c r="L1484" s="835">
        <f t="shared" si="261"/>
        <v>0</v>
      </c>
      <c r="M1484" s="11" t="s">
        <v>23</v>
      </c>
      <c r="N1484" s="103" t="s">
        <v>23</v>
      </c>
      <c r="O1484" s="11" t="s">
        <v>23</v>
      </c>
    </row>
    <row r="1485" spans="1:15" s="42" customFormat="1" ht="120.75" customHeight="1">
      <c r="A1485" s="106" t="s">
        <v>1678</v>
      </c>
      <c r="B1485" s="1052" t="s">
        <v>1699</v>
      </c>
      <c r="C1485" s="1054"/>
      <c r="D1485" s="26">
        <f t="shared" ref="D1485:L1485" si="262">D1484+D1481+D1467+D1456+D1453</f>
        <v>0</v>
      </c>
      <c r="E1485" s="26">
        <f t="shared" si="262"/>
        <v>0</v>
      </c>
      <c r="F1485" s="26">
        <f t="shared" si="262"/>
        <v>0</v>
      </c>
      <c r="G1485" s="26">
        <f t="shared" si="262"/>
        <v>0</v>
      </c>
      <c r="H1485" s="22">
        <f t="shared" si="262"/>
        <v>0</v>
      </c>
      <c r="I1485" s="22">
        <f t="shared" si="262"/>
        <v>0</v>
      </c>
      <c r="J1485" s="22">
        <f t="shared" si="262"/>
        <v>0</v>
      </c>
      <c r="K1485" s="26" t="e">
        <f t="shared" si="262"/>
        <v>#VALUE!</v>
      </c>
      <c r="L1485" s="50">
        <f t="shared" si="262"/>
        <v>0</v>
      </c>
      <c r="M1485" s="26" t="s">
        <v>23</v>
      </c>
      <c r="N1485" s="105" t="s">
        <v>23</v>
      </c>
      <c r="O1485" s="26" t="s">
        <v>23</v>
      </c>
    </row>
    <row r="1486" spans="1:15" s="42" customFormat="1" ht="52.5" customHeight="1">
      <c r="A1486" s="104" t="s">
        <v>1700</v>
      </c>
      <c r="B1486" s="1060" t="s">
        <v>1701</v>
      </c>
      <c r="C1486" s="1085"/>
      <c r="D1486" s="1085"/>
      <c r="E1486" s="1085"/>
      <c r="F1486" s="1085"/>
      <c r="G1486" s="1085"/>
      <c r="H1486" s="1085"/>
      <c r="I1486" s="1085"/>
      <c r="J1486" s="1085"/>
      <c r="K1486" s="1085"/>
      <c r="L1486" s="1085"/>
      <c r="M1486" s="1085"/>
      <c r="N1486" s="1085"/>
      <c r="O1486" s="1086"/>
    </row>
    <row r="1487" spans="1:15" s="42" customFormat="1" ht="61.5" customHeight="1">
      <c r="A1487" s="104" t="s">
        <v>1702</v>
      </c>
      <c r="B1487" s="1087" t="s">
        <v>20</v>
      </c>
      <c r="C1487" s="1057"/>
      <c r="D1487" s="1057"/>
      <c r="E1487" s="1057"/>
      <c r="F1487" s="1057"/>
      <c r="G1487" s="1057"/>
      <c r="H1487" s="1057"/>
      <c r="I1487" s="1057"/>
      <c r="J1487" s="1057"/>
      <c r="K1487" s="1057"/>
      <c r="L1487" s="1057"/>
      <c r="M1487" s="1057"/>
      <c r="N1487" s="1057"/>
      <c r="O1487" s="1058"/>
    </row>
    <row r="1488" spans="1:15" s="42" customFormat="1" ht="160.5" customHeight="1">
      <c r="A1488" s="44">
        <v>1</v>
      </c>
      <c r="B1488" s="17" t="s">
        <v>1703</v>
      </c>
      <c r="C1488" s="12" t="s">
        <v>1704</v>
      </c>
      <c r="D1488" s="5">
        <v>2598.8000000000002</v>
      </c>
      <c r="E1488" s="188" t="s">
        <v>1705</v>
      </c>
      <c r="F1488" s="799">
        <v>0</v>
      </c>
      <c r="G1488" s="269">
        <v>1</v>
      </c>
      <c r="H1488" s="368">
        <v>9709155</v>
      </c>
      <c r="I1488" s="368">
        <v>0</v>
      </c>
      <c r="J1488" s="368">
        <v>9709155</v>
      </c>
      <c r="K1488" s="5" t="s">
        <v>1706</v>
      </c>
      <c r="L1488" s="21">
        <v>69570901.75</v>
      </c>
      <c r="M1488" s="19">
        <v>40459</v>
      </c>
      <c r="N1488" s="5" t="s">
        <v>1707</v>
      </c>
      <c r="O1488" s="18" t="s">
        <v>23</v>
      </c>
    </row>
    <row r="1489" spans="1:15" s="42" customFormat="1" ht="109.5" customHeight="1">
      <c r="A1489" s="44">
        <v>2</v>
      </c>
      <c r="B1489" s="17" t="s">
        <v>1708</v>
      </c>
      <c r="C1489" s="12" t="s">
        <v>1704</v>
      </c>
      <c r="D1489" s="5">
        <v>165.7</v>
      </c>
      <c r="E1489" s="188" t="s">
        <v>1709</v>
      </c>
      <c r="F1489" s="799">
        <v>0</v>
      </c>
      <c r="G1489" s="269">
        <v>1</v>
      </c>
      <c r="H1489" s="368">
        <v>51926</v>
      </c>
      <c r="I1489" s="368">
        <v>0</v>
      </c>
      <c r="J1489" s="368">
        <v>51926</v>
      </c>
      <c r="K1489" s="17" t="s">
        <v>1710</v>
      </c>
      <c r="L1489" s="21">
        <v>952133.74</v>
      </c>
      <c r="M1489" s="19">
        <v>40907</v>
      </c>
      <c r="N1489" s="5" t="s">
        <v>1711</v>
      </c>
      <c r="O1489" s="18" t="s">
        <v>23</v>
      </c>
    </row>
    <row r="1490" spans="1:15" s="42" customFormat="1" ht="118.5" customHeight="1">
      <c r="A1490" s="44">
        <v>3</v>
      </c>
      <c r="B1490" s="56" t="s">
        <v>1712</v>
      </c>
      <c r="C1490" s="13" t="s">
        <v>6072</v>
      </c>
      <c r="D1490" s="188" t="s">
        <v>6073</v>
      </c>
      <c r="E1490" s="189">
        <v>145</v>
      </c>
      <c r="F1490" s="799">
        <v>0</v>
      </c>
      <c r="G1490" s="57">
        <v>1</v>
      </c>
      <c r="H1490" s="284">
        <v>723377</v>
      </c>
      <c r="I1490" s="368">
        <v>0</v>
      </c>
      <c r="J1490" s="368">
        <v>723377</v>
      </c>
      <c r="K1490" s="17" t="s">
        <v>1713</v>
      </c>
      <c r="L1490" s="21">
        <v>6176379.46</v>
      </c>
      <c r="M1490" s="19">
        <v>41841</v>
      </c>
      <c r="N1490" s="5" t="s">
        <v>1714</v>
      </c>
      <c r="O1490" s="18" t="s">
        <v>23</v>
      </c>
    </row>
    <row r="1491" spans="1:15" s="42" customFormat="1" ht="144" customHeight="1">
      <c r="A1491" s="104" t="s">
        <v>1702</v>
      </c>
      <c r="B1491" s="1068" t="s">
        <v>1715</v>
      </c>
      <c r="C1491" s="1070"/>
      <c r="D1491" s="835">
        <f t="shared" ref="D1491:J1491" si="263">SUM(D1488:D1490)</f>
        <v>2764.5</v>
      </c>
      <c r="E1491" s="835">
        <f t="shared" si="263"/>
        <v>145</v>
      </c>
      <c r="F1491" s="835">
        <f t="shared" si="263"/>
        <v>0</v>
      </c>
      <c r="G1491" s="53">
        <f t="shared" si="263"/>
        <v>3</v>
      </c>
      <c r="H1491" s="835">
        <f t="shared" si="263"/>
        <v>10484458</v>
      </c>
      <c r="I1491" s="835">
        <f t="shared" si="263"/>
        <v>0</v>
      </c>
      <c r="J1491" s="835">
        <f t="shared" si="263"/>
        <v>10484458</v>
      </c>
      <c r="K1491" s="835" t="s">
        <v>23</v>
      </c>
      <c r="L1491" s="53">
        <f>SUM(L1488:L1490)</f>
        <v>76699414.949999988</v>
      </c>
      <c r="M1491" s="11" t="s">
        <v>23</v>
      </c>
      <c r="N1491" s="103" t="s">
        <v>23</v>
      </c>
      <c r="O1491" s="11" t="s">
        <v>23</v>
      </c>
    </row>
    <row r="1492" spans="1:15" s="42" customFormat="1" ht="20.25">
      <c r="A1492" s="104" t="s">
        <v>1716</v>
      </c>
      <c r="B1492" s="1049" t="s">
        <v>197</v>
      </c>
      <c r="C1492" s="1051"/>
      <c r="D1492" s="1051"/>
      <c r="E1492" s="1051"/>
      <c r="F1492" s="1051"/>
      <c r="G1492" s="1051"/>
      <c r="H1492" s="1051"/>
      <c r="I1492" s="1051"/>
      <c r="J1492" s="1051"/>
      <c r="K1492" s="1051"/>
      <c r="L1492" s="1051"/>
      <c r="M1492" s="1051"/>
      <c r="N1492" s="1051"/>
      <c r="O1492" s="1050"/>
    </row>
    <row r="1493" spans="1:15" s="42" customFormat="1" ht="20.25">
      <c r="A1493" s="44">
        <v>1</v>
      </c>
      <c r="B1493" s="21" t="s">
        <v>23</v>
      </c>
      <c r="C1493" s="21" t="s">
        <v>23</v>
      </c>
      <c r="D1493" s="801">
        <v>0</v>
      </c>
      <c r="E1493" s="44" t="s">
        <v>23</v>
      </c>
      <c r="F1493" s="799">
        <v>0</v>
      </c>
      <c r="G1493" s="282">
        <v>0</v>
      </c>
      <c r="H1493" s="273">
        <v>0</v>
      </c>
      <c r="I1493" s="273">
        <v>0</v>
      </c>
      <c r="J1493" s="273">
        <v>0</v>
      </c>
      <c r="K1493" s="44" t="s">
        <v>23</v>
      </c>
      <c r="L1493" s="273">
        <v>0</v>
      </c>
      <c r="M1493" s="20" t="s">
        <v>23</v>
      </c>
      <c r="N1493" s="44" t="s">
        <v>23</v>
      </c>
      <c r="O1493" s="18" t="s">
        <v>23</v>
      </c>
    </row>
    <row r="1494" spans="1:15" s="42" customFormat="1" ht="84" customHeight="1">
      <c r="A1494" s="104" t="s">
        <v>1716</v>
      </c>
      <c r="B1494" s="1049" t="s">
        <v>1717</v>
      </c>
      <c r="C1494" s="1050"/>
      <c r="D1494" s="11">
        <f t="shared" ref="D1494:L1494" si="264">SUM(D1493)</f>
        <v>0</v>
      </c>
      <c r="E1494" s="11">
        <f t="shared" si="264"/>
        <v>0</v>
      </c>
      <c r="F1494" s="11">
        <f t="shared" si="264"/>
        <v>0</v>
      </c>
      <c r="G1494" s="11">
        <f t="shared" si="264"/>
        <v>0</v>
      </c>
      <c r="H1494" s="11">
        <f t="shared" si="264"/>
        <v>0</v>
      </c>
      <c r="I1494" s="11">
        <f t="shared" si="264"/>
        <v>0</v>
      </c>
      <c r="J1494" s="11">
        <f t="shared" si="264"/>
        <v>0</v>
      </c>
      <c r="K1494" s="11">
        <f t="shared" si="264"/>
        <v>0</v>
      </c>
      <c r="L1494" s="11">
        <f t="shared" si="264"/>
        <v>0</v>
      </c>
      <c r="M1494" s="11" t="s">
        <v>23</v>
      </c>
      <c r="N1494" s="103" t="s">
        <v>23</v>
      </c>
      <c r="O1494" s="11" t="s">
        <v>23</v>
      </c>
    </row>
    <row r="1495" spans="1:15" s="42" customFormat="1" ht="20.25">
      <c r="A1495" s="104" t="s">
        <v>1718</v>
      </c>
      <c r="B1495" s="1049" t="s">
        <v>678</v>
      </c>
      <c r="C1495" s="1051"/>
      <c r="D1495" s="1051"/>
      <c r="E1495" s="1051"/>
      <c r="F1495" s="1051"/>
      <c r="G1495" s="1051"/>
      <c r="H1495" s="1051"/>
      <c r="I1495" s="1051"/>
      <c r="J1495" s="1051"/>
      <c r="K1495" s="1051"/>
      <c r="L1495" s="1051"/>
      <c r="M1495" s="1051"/>
      <c r="N1495" s="1051"/>
      <c r="O1495" s="1050"/>
    </row>
    <row r="1496" spans="1:15" s="42" customFormat="1" ht="20.25">
      <c r="A1496" s="104" t="s">
        <v>1719</v>
      </c>
      <c r="B1496" s="1049" t="s">
        <v>977</v>
      </c>
      <c r="C1496" s="1051"/>
      <c r="D1496" s="1051"/>
      <c r="E1496" s="1051"/>
      <c r="F1496" s="1051"/>
      <c r="G1496" s="1051"/>
      <c r="H1496" s="1051"/>
      <c r="I1496" s="1051"/>
      <c r="J1496" s="1051"/>
      <c r="K1496" s="1051"/>
      <c r="L1496" s="1051"/>
      <c r="M1496" s="1051"/>
      <c r="N1496" s="1051"/>
      <c r="O1496" s="1050"/>
    </row>
    <row r="1497" spans="1:15" s="42" customFormat="1" ht="20.25">
      <c r="A1497" s="44">
        <v>1</v>
      </c>
      <c r="B1497" s="21" t="s">
        <v>23</v>
      </c>
      <c r="C1497" s="21" t="s">
        <v>23</v>
      </c>
      <c r="D1497" s="801">
        <v>0</v>
      </c>
      <c r="E1497" s="44" t="s">
        <v>23</v>
      </c>
      <c r="F1497" s="799">
        <v>0</v>
      </c>
      <c r="G1497" s="282">
        <v>0</v>
      </c>
      <c r="H1497" s="273">
        <v>0</v>
      </c>
      <c r="I1497" s="273">
        <v>0</v>
      </c>
      <c r="J1497" s="273">
        <v>0</v>
      </c>
      <c r="K1497" s="44" t="s">
        <v>23</v>
      </c>
      <c r="L1497" s="273">
        <v>0</v>
      </c>
      <c r="M1497" s="20" t="s">
        <v>23</v>
      </c>
      <c r="N1497" s="44" t="s">
        <v>23</v>
      </c>
      <c r="O1497" s="18" t="s">
        <v>23</v>
      </c>
    </row>
    <row r="1498" spans="1:15" s="42" customFormat="1" ht="65.25" customHeight="1">
      <c r="A1498" s="104" t="s">
        <v>1719</v>
      </c>
      <c r="B1498" s="1049" t="s">
        <v>978</v>
      </c>
      <c r="C1498" s="1050"/>
      <c r="D1498" s="11">
        <f t="shared" ref="D1498:L1498" si="265">SUM(D1497)</f>
        <v>0</v>
      </c>
      <c r="E1498" s="11">
        <f t="shared" si="265"/>
        <v>0</v>
      </c>
      <c r="F1498" s="11">
        <f t="shared" si="265"/>
        <v>0</v>
      </c>
      <c r="G1498" s="11">
        <f t="shared" si="265"/>
        <v>0</v>
      </c>
      <c r="H1498" s="11">
        <f t="shared" si="265"/>
        <v>0</v>
      </c>
      <c r="I1498" s="11">
        <f t="shared" si="265"/>
        <v>0</v>
      </c>
      <c r="J1498" s="11">
        <f t="shared" si="265"/>
        <v>0</v>
      </c>
      <c r="K1498" s="11">
        <f t="shared" si="265"/>
        <v>0</v>
      </c>
      <c r="L1498" s="11">
        <f t="shared" si="265"/>
        <v>0</v>
      </c>
      <c r="M1498" s="11" t="s">
        <v>23</v>
      </c>
      <c r="N1498" s="103" t="s">
        <v>23</v>
      </c>
      <c r="O1498" s="11" t="s">
        <v>23</v>
      </c>
    </row>
    <row r="1499" spans="1:15" s="42" customFormat="1" ht="20.25">
      <c r="A1499" s="104" t="s">
        <v>1720</v>
      </c>
      <c r="B1499" s="1049" t="s">
        <v>692</v>
      </c>
      <c r="C1499" s="1051"/>
      <c r="D1499" s="1051"/>
      <c r="E1499" s="1051"/>
      <c r="F1499" s="1051"/>
      <c r="G1499" s="1051"/>
      <c r="H1499" s="1051"/>
      <c r="I1499" s="1051"/>
      <c r="J1499" s="1051"/>
      <c r="K1499" s="1051"/>
      <c r="L1499" s="1051"/>
      <c r="M1499" s="1051"/>
      <c r="N1499" s="1051"/>
      <c r="O1499" s="1050"/>
    </row>
    <row r="1500" spans="1:15" s="42" customFormat="1" ht="20.25">
      <c r="A1500" s="44">
        <v>1</v>
      </c>
      <c r="B1500" s="21" t="s">
        <v>23</v>
      </c>
      <c r="C1500" s="21" t="s">
        <v>23</v>
      </c>
      <c r="D1500" s="801">
        <v>0</v>
      </c>
      <c r="E1500" s="44" t="s">
        <v>23</v>
      </c>
      <c r="F1500" s="799">
        <v>0</v>
      </c>
      <c r="G1500" s="282">
        <v>0</v>
      </c>
      <c r="H1500" s="273">
        <v>0</v>
      </c>
      <c r="I1500" s="273">
        <v>0</v>
      </c>
      <c r="J1500" s="273">
        <v>0</v>
      </c>
      <c r="K1500" s="44" t="s">
        <v>23</v>
      </c>
      <c r="L1500" s="273">
        <v>0</v>
      </c>
      <c r="M1500" s="20" t="s">
        <v>23</v>
      </c>
      <c r="N1500" s="44" t="s">
        <v>23</v>
      </c>
      <c r="O1500" s="18" t="s">
        <v>23</v>
      </c>
    </row>
    <row r="1501" spans="1:15" s="42" customFormat="1" ht="20.25">
      <c r="A1501" s="104" t="s">
        <v>1720</v>
      </c>
      <c r="B1501" s="1049" t="s">
        <v>980</v>
      </c>
      <c r="C1501" s="1050"/>
      <c r="D1501" s="11">
        <f t="shared" ref="D1501:L1501" si="266">SUM(D1500)</f>
        <v>0</v>
      </c>
      <c r="E1501" s="11">
        <f t="shared" si="266"/>
        <v>0</v>
      </c>
      <c r="F1501" s="11">
        <f t="shared" si="266"/>
        <v>0</v>
      </c>
      <c r="G1501" s="11">
        <f t="shared" si="266"/>
        <v>0</v>
      </c>
      <c r="H1501" s="11">
        <f t="shared" si="266"/>
        <v>0</v>
      </c>
      <c r="I1501" s="11">
        <f t="shared" si="266"/>
        <v>0</v>
      </c>
      <c r="J1501" s="11">
        <f t="shared" si="266"/>
        <v>0</v>
      </c>
      <c r="K1501" s="11">
        <f t="shared" si="266"/>
        <v>0</v>
      </c>
      <c r="L1501" s="11">
        <f t="shared" si="266"/>
        <v>0</v>
      </c>
      <c r="M1501" s="11" t="s">
        <v>23</v>
      </c>
      <c r="N1501" s="103" t="s">
        <v>23</v>
      </c>
      <c r="O1501" s="11" t="s">
        <v>23</v>
      </c>
    </row>
    <row r="1502" spans="1:15" s="42" customFormat="1" ht="20.25">
      <c r="A1502" s="104" t="s">
        <v>1721</v>
      </c>
      <c r="B1502" s="1049" t="s">
        <v>721</v>
      </c>
      <c r="C1502" s="1051"/>
      <c r="D1502" s="1051"/>
      <c r="E1502" s="1051"/>
      <c r="F1502" s="1051"/>
      <c r="G1502" s="1051"/>
      <c r="H1502" s="1051"/>
      <c r="I1502" s="1051"/>
      <c r="J1502" s="1051"/>
      <c r="K1502" s="1051"/>
      <c r="L1502" s="1051"/>
      <c r="M1502" s="1051"/>
      <c r="N1502" s="1051"/>
      <c r="O1502" s="1050"/>
    </row>
    <row r="1503" spans="1:15" s="42" customFormat="1" ht="20.25">
      <c r="A1503" s="44"/>
      <c r="B1503" s="12"/>
      <c r="C1503" s="12"/>
      <c r="D1503" s="54"/>
      <c r="E1503" s="720"/>
      <c r="F1503" s="799"/>
      <c r="G1503" s="769"/>
      <c r="H1503" s="788"/>
      <c r="I1503" s="273"/>
      <c r="J1503" s="273"/>
      <c r="K1503" s="44"/>
      <c r="L1503" s="273"/>
      <c r="M1503" s="20"/>
      <c r="N1503" s="44"/>
      <c r="O1503" s="18"/>
    </row>
    <row r="1504" spans="1:15" s="42" customFormat="1" ht="20.25">
      <c r="A1504" s="104" t="s">
        <v>1721</v>
      </c>
      <c r="B1504" s="1049" t="s">
        <v>732</v>
      </c>
      <c r="C1504" s="1050"/>
      <c r="D1504" s="11">
        <f t="shared" ref="D1504:L1504" si="267">SUM(D1503)</f>
        <v>0</v>
      </c>
      <c r="E1504" s="11">
        <f t="shared" si="267"/>
        <v>0</v>
      </c>
      <c r="F1504" s="11">
        <f t="shared" si="267"/>
        <v>0</v>
      </c>
      <c r="G1504" s="11">
        <f t="shared" si="267"/>
        <v>0</v>
      </c>
      <c r="H1504" s="11">
        <f t="shared" si="267"/>
        <v>0</v>
      </c>
      <c r="I1504" s="11">
        <f t="shared" si="267"/>
        <v>0</v>
      </c>
      <c r="J1504" s="11">
        <f t="shared" si="267"/>
        <v>0</v>
      </c>
      <c r="K1504" s="11">
        <f t="shared" si="267"/>
        <v>0</v>
      </c>
      <c r="L1504" s="11">
        <f t="shared" si="267"/>
        <v>0</v>
      </c>
      <c r="M1504" s="11" t="s">
        <v>23</v>
      </c>
      <c r="N1504" s="103" t="s">
        <v>23</v>
      </c>
      <c r="O1504" s="11" t="s">
        <v>23</v>
      </c>
    </row>
    <row r="1505" spans="1:15" s="42" customFormat="1" ht="105" customHeight="1">
      <c r="A1505" s="104" t="s">
        <v>1718</v>
      </c>
      <c r="B1505" s="1049" t="s">
        <v>1722</v>
      </c>
      <c r="C1505" s="1050"/>
      <c r="D1505" s="11">
        <f t="shared" ref="D1505:L1505" si="268">D1504+D1501+D1498</f>
        <v>0</v>
      </c>
      <c r="E1505" s="11">
        <f t="shared" si="268"/>
        <v>0</v>
      </c>
      <c r="F1505" s="11">
        <f t="shared" si="268"/>
        <v>0</v>
      </c>
      <c r="G1505" s="11">
        <f t="shared" si="268"/>
        <v>0</v>
      </c>
      <c r="H1505" s="11">
        <f t="shared" si="268"/>
        <v>0</v>
      </c>
      <c r="I1505" s="11">
        <f t="shared" si="268"/>
        <v>0</v>
      </c>
      <c r="J1505" s="11">
        <f t="shared" si="268"/>
        <v>0</v>
      </c>
      <c r="K1505" s="11">
        <f t="shared" si="268"/>
        <v>0</v>
      </c>
      <c r="L1505" s="11">
        <f t="shared" si="268"/>
        <v>0</v>
      </c>
      <c r="M1505" s="11" t="s">
        <v>23</v>
      </c>
      <c r="N1505" s="103" t="s">
        <v>23</v>
      </c>
      <c r="O1505" s="11" t="s">
        <v>23</v>
      </c>
    </row>
    <row r="1506" spans="1:15" s="42" customFormat="1" ht="20.25">
      <c r="A1506" s="104" t="s">
        <v>1723</v>
      </c>
      <c r="B1506" s="1049" t="s">
        <v>735</v>
      </c>
      <c r="C1506" s="1051"/>
      <c r="D1506" s="1051"/>
      <c r="E1506" s="1051"/>
      <c r="F1506" s="1051"/>
      <c r="G1506" s="1051"/>
      <c r="H1506" s="1051"/>
      <c r="I1506" s="1051"/>
      <c r="J1506" s="1051"/>
      <c r="K1506" s="1051"/>
      <c r="L1506" s="1051"/>
      <c r="M1506" s="1051"/>
      <c r="N1506" s="1051"/>
      <c r="O1506" s="1050"/>
    </row>
    <row r="1507" spans="1:15" s="42" customFormat="1" ht="20.25">
      <c r="A1507" s="104" t="s">
        <v>1724</v>
      </c>
      <c r="B1507" s="1049" t="s">
        <v>985</v>
      </c>
      <c r="C1507" s="1051"/>
      <c r="D1507" s="1051"/>
      <c r="E1507" s="1051"/>
      <c r="F1507" s="1051"/>
      <c r="G1507" s="1051"/>
      <c r="H1507" s="1051"/>
      <c r="I1507" s="1051"/>
      <c r="J1507" s="1051"/>
      <c r="K1507" s="1051"/>
      <c r="L1507" s="1051"/>
      <c r="M1507" s="1051"/>
      <c r="N1507" s="1051"/>
      <c r="O1507" s="1050"/>
    </row>
    <row r="1508" spans="1:15" s="42" customFormat="1" ht="20.25">
      <c r="A1508" s="44">
        <v>1</v>
      </c>
      <c r="B1508" s="21" t="s">
        <v>23</v>
      </c>
      <c r="C1508" s="21" t="s">
        <v>23</v>
      </c>
      <c r="D1508" s="801">
        <v>0</v>
      </c>
      <c r="E1508" s="44" t="s">
        <v>23</v>
      </c>
      <c r="F1508" s="799">
        <v>0</v>
      </c>
      <c r="G1508" s="282">
        <v>0</v>
      </c>
      <c r="H1508" s="273">
        <v>0</v>
      </c>
      <c r="I1508" s="273">
        <v>0</v>
      </c>
      <c r="J1508" s="273">
        <v>0</v>
      </c>
      <c r="K1508" s="44" t="s">
        <v>23</v>
      </c>
      <c r="L1508" s="273">
        <v>0</v>
      </c>
      <c r="M1508" s="20" t="s">
        <v>23</v>
      </c>
      <c r="N1508" s="44" t="s">
        <v>23</v>
      </c>
      <c r="O1508" s="18" t="s">
        <v>23</v>
      </c>
    </row>
    <row r="1509" spans="1:15" s="42" customFormat="1" ht="20.25">
      <c r="A1509" s="104" t="s">
        <v>1725</v>
      </c>
      <c r="B1509" s="1049" t="s">
        <v>949</v>
      </c>
      <c r="C1509" s="1050"/>
      <c r="D1509" s="11">
        <f t="shared" ref="D1509:L1509" si="269">SUM(D1508)</f>
        <v>0</v>
      </c>
      <c r="E1509" s="11">
        <f t="shared" si="269"/>
        <v>0</v>
      </c>
      <c r="F1509" s="11">
        <f t="shared" si="269"/>
        <v>0</v>
      </c>
      <c r="G1509" s="11">
        <f t="shared" si="269"/>
        <v>0</v>
      </c>
      <c r="H1509" s="11">
        <f t="shared" si="269"/>
        <v>0</v>
      </c>
      <c r="I1509" s="11">
        <f t="shared" si="269"/>
        <v>0</v>
      </c>
      <c r="J1509" s="11">
        <f t="shared" si="269"/>
        <v>0</v>
      </c>
      <c r="K1509" s="11">
        <f t="shared" si="269"/>
        <v>0</v>
      </c>
      <c r="L1509" s="11">
        <f t="shared" si="269"/>
        <v>0</v>
      </c>
      <c r="M1509" s="11" t="s">
        <v>23</v>
      </c>
      <c r="N1509" s="103" t="s">
        <v>23</v>
      </c>
      <c r="O1509" s="11" t="s">
        <v>23</v>
      </c>
    </row>
    <row r="1510" spans="1:15" s="42" customFormat="1" ht="20.25">
      <c r="A1510" s="104" t="s">
        <v>1726</v>
      </c>
      <c r="B1510" s="1049" t="s">
        <v>987</v>
      </c>
      <c r="C1510" s="1051"/>
      <c r="D1510" s="1051"/>
      <c r="E1510" s="1051"/>
      <c r="F1510" s="1051"/>
      <c r="G1510" s="1051"/>
      <c r="H1510" s="1051"/>
      <c r="I1510" s="1051"/>
      <c r="J1510" s="1051"/>
      <c r="K1510" s="1051"/>
      <c r="L1510" s="1051"/>
      <c r="M1510" s="1051"/>
      <c r="N1510" s="1051"/>
      <c r="O1510" s="1050"/>
    </row>
    <row r="1511" spans="1:15" s="42" customFormat="1" ht="20.25">
      <c r="A1511" s="44">
        <v>1</v>
      </c>
      <c r="B1511" s="21" t="s">
        <v>23</v>
      </c>
      <c r="C1511" s="21" t="s">
        <v>23</v>
      </c>
      <c r="D1511" s="801">
        <v>0</v>
      </c>
      <c r="E1511" s="44" t="s">
        <v>23</v>
      </c>
      <c r="F1511" s="799">
        <v>0</v>
      </c>
      <c r="G1511" s="282">
        <v>0</v>
      </c>
      <c r="H1511" s="273">
        <v>0</v>
      </c>
      <c r="I1511" s="273">
        <v>0</v>
      </c>
      <c r="J1511" s="273">
        <v>0</v>
      </c>
      <c r="K1511" s="44" t="s">
        <v>23</v>
      </c>
      <c r="L1511" s="273">
        <v>0</v>
      </c>
      <c r="M1511" s="20" t="s">
        <v>23</v>
      </c>
      <c r="N1511" s="44" t="s">
        <v>23</v>
      </c>
      <c r="O1511" s="18" t="s">
        <v>23</v>
      </c>
    </row>
    <row r="1512" spans="1:15" s="42" customFormat="1" ht="20.25">
      <c r="A1512" s="104" t="s">
        <v>1726</v>
      </c>
      <c r="B1512" s="1049" t="s">
        <v>988</v>
      </c>
      <c r="C1512" s="1050"/>
      <c r="D1512" s="11">
        <f t="shared" ref="D1512:L1512" si="270">SUM(D1511)</f>
        <v>0</v>
      </c>
      <c r="E1512" s="11">
        <f t="shared" si="270"/>
        <v>0</v>
      </c>
      <c r="F1512" s="11">
        <f t="shared" si="270"/>
        <v>0</v>
      </c>
      <c r="G1512" s="11">
        <f t="shared" si="270"/>
        <v>0</v>
      </c>
      <c r="H1512" s="11">
        <f t="shared" si="270"/>
        <v>0</v>
      </c>
      <c r="I1512" s="11">
        <f t="shared" si="270"/>
        <v>0</v>
      </c>
      <c r="J1512" s="11">
        <f t="shared" si="270"/>
        <v>0</v>
      </c>
      <c r="K1512" s="11">
        <f t="shared" si="270"/>
        <v>0</v>
      </c>
      <c r="L1512" s="11">
        <f t="shared" si="270"/>
        <v>0</v>
      </c>
      <c r="M1512" s="11" t="s">
        <v>23</v>
      </c>
      <c r="N1512" s="103" t="s">
        <v>23</v>
      </c>
      <c r="O1512" s="11" t="s">
        <v>23</v>
      </c>
    </row>
    <row r="1513" spans="1:15" s="42" customFormat="1" ht="20.25">
      <c r="A1513" s="104" t="s">
        <v>1727</v>
      </c>
      <c r="B1513" s="1049" t="s">
        <v>990</v>
      </c>
      <c r="C1513" s="1051"/>
      <c r="D1513" s="1051"/>
      <c r="E1513" s="1051"/>
      <c r="F1513" s="1051"/>
      <c r="G1513" s="1051"/>
      <c r="H1513" s="1051"/>
      <c r="I1513" s="1051"/>
      <c r="J1513" s="1051"/>
      <c r="K1513" s="1051"/>
      <c r="L1513" s="1051"/>
      <c r="M1513" s="1051"/>
      <c r="N1513" s="1051"/>
      <c r="O1513" s="1050"/>
    </row>
    <row r="1514" spans="1:15" s="42" customFormat="1" ht="20.25">
      <c r="A1514" s="44">
        <v>1</v>
      </c>
      <c r="B1514" s="21" t="s">
        <v>23</v>
      </c>
      <c r="C1514" s="21" t="s">
        <v>23</v>
      </c>
      <c r="D1514" s="801">
        <v>0</v>
      </c>
      <c r="E1514" s="44" t="s">
        <v>23</v>
      </c>
      <c r="F1514" s="799">
        <v>0</v>
      </c>
      <c r="G1514" s="282">
        <v>0</v>
      </c>
      <c r="H1514" s="273">
        <v>0</v>
      </c>
      <c r="I1514" s="273">
        <v>0</v>
      </c>
      <c r="J1514" s="273">
        <v>0</v>
      </c>
      <c r="K1514" s="44" t="s">
        <v>23</v>
      </c>
      <c r="L1514" s="273">
        <v>0</v>
      </c>
      <c r="M1514" s="20" t="s">
        <v>23</v>
      </c>
      <c r="N1514" s="44" t="s">
        <v>23</v>
      </c>
      <c r="O1514" s="18" t="s">
        <v>23</v>
      </c>
    </row>
    <row r="1515" spans="1:15" s="42" customFormat="1" ht="20.25">
      <c r="A1515" s="104" t="s">
        <v>1727</v>
      </c>
      <c r="B1515" s="1049" t="s">
        <v>991</v>
      </c>
      <c r="C1515" s="1050"/>
      <c r="D1515" s="11">
        <f t="shared" ref="D1515:L1515" si="271">SUM(D1514)</f>
        <v>0</v>
      </c>
      <c r="E1515" s="11">
        <f t="shared" si="271"/>
        <v>0</v>
      </c>
      <c r="F1515" s="11">
        <f t="shared" si="271"/>
        <v>0</v>
      </c>
      <c r="G1515" s="11">
        <f t="shared" si="271"/>
        <v>0</v>
      </c>
      <c r="H1515" s="11">
        <f t="shared" si="271"/>
        <v>0</v>
      </c>
      <c r="I1515" s="11">
        <f t="shared" si="271"/>
        <v>0</v>
      </c>
      <c r="J1515" s="11">
        <f t="shared" si="271"/>
        <v>0</v>
      </c>
      <c r="K1515" s="11">
        <f t="shared" si="271"/>
        <v>0</v>
      </c>
      <c r="L1515" s="11">
        <f t="shared" si="271"/>
        <v>0</v>
      </c>
      <c r="M1515" s="11" t="s">
        <v>23</v>
      </c>
      <c r="N1515" s="103" t="s">
        <v>23</v>
      </c>
      <c r="O1515" s="11" t="s">
        <v>23</v>
      </c>
    </row>
    <row r="1516" spans="1:15" s="42" customFormat="1" ht="20.25">
      <c r="A1516" s="104" t="s">
        <v>1728</v>
      </c>
      <c r="B1516" s="1049" t="s">
        <v>721</v>
      </c>
      <c r="C1516" s="1051"/>
      <c r="D1516" s="1051"/>
      <c r="E1516" s="1051"/>
      <c r="F1516" s="1051"/>
      <c r="G1516" s="1051"/>
      <c r="H1516" s="1051"/>
      <c r="I1516" s="1051"/>
      <c r="J1516" s="1051"/>
      <c r="K1516" s="1051"/>
      <c r="L1516" s="1051"/>
      <c r="M1516" s="1051"/>
      <c r="N1516" s="1051"/>
      <c r="O1516" s="1050"/>
    </row>
    <row r="1517" spans="1:15" s="42" customFormat="1" ht="20.25">
      <c r="A1517" s="405" t="s">
        <v>982</v>
      </c>
      <c r="B1517" s="21" t="s">
        <v>23</v>
      </c>
      <c r="C1517" s="21" t="s">
        <v>23</v>
      </c>
      <c r="D1517" s="801">
        <v>0</v>
      </c>
      <c r="E1517" s="44" t="s">
        <v>23</v>
      </c>
      <c r="F1517" s="799">
        <v>0</v>
      </c>
      <c r="G1517" s="282">
        <v>0</v>
      </c>
      <c r="H1517" s="273">
        <v>0</v>
      </c>
      <c r="I1517" s="273">
        <v>0</v>
      </c>
      <c r="J1517" s="273">
        <v>0</v>
      </c>
      <c r="K1517" s="44" t="s">
        <v>23</v>
      </c>
      <c r="L1517" s="273">
        <v>0</v>
      </c>
      <c r="M1517" s="20" t="s">
        <v>23</v>
      </c>
      <c r="N1517" s="44" t="s">
        <v>23</v>
      </c>
      <c r="O1517" s="18" t="s">
        <v>23</v>
      </c>
    </row>
    <row r="1518" spans="1:15" s="42" customFormat="1" ht="20.25">
      <c r="A1518" s="104" t="s">
        <v>1728</v>
      </c>
      <c r="B1518" s="1049" t="s">
        <v>732</v>
      </c>
      <c r="C1518" s="1050"/>
      <c r="D1518" s="11">
        <f t="shared" ref="D1518:L1518" si="272">SUM(D1517)</f>
        <v>0</v>
      </c>
      <c r="E1518" s="11">
        <f t="shared" si="272"/>
        <v>0</v>
      </c>
      <c r="F1518" s="11">
        <f t="shared" si="272"/>
        <v>0</v>
      </c>
      <c r="G1518" s="11">
        <f t="shared" si="272"/>
        <v>0</v>
      </c>
      <c r="H1518" s="11">
        <f t="shared" si="272"/>
        <v>0</v>
      </c>
      <c r="I1518" s="11">
        <f t="shared" si="272"/>
        <v>0</v>
      </c>
      <c r="J1518" s="11">
        <f t="shared" si="272"/>
        <v>0</v>
      </c>
      <c r="K1518" s="11">
        <f t="shared" si="272"/>
        <v>0</v>
      </c>
      <c r="L1518" s="11">
        <f t="shared" si="272"/>
        <v>0</v>
      </c>
      <c r="M1518" s="11" t="s">
        <v>23</v>
      </c>
      <c r="N1518" s="103" t="s">
        <v>23</v>
      </c>
      <c r="O1518" s="11" t="s">
        <v>23</v>
      </c>
    </row>
    <row r="1519" spans="1:15" s="42" customFormat="1" ht="20.25">
      <c r="A1519" s="104" t="s">
        <v>1723</v>
      </c>
      <c r="B1519" s="1049" t="s">
        <v>1729</v>
      </c>
      <c r="C1519" s="1050"/>
      <c r="D1519" s="11">
        <f t="shared" ref="D1519:L1519" si="273">D1518+D1515+D1512+D1509</f>
        <v>0</v>
      </c>
      <c r="E1519" s="11">
        <f t="shared" si="273"/>
        <v>0</v>
      </c>
      <c r="F1519" s="11">
        <f t="shared" si="273"/>
        <v>0</v>
      </c>
      <c r="G1519" s="11">
        <f t="shared" si="273"/>
        <v>0</v>
      </c>
      <c r="H1519" s="11">
        <f t="shared" si="273"/>
        <v>0</v>
      </c>
      <c r="I1519" s="11">
        <f t="shared" si="273"/>
        <v>0</v>
      </c>
      <c r="J1519" s="11">
        <f t="shared" si="273"/>
        <v>0</v>
      </c>
      <c r="K1519" s="11">
        <f t="shared" si="273"/>
        <v>0</v>
      </c>
      <c r="L1519" s="11">
        <f t="shared" si="273"/>
        <v>0</v>
      </c>
      <c r="M1519" s="11" t="s">
        <v>23</v>
      </c>
      <c r="N1519" s="103" t="s">
        <v>23</v>
      </c>
      <c r="O1519" s="11" t="s">
        <v>23</v>
      </c>
    </row>
    <row r="1520" spans="1:15" s="42" customFormat="1" ht="20.25">
      <c r="A1520" s="104" t="s">
        <v>1730</v>
      </c>
      <c r="B1520" s="1049" t="s">
        <v>994</v>
      </c>
      <c r="C1520" s="1051"/>
      <c r="D1520" s="1051"/>
      <c r="E1520" s="1051"/>
      <c r="F1520" s="1051"/>
      <c r="G1520" s="1051"/>
      <c r="H1520" s="1051"/>
      <c r="I1520" s="1051"/>
      <c r="J1520" s="1051"/>
      <c r="K1520" s="1051"/>
      <c r="L1520" s="1051"/>
      <c r="M1520" s="1051"/>
      <c r="N1520" s="1051"/>
      <c r="O1520" s="1050"/>
    </row>
    <row r="1521" spans="1:15" s="42" customFormat="1" ht="20.25">
      <c r="A1521" s="405" t="s">
        <v>982</v>
      </c>
      <c r="B1521" s="21" t="s">
        <v>23</v>
      </c>
      <c r="C1521" s="21" t="s">
        <v>23</v>
      </c>
      <c r="D1521" s="801">
        <v>0</v>
      </c>
      <c r="E1521" s="44" t="s">
        <v>23</v>
      </c>
      <c r="F1521" s="799">
        <v>0</v>
      </c>
      <c r="G1521" s="282">
        <v>0</v>
      </c>
      <c r="H1521" s="273">
        <v>0</v>
      </c>
      <c r="I1521" s="273">
        <v>0</v>
      </c>
      <c r="J1521" s="273">
        <v>0</v>
      </c>
      <c r="K1521" s="44" t="s">
        <v>23</v>
      </c>
      <c r="L1521" s="273">
        <v>0</v>
      </c>
      <c r="M1521" s="20" t="s">
        <v>23</v>
      </c>
      <c r="N1521" s="44" t="s">
        <v>23</v>
      </c>
      <c r="O1521" s="18" t="s">
        <v>23</v>
      </c>
    </row>
    <row r="1522" spans="1:15" s="42" customFormat="1" ht="165" customHeight="1">
      <c r="A1522" s="104" t="s">
        <v>1730</v>
      </c>
      <c r="B1522" s="1049" t="s">
        <v>1731</v>
      </c>
      <c r="C1522" s="1050"/>
      <c r="D1522" s="11">
        <f t="shared" ref="D1522:L1522" si="274">SUM(D1521)</f>
        <v>0</v>
      </c>
      <c r="E1522" s="11">
        <f t="shared" si="274"/>
        <v>0</v>
      </c>
      <c r="F1522" s="11">
        <f t="shared" si="274"/>
        <v>0</v>
      </c>
      <c r="G1522" s="11">
        <f t="shared" si="274"/>
        <v>0</v>
      </c>
      <c r="H1522" s="11">
        <f t="shared" si="274"/>
        <v>0</v>
      </c>
      <c r="I1522" s="11">
        <f t="shared" si="274"/>
        <v>0</v>
      </c>
      <c r="J1522" s="11">
        <f t="shared" si="274"/>
        <v>0</v>
      </c>
      <c r="K1522" s="11">
        <f t="shared" si="274"/>
        <v>0</v>
      </c>
      <c r="L1522" s="11">
        <f t="shared" si="274"/>
        <v>0</v>
      </c>
      <c r="M1522" s="11" t="s">
        <v>23</v>
      </c>
      <c r="N1522" s="103" t="s">
        <v>23</v>
      </c>
      <c r="O1522" s="11" t="s">
        <v>23</v>
      </c>
    </row>
    <row r="1523" spans="1:15" s="42" customFormat="1" ht="155.25" customHeight="1">
      <c r="A1523" s="104" t="s">
        <v>1700</v>
      </c>
      <c r="B1523" s="1107" t="s">
        <v>1732</v>
      </c>
      <c r="C1523" s="1108"/>
      <c r="D1523" s="53">
        <f t="shared" ref="D1523:J1523" si="275">D1522+D1519+D1505+D1494+D1491</f>
        <v>2764.5</v>
      </c>
      <c r="E1523" s="53">
        <f t="shared" si="275"/>
        <v>145</v>
      </c>
      <c r="F1523" s="53">
        <f t="shared" si="275"/>
        <v>0</v>
      </c>
      <c r="G1523" s="53">
        <f t="shared" si="275"/>
        <v>3</v>
      </c>
      <c r="H1523" s="53">
        <f t="shared" si="275"/>
        <v>10484458</v>
      </c>
      <c r="I1523" s="53">
        <f t="shared" si="275"/>
        <v>0</v>
      </c>
      <c r="J1523" s="53">
        <f t="shared" si="275"/>
        <v>10484458</v>
      </c>
      <c r="K1523" s="53" t="s">
        <v>23</v>
      </c>
      <c r="L1523" s="53">
        <f>L1522+L1519+L1505+L1494+L1491</f>
        <v>76699414.949999988</v>
      </c>
      <c r="M1523" s="53" t="s">
        <v>23</v>
      </c>
      <c r="N1523" s="169" t="s">
        <v>23</v>
      </c>
      <c r="O1523" s="53" t="s">
        <v>23</v>
      </c>
    </row>
    <row r="1524" spans="1:15" s="42" customFormat="1" ht="27">
      <c r="A1524" s="47" t="s">
        <v>1733</v>
      </c>
      <c r="B1524" s="1095" t="s">
        <v>1734</v>
      </c>
      <c r="C1524" s="1096"/>
      <c r="D1524" s="1096"/>
      <c r="E1524" s="1096"/>
      <c r="F1524" s="1096"/>
      <c r="G1524" s="1096"/>
      <c r="H1524" s="1096"/>
      <c r="I1524" s="1096"/>
      <c r="J1524" s="1096"/>
      <c r="K1524" s="1096"/>
      <c r="L1524" s="1096"/>
      <c r="M1524" s="1096"/>
      <c r="N1524" s="1096"/>
      <c r="O1524" s="1097"/>
    </row>
    <row r="1525" spans="1:15" s="42" customFormat="1" ht="25.5">
      <c r="A1525" s="47" t="s">
        <v>1735</v>
      </c>
      <c r="B1525" s="1098" t="s">
        <v>20</v>
      </c>
      <c r="C1525" s="1099"/>
      <c r="D1525" s="1099"/>
      <c r="E1525" s="1099"/>
      <c r="F1525" s="1099"/>
      <c r="G1525" s="1099"/>
      <c r="H1525" s="1099"/>
      <c r="I1525" s="1099"/>
      <c r="J1525" s="1099"/>
      <c r="K1525" s="1099"/>
      <c r="L1525" s="1099"/>
      <c r="M1525" s="1099"/>
      <c r="N1525" s="1099"/>
      <c r="O1525" s="1100"/>
    </row>
    <row r="1526" spans="1:15" s="42" customFormat="1" ht="103.5" customHeight="1">
      <c r="A1526" s="44">
        <v>1</v>
      </c>
      <c r="B1526" s="844" t="s">
        <v>1736</v>
      </c>
      <c r="C1526" s="189" t="s">
        <v>1737</v>
      </c>
      <c r="D1526" s="189">
        <v>1756.7</v>
      </c>
      <c r="E1526" s="189">
        <v>11000100</v>
      </c>
      <c r="F1526" s="21">
        <v>0</v>
      </c>
      <c r="G1526" s="189">
        <v>1</v>
      </c>
      <c r="H1526" s="189">
        <v>7194304.7999999998</v>
      </c>
      <c r="I1526" s="189">
        <v>3061098.04</v>
      </c>
      <c r="J1526" s="189">
        <f>H1526-I1526</f>
        <v>4133206.76</v>
      </c>
      <c r="K1526" s="189" t="s">
        <v>1738</v>
      </c>
      <c r="L1526" s="21">
        <v>35552639.18</v>
      </c>
      <c r="M1526" s="189">
        <v>39813</v>
      </c>
      <c r="N1526" s="189" t="s">
        <v>1739</v>
      </c>
      <c r="O1526" s="21" t="s">
        <v>23</v>
      </c>
    </row>
    <row r="1527" spans="1:15" s="42" customFormat="1" ht="128.25" customHeight="1">
      <c r="A1527" s="44">
        <v>2</v>
      </c>
      <c r="B1527" s="12" t="s">
        <v>1740</v>
      </c>
      <c r="C1527" s="12" t="s">
        <v>1737</v>
      </c>
      <c r="D1527" s="5">
        <v>129.4</v>
      </c>
      <c r="E1527" s="188">
        <v>111</v>
      </c>
      <c r="F1527" s="799">
        <v>0</v>
      </c>
      <c r="G1527" s="269">
        <v>1</v>
      </c>
      <c r="H1527" s="368">
        <v>771976.8</v>
      </c>
      <c r="I1527" s="368">
        <v>0</v>
      </c>
      <c r="J1527" s="368">
        <f>H1527-I1527</f>
        <v>771976.8</v>
      </c>
      <c r="K1527" s="17" t="s">
        <v>23</v>
      </c>
      <c r="L1527" s="273">
        <v>0</v>
      </c>
      <c r="M1527" s="19">
        <v>40907</v>
      </c>
      <c r="N1527" s="5" t="s">
        <v>1741</v>
      </c>
      <c r="O1527" s="18" t="s">
        <v>23</v>
      </c>
    </row>
    <row r="1528" spans="1:15" s="42" customFormat="1" ht="144.75" customHeight="1">
      <c r="A1528" s="104" t="s">
        <v>1735</v>
      </c>
      <c r="B1528" s="1049" t="s">
        <v>1742</v>
      </c>
      <c r="C1528" s="1050"/>
      <c r="D1528" s="835">
        <f>SUM(D1526:D1527)</f>
        <v>1886.1000000000001</v>
      </c>
      <c r="E1528" s="835">
        <f>SUM(E1526:E1527)</f>
        <v>11000211</v>
      </c>
      <c r="F1528" s="835">
        <f>SUM(F1526:F1527)</f>
        <v>0</v>
      </c>
      <c r="G1528" s="53">
        <f>SUM(G1526:G1527)</f>
        <v>2</v>
      </c>
      <c r="H1528" s="835">
        <f>SUM(H1526:H1527)</f>
        <v>7966281.5999999996</v>
      </c>
      <c r="I1528" s="167">
        <f>I1526+I1527</f>
        <v>3061098.04</v>
      </c>
      <c r="J1528" s="35">
        <f>J1526+J1527</f>
        <v>4905183.5599999996</v>
      </c>
      <c r="K1528" s="835">
        <f>SUM(K1526:K1527)</f>
        <v>0</v>
      </c>
      <c r="L1528" s="53">
        <f>SUM(L1526:L1527)</f>
        <v>35552639.18</v>
      </c>
      <c r="M1528" s="11" t="s">
        <v>23</v>
      </c>
      <c r="N1528" s="103" t="s">
        <v>23</v>
      </c>
      <c r="O1528" s="11" t="s">
        <v>23</v>
      </c>
    </row>
    <row r="1529" spans="1:15" s="42" customFormat="1" ht="20.25">
      <c r="A1529" s="104" t="s">
        <v>1743</v>
      </c>
      <c r="B1529" s="1068" t="s">
        <v>197</v>
      </c>
      <c r="C1529" s="1069"/>
      <c r="D1529" s="1069"/>
      <c r="E1529" s="1069"/>
      <c r="F1529" s="1069"/>
      <c r="G1529" s="1069"/>
      <c r="H1529" s="1069"/>
      <c r="I1529" s="1069"/>
      <c r="J1529" s="1069"/>
      <c r="K1529" s="1069"/>
      <c r="L1529" s="1069"/>
      <c r="M1529" s="1069"/>
      <c r="N1529" s="1069"/>
      <c r="O1529" s="1070"/>
    </row>
    <row r="1530" spans="1:15" s="42" customFormat="1" ht="20.25">
      <c r="A1530" s="44">
        <v>1</v>
      </c>
      <c r="B1530" s="21" t="s">
        <v>23</v>
      </c>
      <c r="C1530" s="21" t="s">
        <v>23</v>
      </c>
      <c r="D1530" s="801">
        <v>0</v>
      </c>
      <c r="E1530" s="44" t="s">
        <v>23</v>
      </c>
      <c r="F1530" s="799">
        <v>0</v>
      </c>
      <c r="G1530" s="282">
        <v>0</v>
      </c>
      <c r="H1530" s="273">
        <v>0</v>
      </c>
      <c r="I1530" s="273">
        <v>0</v>
      </c>
      <c r="J1530" s="273">
        <v>0</v>
      </c>
      <c r="K1530" s="44" t="s">
        <v>23</v>
      </c>
      <c r="L1530" s="273">
        <v>0</v>
      </c>
      <c r="M1530" s="20" t="s">
        <v>23</v>
      </c>
      <c r="N1530" s="44" t="s">
        <v>23</v>
      </c>
      <c r="O1530" s="18" t="s">
        <v>23</v>
      </c>
    </row>
    <row r="1531" spans="1:15" s="42" customFormat="1" ht="123.75" customHeight="1">
      <c r="A1531" s="104" t="s">
        <v>1743</v>
      </c>
      <c r="B1531" s="1049" t="s">
        <v>1744</v>
      </c>
      <c r="C1531" s="1050"/>
      <c r="D1531" s="11">
        <f t="shared" ref="D1531:L1531" si="276">SUM(D1530)</f>
        <v>0</v>
      </c>
      <c r="E1531" s="11">
        <f t="shared" si="276"/>
        <v>0</v>
      </c>
      <c r="F1531" s="11">
        <f t="shared" si="276"/>
        <v>0</v>
      </c>
      <c r="G1531" s="11">
        <f t="shared" si="276"/>
        <v>0</v>
      </c>
      <c r="H1531" s="11">
        <f t="shared" si="276"/>
        <v>0</v>
      </c>
      <c r="I1531" s="11">
        <f t="shared" si="276"/>
        <v>0</v>
      </c>
      <c r="J1531" s="11">
        <f t="shared" si="276"/>
        <v>0</v>
      </c>
      <c r="K1531" s="11">
        <f t="shared" si="276"/>
        <v>0</v>
      </c>
      <c r="L1531" s="11">
        <f t="shared" si="276"/>
        <v>0</v>
      </c>
      <c r="M1531" s="11" t="s">
        <v>23</v>
      </c>
      <c r="N1531" s="103" t="s">
        <v>23</v>
      </c>
      <c r="O1531" s="11" t="s">
        <v>23</v>
      </c>
    </row>
    <row r="1532" spans="1:15" s="42" customFormat="1" ht="20.25">
      <c r="A1532" s="104" t="s">
        <v>1745</v>
      </c>
      <c r="B1532" s="1068" t="s">
        <v>678</v>
      </c>
      <c r="C1532" s="1069"/>
      <c r="D1532" s="1085"/>
      <c r="E1532" s="1085"/>
      <c r="F1532" s="1085"/>
      <c r="G1532" s="1085"/>
      <c r="H1532" s="1085"/>
      <c r="I1532" s="1085"/>
      <c r="J1532" s="1085"/>
      <c r="K1532" s="1085"/>
      <c r="L1532" s="1085"/>
      <c r="M1532" s="1085"/>
      <c r="N1532" s="1085"/>
      <c r="O1532" s="1086"/>
    </row>
    <row r="1533" spans="1:15" s="42" customFormat="1" ht="20.25">
      <c r="A1533" s="104" t="s">
        <v>1746</v>
      </c>
      <c r="B1533" s="1068" t="s">
        <v>977</v>
      </c>
      <c r="C1533" s="1069"/>
      <c r="D1533" s="1085"/>
      <c r="E1533" s="1085"/>
      <c r="F1533" s="1085"/>
      <c r="G1533" s="1085"/>
      <c r="H1533" s="1085"/>
      <c r="I1533" s="1085"/>
      <c r="J1533" s="1085"/>
      <c r="K1533" s="1085"/>
      <c r="L1533" s="1085"/>
      <c r="M1533" s="1085"/>
      <c r="N1533" s="1085"/>
      <c r="O1533" s="1086"/>
    </row>
    <row r="1534" spans="1:15" s="42" customFormat="1" ht="20.25">
      <c r="A1534" s="44">
        <v>1</v>
      </c>
      <c r="B1534" s="21" t="s">
        <v>23</v>
      </c>
      <c r="C1534" s="21" t="s">
        <v>23</v>
      </c>
      <c r="D1534" s="801">
        <v>0</v>
      </c>
      <c r="E1534" s="44" t="s">
        <v>23</v>
      </c>
      <c r="F1534" s="799">
        <v>0</v>
      </c>
      <c r="G1534" s="282">
        <v>0</v>
      </c>
      <c r="H1534" s="273">
        <v>0</v>
      </c>
      <c r="I1534" s="273">
        <v>0</v>
      </c>
      <c r="J1534" s="273">
        <v>0</v>
      </c>
      <c r="K1534" s="44" t="s">
        <v>23</v>
      </c>
      <c r="L1534" s="273">
        <v>0</v>
      </c>
      <c r="M1534" s="20" t="s">
        <v>23</v>
      </c>
      <c r="N1534" s="44" t="s">
        <v>23</v>
      </c>
      <c r="O1534" s="18" t="s">
        <v>23</v>
      </c>
    </row>
    <row r="1535" spans="1:15" s="42" customFormat="1" ht="20.25">
      <c r="A1535" s="104" t="s">
        <v>1746</v>
      </c>
      <c r="B1535" s="1049" t="s">
        <v>978</v>
      </c>
      <c r="C1535" s="1050"/>
      <c r="D1535" s="11">
        <f t="shared" ref="D1535:L1535" si="277">SUM(D1534)</f>
        <v>0</v>
      </c>
      <c r="E1535" s="11">
        <f t="shared" si="277"/>
        <v>0</v>
      </c>
      <c r="F1535" s="11">
        <f t="shared" si="277"/>
        <v>0</v>
      </c>
      <c r="G1535" s="11">
        <f t="shared" si="277"/>
        <v>0</v>
      </c>
      <c r="H1535" s="11">
        <f t="shared" si="277"/>
        <v>0</v>
      </c>
      <c r="I1535" s="11">
        <f t="shared" si="277"/>
        <v>0</v>
      </c>
      <c r="J1535" s="11">
        <f t="shared" si="277"/>
        <v>0</v>
      </c>
      <c r="K1535" s="11">
        <f t="shared" si="277"/>
        <v>0</v>
      </c>
      <c r="L1535" s="11">
        <f t="shared" si="277"/>
        <v>0</v>
      </c>
      <c r="M1535" s="11" t="s">
        <v>23</v>
      </c>
      <c r="N1535" s="103" t="s">
        <v>23</v>
      </c>
      <c r="O1535" s="11" t="s">
        <v>23</v>
      </c>
    </row>
    <row r="1536" spans="1:15" s="42" customFormat="1" ht="20.25">
      <c r="A1536" s="104" t="s">
        <v>1747</v>
      </c>
      <c r="B1536" s="1068" t="s">
        <v>692</v>
      </c>
      <c r="C1536" s="1069"/>
      <c r="D1536" s="1069"/>
      <c r="E1536" s="1069"/>
      <c r="F1536" s="1069"/>
      <c r="G1536" s="1069"/>
      <c r="H1536" s="1069"/>
      <c r="I1536" s="1069"/>
      <c r="J1536" s="1069"/>
      <c r="K1536" s="1069"/>
      <c r="L1536" s="1069"/>
      <c r="M1536" s="1069"/>
      <c r="N1536" s="1069"/>
      <c r="O1536" s="1070"/>
    </row>
    <row r="1537" spans="1:15" s="42" customFormat="1" ht="20.25">
      <c r="A1537" s="44">
        <v>1</v>
      </c>
      <c r="B1537" s="21" t="s">
        <v>23</v>
      </c>
      <c r="C1537" s="21" t="s">
        <v>23</v>
      </c>
      <c r="D1537" s="801">
        <v>0</v>
      </c>
      <c r="E1537" s="44" t="s">
        <v>23</v>
      </c>
      <c r="F1537" s="799">
        <v>0</v>
      </c>
      <c r="G1537" s="282">
        <v>0</v>
      </c>
      <c r="H1537" s="273">
        <v>0</v>
      </c>
      <c r="I1537" s="273">
        <v>0</v>
      </c>
      <c r="J1537" s="273">
        <v>0</v>
      </c>
      <c r="K1537" s="44" t="s">
        <v>23</v>
      </c>
      <c r="L1537" s="273">
        <v>0</v>
      </c>
      <c r="M1537" s="20" t="s">
        <v>23</v>
      </c>
      <c r="N1537" s="44" t="s">
        <v>23</v>
      </c>
      <c r="O1537" s="18" t="s">
        <v>23</v>
      </c>
    </row>
    <row r="1538" spans="1:15" s="42" customFormat="1" ht="20.25">
      <c r="A1538" s="104" t="s">
        <v>1747</v>
      </c>
      <c r="B1538" s="1049" t="s">
        <v>980</v>
      </c>
      <c r="C1538" s="1050"/>
      <c r="D1538" s="11">
        <f t="shared" ref="D1538:L1538" si="278">SUM(D1537)</f>
        <v>0</v>
      </c>
      <c r="E1538" s="11">
        <f t="shared" si="278"/>
        <v>0</v>
      </c>
      <c r="F1538" s="11">
        <f t="shared" si="278"/>
        <v>0</v>
      </c>
      <c r="G1538" s="11">
        <f t="shared" si="278"/>
        <v>0</v>
      </c>
      <c r="H1538" s="11">
        <f t="shared" si="278"/>
        <v>0</v>
      </c>
      <c r="I1538" s="11">
        <f t="shared" si="278"/>
        <v>0</v>
      </c>
      <c r="J1538" s="11">
        <f t="shared" si="278"/>
        <v>0</v>
      </c>
      <c r="K1538" s="11">
        <f t="shared" si="278"/>
        <v>0</v>
      </c>
      <c r="L1538" s="11">
        <f t="shared" si="278"/>
        <v>0</v>
      </c>
      <c r="M1538" s="11" t="s">
        <v>23</v>
      </c>
      <c r="N1538" s="103" t="s">
        <v>23</v>
      </c>
      <c r="O1538" s="11" t="s">
        <v>23</v>
      </c>
    </row>
    <row r="1539" spans="1:15" s="42" customFormat="1" ht="20.25">
      <c r="A1539" s="104" t="s">
        <v>1748</v>
      </c>
      <c r="B1539" s="1068" t="s">
        <v>721</v>
      </c>
      <c r="C1539" s="1069"/>
      <c r="D1539" s="1085"/>
      <c r="E1539" s="1085"/>
      <c r="F1539" s="1085"/>
      <c r="G1539" s="1085"/>
      <c r="H1539" s="1085"/>
      <c r="I1539" s="1085"/>
      <c r="J1539" s="1085"/>
      <c r="K1539" s="1085"/>
      <c r="L1539" s="1085"/>
      <c r="M1539" s="1085"/>
      <c r="N1539" s="1085"/>
      <c r="O1539" s="1086"/>
    </row>
    <row r="1540" spans="1:15" s="42" customFormat="1" ht="117" customHeight="1">
      <c r="A1540" s="44">
        <v>1</v>
      </c>
      <c r="B1540" s="12" t="s">
        <v>1548</v>
      </c>
      <c r="C1540" s="12" t="s">
        <v>1749</v>
      </c>
      <c r="D1540" s="5">
        <v>27.6</v>
      </c>
      <c r="E1540" s="188">
        <v>115</v>
      </c>
      <c r="F1540" s="799">
        <v>0</v>
      </c>
      <c r="G1540" s="269">
        <v>1</v>
      </c>
      <c r="H1540" s="368">
        <v>71359.199999999997</v>
      </c>
      <c r="I1540" s="273">
        <v>0</v>
      </c>
      <c r="J1540" s="273">
        <v>71359.199999999997</v>
      </c>
      <c r="K1540" s="44" t="s">
        <v>23</v>
      </c>
      <c r="L1540" s="273">
        <v>0</v>
      </c>
      <c r="M1540" s="19">
        <v>40907</v>
      </c>
      <c r="N1540" s="5" t="s">
        <v>1741</v>
      </c>
      <c r="O1540" s="18" t="s">
        <v>23</v>
      </c>
    </row>
    <row r="1541" spans="1:15" s="42" customFormat="1" ht="114.75" customHeight="1">
      <c r="A1541" s="44">
        <v>2</v>
      </c>
      <c r="B1541" s="12" t="s">
        <v>1262</v>
      </c>
      <c r="C1541" s="12" t="s">
        <v>1749</v>
      </c>
      <c r="D1541" s="5">
        <v>25.6</v>
      </c>
      <c r="E1541" s="188">
        <v>118</v>
      </c>
      <c r="F1541" s="799">
        <v>0</v>
      </c>
      <c r="G1541" s="269">
        <v>1</v>
      </c>
      <c r="H1541" s="368">
        <v>20370.419999999998</v>
      </c>
      <c r="I1541" s="273">
        <v>0</v>
      </c>
      <c r="J1541" s="273">
        <v>20370.419999999998</v>
      </c>
      <c r="K1541" s="44" t="s">
        <v>23</v>
      </c>
      <c r="L1541" s="273">
        <v>0</v>
      </c>
      <c r="M1541" s="19">
        <v>40907</v>
      </c>
      <c r="N1541" s="5" t="s">
        <v>1741</v>
      </c>
      <c r="O1541" s="18" t="s">
        <v>23</v>
      </c>
    </row>
    <row r="1542" spans="1:15" s="42" customFormat="1" ht="20.25">
      <c r="A1542" s="104" t="s">
        <v>1748</v>
      </c>
      <c r="B1542" s="1049" t="s">
        <v>732</v>
      </c>
      <c r="C1542" s="1050"/>
      <c r="D1542" s="11">
        <f>SUM(D1540:D1541)</f>
        <v>53.2</v>
      </c>
      <c r="E1542" s="11" t="s">
        <v>23</v>
      </c>
      <c r="F1542" s="11">
        <f t="shared" ref="F1542:L1542" si="279">SUM(F1540:F1541)</f>
        <v>0</v>
      </c>
      <c r="G1542" s="53">
        <f t="shared" si="279"/>
        <v>2</v>
      </c>
      <c r="H1542" s="11">
        <f t="shared" si="279"/>
        <v>91729.62</v>
      </c>
      <c r="I1542" s="11">
        <f t="shared" si="279"/>
        <v>0</v>
      </c>
      <c r="J1542" s="11">
        <f t="shared" si="279"/>
        <v>91729.62</v>
      </c>
      <c r="K1542" s="11">
        <f t="shared" si="279"/>
        <v>0</v>
      </c>
      <c r="L1542" s="11">
        <f t="shared" si="279"/>
        <v>0</v>
      </c>
      <c r="M1542" s="11" t="s">
        <v>23</v>
      </c>
      <c r="N1542" s="103" t="s">
        <v>23</v>
      </c>
      <c r="O1542" s="11" t="s">
        <v>23</v>
      </c>
    </row>
    <row r="1543" spans="1:15" s="42" customFormat="1" ht="144.75" customHeight="1">
      <c r="A1543" s="104" t="s">
        <v>1745</v>
      </c>
      <c r="B1543" s="1049" t="s">
        <v>1750</v>
      </c>
      <c r="C1543" s="1050"/>
      <c r="D1543" s="11">
        <f>D1542+D1538+D1535</f>
        <v>53.2</v>
      </c>
      <c r="E1543" s="11" t="s">
        <v>23</v>
      </c>
      <c r="F1543" s="11">
        <f t="shared" ref="F1543:L1543" si="280">F1542+F1538+F1535</f>
        <v>0</v>
      </c>
      <c r="G1543" s="11">
        <f t="shared" si="280"/>
        <v>2</v>
      </c>
      <c r="H1543" s="11">
        <f t="shared" si="280"/>
        <v>91729.62</v>
      </c>
      <c r="I1543" s="11">
        <f t="shared" si="280"/>
        <v>0</v>
      </c>
      <c r="J1543" s="11">
        <f t="shared" si="280"/>
        <v>91729.62</v>
      </c>
      <c r="K1543" s="11">
        <f t="shared" si="280"/>
        <v>0</v>
      </c>
      <c r="L1543" s="11">
        <f t="shared" si="280"/>
        <v>0</v>
      </c>
      <c r="M1543" s="11" t="s">
        <v>23</v>
      </c>
      <c r="N1543" s="103" t="s">
        <v>23</v>
      </c>
      <c r="O1543" s="11" t="s">
        <v>23</v>
      </c>
    </row>
    <row r="1544" spans="1:15" s="42" customFormat="1" ht="20.25">
      <c r="A1544" s="104" t="s">
        <v>1751</v>
      </c>
      <c r="B1544" s="1049" t="s">
        <v>735</v>
      </c>
      <c r="C1544" s="1051"/>
      <c r="D1544" s="1085"/>
      <c r="E1544" s="1085"/>
      <c r="F1544" s="1085"/>
      <c r="G1544" s="1085"/>
      <c r="H1544" s="1085"/>
      <c r="I1544" s="1085"/>
      <c r="J1544" s="1085"/>
      <c r="K1544" s="1085"/>
      <c r="L1544" s="1085"/>
      <c r="M1544" s="1085"/>
      <c r="N1544" s="1085"/>
      <c r="O1544" s="1086"/>
    </row>
    <row r="1545" spans="1:15" s="42" customFormat="1" ht="20.25">
      <c r="A1545" s="104" t="s">
        <v>1752</v>
      </c>
      <c r="B1545" s="1049" t="s">
        <v>985</v>
      </c>
      <c r="C1545" s="1051"/>
      <c r="D1545" s="1057"/>
      <c r="E1545" s="1057"/>
      <c r="F1545" s="1057"/>
      <c r="G1545" s="1057"/>
      <c r="H1545" s="1057"/>
      <c r="I1545" s="1057"/>
      <c r="J1545" s="1057"/>
      <c r="K1545" s="1057"/>
      <c r="L1545" s="1057"/>
      <c r="M1545" s="1057"/>
      <c r="N1545" s="1057"/>
      <c r="O1545" s="1058"/>
    </row>
    <row r="1546" spans="1:15" s="42" customFormat="1" ht="20.25">
      <c r="A1546" s="44">
        <v>1</v>
      </c>
      <c r="B1546" s="21" t="s">
        <v>23</v>
      </c>
      <c r="C1546" s="21" t="s">
        <v>23</v>
      </c>
      <c r="D1546" s="801">
        <v>0</v>
      </c>
      <c r="E1546" s="44" t="s">
        <v>23</v>
      </c>
      <c r="F1546" s="799">
        <v>0</v>
      </c>
      <c r="G1546" s="282">
        <v>0</v>
      </c>
      <c r="H1546" s="273">
        <v>0</v>
      </c>
      <c r="I1546" s="273">
        <v>0</v>
      </c>
      <c r="J1546" s="273">
        <v>0</v>
      </c>
      <c r="K1546" s="44" t="s">
        <v>23</v>
      </c>
      <c r="L1546" s="273">
        <v>0</v>
      </c>
      <c r="M1546" s="20" t="s">
        <v>23</v>
      </c>
      <c r="N1546" s="44" t="s">
        <v>23</v>
      </c>
      <c r="O1546" s="18" t="s">
        <v>23</v>
      </c>
    </row>
    <row r="1547" spans="1:15" s="42" customFormat="1" ht="20.25">
      <c r="A1547" s="104" t="s">
        <v>1753</v>
      </c>
      <c r="B1547" s="1049" t="s">
        <v>949</v>
      </c>
      <c r="C1547" s="1050"/>
      <c r="D1547" s="11">
        <f t="shared" ref="D1547:L1547" si="281">SUM(D1546)</f>
        <v>0</v>
      </c>
      <c r="E1547" s="11">
        <f t="shared" si="281"/>
        <v>0</v>
      </c>
      <c r="F1547" s="11">
        <f t="shared" si="281"/>
        <v>0</v>
      </c>
      <c r="G1547" s="11">
        <f t="shared" si="281"/>
        <v>0</v>
      </c>
      <c r="H1547" s="11">
        <f t="shared" si="281"/>
        <v>0</v>
      </c>
      <c r="I1547" s="11">
        <f t="shared" si="281"/>
        <v>0</v>
      </c>
      <c r="J1547" s="11">
        <f t="shared" si="281"/>
        <v>0</v>
      </c>
      <c r="K1547" s="11">
        <f t="shared" si="281"/>
        <v>0</v>
      </c>
      <c r="L1547" s="11">
        <f t="shared" si="281"/>
        <v>0</v>
      </c>
      <c r="M1547" s="11" t="s">
        <v>23</v>
      </c>
      <c r="N1547" s="103" t="s">
        <v>23</v>
      </c>
      <c r="O1547" s="11" t="s">
        <v>23</v>
      </c>
    </row>
    <row r="1548" spans="1:15" s="42" customFormat="1" ht="20.25">
      <c r="A1548" s="104" t="s">
        <v>1754</v>
      </c>
      <c r="B1548" s="1049" t="s">
        <v>987</v>
      </c>
      <c r="C1548" s="1051"/>
      <c r="D1548" s="1051"/>
      <c r="E1548" s="1051"/>
      <c r="F1548" s="1051"/>
      <c r="G1548" s="1051"/>
      <c r="H1548" s="1051"/>
      <c r="I1548" s="1051"/>
      <c r="J1548" s="1051"/>
      <c r="K1548" s="1051"/>
      <c r="L1548" s="1051"/>
      <c r="M1548" s="1051"/>
      <c r="N1548" s="1051"/>
      <c r="O1548" s="1050"/>
    </row>
    <row r="1549" spans="1:15" s="42" customFormat="1" ht="20.25">
      <c r="A1549" s="44">
        <v>1</v>
      </c>
      <c r="B1549" s="21" t="s">
        <v>23</v>
      </c>
      <c r="C1549" s="21" t="s">
        <v>23</v>
      </c>
      <c r="D1549" s="801">
        <v>0</v>
      </c>
      <c r="E1549" s="44" t="s">
        <v>23</v>
      </c>
      <c r="F1549" s="799">
        <v>0</v>
      </c>
      <c r="G1549" s="282">
        <v>0</v>
      </c>
      <c r="H1549" s="273">
        <v>0</v>
      </c>
      <c r="I1549" s="273">
        <v>0</v>
      </c>
      <c r="J1549" s="273">
        <v>0</v>
      </c>
      <c r="K1549" s="44" t="s">
        <v>23</v>
      </c>
      <c r="L1549" s="273">
        <v>0</v>
      </c>
      <c r="M1549" s="20" t="s">
        <v>23</v>
      </c>
      <c r="N1549" s="44" t="s">
        <v>23</v>
      </c>
      <c r="O1549" s="18" t="s">
        <v>23</v>
      </c>
    </row>
    <row r="1550" spans="1:15" s="42" customFormat="1" ht="20.25">
      <c r="A1550" s="104" t="s">
        <v>1754</v>
      </c>
      <c r="B1550" s="1049" t="s">
        <v>988</v>
      </c>
      <c r="C1550" s="1050"/>
      <c r="D1550" s="11">
        <f t="shared" ref="D1550:L1550" si="282">SUM(D1549)</f>
        <v>0</v>
      </c>
      <c r="E1550" s="11">
        <f t="shared" si="282"/>
        <v>0</v>
      </c>
      <c r="F1550" s="11">
        <f t="shared" si="282"/>
        <v>0</v>
      </c>
      <c r="G1550" s="11">
        <f t="shared" si="282"/>
        <v>0</v>
      </c>
      <c r="H1550" s="11">
        <f t="shared" si="282"/>
        <v>0</v>
      </c>
      <c r="I1550" s="11">
        <f t="shared" si="282"/>
        <v>0</v>
      </c>
      <c r="J1550" s="11">
        <f t="shared" si="282"/>
        <v>0</v>
      </c>
      <c r="K1550" s="11">
        <f t="shared" si="282"/>
        <v>0</v>
      </c>
      <c r="L1550" s="11">
        <f t="shared" si="282"/>
        <v>0</v>
      </c>
      <c r="M1550" s="11" t="s">
        <v>23</v>
      </c>
      <c r="N1550" s="103" t="s">
        <v>23</v>
      </c>
      <c r="O1550" s="11" t="s">
        <v>23</v>
      </c>
    </row>
    <row r="1551" spans="1:15" s="42" customFormat="1" ht="20.25">
      <c r="A1551" s="104" t="s">
        <v>1755</v>
      </c>
      <c r="B1551" s="1049" t="s">
        <v>990</v>
      </c>
      <c r="C1551" s="1051"/>
      <c r="D1551" s="1051"/>
      <c r="E1551" s="1051"/>
      <c r="F1551" s="1051"/>
      <c r="G1551" s="1051"/>
      <c r="H1551" s="1051"/>
      <c r="I1551" s="1051"/>
      <c r="J1551" s="1051"/>
      <c r="K1551" s="1051"/>
      <c r="L1551" s="1051"/>
      <c r="M1551" s="1051"/>
      <c r="N1551" s="1051"/>
      <c r="O1551" s="1050"/>
    </row>
    <row r="1552" spans="1:15" s="42" customFormat="1" ht="20.25">
      <c r="A1552" s="44">
        <v>1</v>
      </c>
      <c r="B1552" s="21" t="s">
        <v>23</v>
      </c>
      <c r="C1552" s="21" t="s">
        <v>23</v>
      </c>
      <c r="D1552" s="801">
        <v>0</v>
      </c>
      <c r="E1552" s="44" t="s">
        <v>23</v>
      </c>
      <c r="F1552" s="799">
        <v>0</v>
      </c>
      <c r="G1552" s="282">
        <v>0</v>
      </c>
      <c r="H1552" s="273">
        <v>0</v>
      </c>
      <c r="I1552" s="273">
        <v>0</v>
      </c>
      <c r="J1552" s="273">
        <v>0</v>
      </c>
      <c r="K1552" s="44" t="s">
        <v>23</v>
      </c>
      <c r="L1552" s="273">
        <v>0</v>
      </c>
      <c r="M1552" s="20" t="s">
        <v>23</v>
      </c>
      <c r="N1552" s="44" t="s">
        <v>23</v>
      </c>
      <c r="O1552" s="18" t="s">
        <v>23</v>
      </c>
    </row>
    <row r="1553" spans="1:15" s="42" customFormat="1" ht="20.25">
      <c r="A1553" s="104" t="s">
        <v>1755</v>
      </c>
      <c r="B1553" s="1049" t="s">
        <v>991</v>
      </c>
      <c r="C1553" s="1050"/>
      <c r="D1553" s="11">
        <f t="shared" ref="D1553:L1553" si="283">SUM(D1552)</f>
        <v>0</v>
      </c>
      <c r="E1553" s="11">
        <f t="shared" si="283"/>
        <v>0</v>
      </c>
      <c r="F1553" s="11">
        <f t="shared" si="283"/>
        <v>0</v>
      </c>
      <c r="G1553" s="11">
        <f t="shared" si="283"/>
        <v>0</v>
      </c>
      <c r="H1553" s="11">
        <f t="shared" si="283"/>
        <v>0</v>
      </c>
      <c r="I1553" s="11">
        <f t="shared" si="283"/>
        <v>0</v>
      </c>
      <c r="J1553" s="11">
        <f t="shared" si="283"/>
        <v>0</v>
      </c>
      <c r="K1553" s="11">
        <f t="shared" si="283"/>
        <v>0</v>
      </c>
      <c r="L1553" s="11">
        <f t="shared" si="283"/>
        <v>0</v>
      </c>
      <c r="M1553" s="11" t="s">
        <v>23</v>
      </c>
      <c r="N1553" s="103" t="s">
        <v>23</v>
      </c>
      <c r="O1553" s="11" t="s">
        <v>23</v>
      </c>
    </row>
    <row r="1554" spans="1:15" s="42" customFormat="1" ht="20.25">
      <c r="A1554" s="104" t="s">
        <v>1756</v>
      </c>
      <c r="B1554" s="1049" t="s">
        <v>721</v>
      </c>
      <c r="C1554" s="1051"/>
      <c r="D1554" s="1051"/>
      <c r="E1554" s="1051"/>
      <c r="F1554" s="1051"/>
      <c r="G1554" s="1051"/>
      <c r="H1554" s="1051"/>
      <c r="I1554" s="1051"/>
      <c r="J1554" s="1051"/>
      <c r="K1554" s="1051"/>
      <c r="L1554" s="1051"/>
      <c r="M1554" s="1051"/>
      <c r="N1554" s="1051"/>
      <c r="O1554" s="1050"/>
    </row>
    <row r="1555" spans="1:15" s="42" customFormat="1" ht="20.25">
      <c r="A1555" s="405" t="s">
        <v>982</v>
      </c>
      <c r="B1555" s="21" t="s">
        <v>23</v>
      </c>
      <c r="C1555" s="21" t="s">
        <v>23</v>
      </c>
      <c r="D1555" s="801">
        <v>0</v>
      </c>
      <c r="E1555" s="44" t="s">
        <v>23</v>
      </c>
      <c r="F1555" s="799">
        <v>0</v>
      </c>
      <c r="G1555" s="282">
        <v>0</v>
      </c>
      <c r="H1555" s="273">
        <v>0</v>
      </c>
      <c r="I1555" s="273">
        <v>0</v>
      </c>
      <c r="J1555" s="273">
        <v>0</v>
      </c>
      <c r="K1555" s="44" t="s">
        <v>23</v>
      </c>
      <c r="L1555" s="273">
        <v>0</v>
      </c>
      <c r="M1555" s="20" t="s">
        <v>23</v>
      </c>
      <c r="N1555" s="44" t="s">
        <v>23</v>
      </c>
      <c r="O1555" s="18" t="s">
        <v>23</v>
      </c>
    </row>
    <row r="1556" spans="1:15" s="42" customFormat="1" ht="20.25">
      <c r="A1556" s="104" t="s">
        <v>1756</v>
      </c>
      <c r="B1556" s="1049" t="s">
        <v>732</v>
      </c>
      <c r="C1556" s="1050"/>
      <c r="D1556" s="11">
        <f t="shared" ref="D1556:L1556" si="284">SUM(D1555)</f>
        <v>0</v>
      </c>
      <c r="E1556" s="11">
        <f t="shared" si="284"/>
        <v>0</v>
      </c>
      <c r="F1556" s="11">
        <f t="shared" si="284"/>
        <v>0</v>
      </c>
      <c r="G1556" s="11">
        <f t="shared" si="284"/>
        <v>0</v>
      </c>
      <c r="H1556" s="11">
        <f t="shared" si="284"/>
        <v>0</v>
      </c>
      <c r="I1556" s="11">
        <f t="shared" si="284"/>
        <v>0</v>
      </c>
      <c r="J1556" s="11">
        <f t="shared" si="284"/>
        <v>0</v>
      </c>
      <c r="K1556" s="11">
        <f t="shared" si="284"/>
        <v>0</v>
      </c>
      <c r="L1556" s="11">
        <f t="shared" si="284"/>
        <v>0</v>
      </c>
      <c r="M1556" s="11" t="s">
        <v>23</v>
      </c>
      <c r="N1556" s="103" t="s">
        <v>23</v>
      </c>
      <c r="O1556" s="11" t="s">
        <v>23</v>
      </c>
    </row>
    <row r="1557" spans="1:15" s="42" customFormat="1" ht="144.75" customHeight="1">
      <c r="A1557" s="104" t="s">
        <v>1751</v>
      </c>
      <c r="B1557" s="1049" t="s">
        <v>1757</v>
      </c>
      <c r="C1557" s="1050"/>
      <c r="D1557" s="11">
        <f t="shared" ref="D1557:L1557" si="285">D1556+D1553+D1550+D1547</f>
        <v>0</v>
      </c>
      <c r="E1557" s="11">
        <f t="shared" si="285"/>
        <v>0</v>
      </c>
      <c r="F1557" s="11">
        <f t="shared" si="285"/>
        <v>0</v>
      </c>
      <c r="G1557" s="11">
        <f t="shared" si="285"/>
        <v>0</v>
      </c>
      <c r="H1557" s="11">
        <f t="shared" si="285"/>
        <v>0</v>
      </c>
      <c r="I1557" s="11">
        <f t="shared" si="285"/>
        <v>0</v>
      </c>
      <c r="J1557" s="11">
        <f t="shared" si="285"/>
        <v>0</v>
      </c>
      <c r="K1557" s="11">
        <f t="shared" si="285"/>
        <v>0</v>
      </c>
      <c r="L1557" s="11">
        <f t="shared" si="285"/>
        <v>0</v>
      </c>
      <c r="M1557" s="11" t="s">
        <v>23</v>
      </c>
      <c r="N1557" s="103" t="s">
        <v>23</v>
      </c>
      <c r="O1557" s="11" t="s">
        <v>23</v>
      </c>
    </row>
    <row r="1558" spans="1:15" s="42" customFormat="1" ht="20.25">
      <c r="A1558" s="104" t="s">
        <v>1758</v>
      </c>
      <c r="B1558" s="1049" t="s">
        <v>994</v>
      </c>
      <c r="C1558" s="1051"/>
      <c r="D1558" s="1051"/>
      <c r="E1558" s="1051"/>
      <c r="F1558" s="1051"/>
      <c r="G1558" s="1051"/>
      <c r="H1558" s="1051"/>
      <c r="I1558" s="1051"/>
      <c r="J1558" s="1051"/>
      <c r="K1558" s="1051"/>
      <c r="L1558" s="1051"/>
      <c r="M1558" s="1051"/>
      <c r="N1558" s="1051"/>
      <c r="O1558" s="1050"/>
    </row>
    <row r="1559" spans="1:15" s="42" customFormat="1" ht="20.25">
      <c r="A1559" s="405" t="s">
        <v>982</v>
      </c>
      <c r="B1559" s="21" t="s">
        <v>23</v>
      </c>
      <c r="C1559" s="21" t="s">
        <v>23</v>
      </c>
      <c r="D1559" s="801">
        <v>0</v>
      </c>
      <c r="E1559" s="44" t="s">
        <v>23</v>
      </c>
      <c r="F1559" s="799">
        <v>0</v>
      </c>
      <c r="G1559" s="282">
        <v>0</v>
      </c>
      <c r="H1559" s="273">
        <v>0</v>
      </c>
      <c r="I1559" s="273">
        <v>0</v>
      </c>
      <c r="J1559" s="273">
        <v>0</v>
      </c>
      <c r="K1559" s="44" t="s">
        <v>23</v>
      </c>
      <c r="L1559" s="273">
        <v>0</v>
      </c>
      <c r="M1559" s="20" t="s">
        <v>23</v>
      </c>
      <c r="N1559" s="44" t="s">
        <v>23</v>
      </c>
      <c r="O1559" s="18" t="s">
        <v>23</v>
      </c>
    </row>
    <row r="1560" spans="1:15" s="42" customFormat="1" ht="141" customHeight="1">
      <c r="A1560" s="104" t="s">
        <v>1758</v>
      </c>
      <c r="B1560" s="1049" t="s">
        <v>1759</v>
      </c>
      <c r="C1560" s="1050"/>
      <c r="D1560" s="11">
        <f t="shared" ref="D1560:L1560" si="286">SUM(D1559)</f>
        <v>0</v>
      </c>
      <c r="E1560" s="11">
        <f t="shared" si="286"/>
        <v>0</v>
      </c>
      <c r="F1560" s="11">
        <f t="shared" si="286"/>
        <v>0</v>
      </c>
      <c r="G1560" s="11">
        <f t="shared" si="286"/>
        <v>0</v>
      </c>
      <c r="H1560" s="11">
        <f t="shared" si="286"/>
        <v>0</v>
      </c>
      <c r="I1560" s="11">
        <f t="shared" si="286"/>
        <v>0</v>
      </c>
      <c r="J1560" s="11">
        <f t="shared" si="286"/>
        <v>0</v>
      </c>
      <c r="K1560" s="11">
        <f t="shared" si="286"/>
        <v>0</v>
      </c>
      <c r="L1560" s="11">
        <f t="shared" si="286"/>
        <v>0</v>
      </c>
      <c r="M1560" s="11" t="s">
        <v>23</v>
      </c>
      <c r="N1560" s="103" t="s">
        <v>23</v>
      </c>
      <c r="O1560" s="11" t="s">
        <v>23</v>
      </c>
    </row>
    <row r="1561" spans="1:15" s="42" customFormat="1" ht="173.25" customHeight="1">
      <c r="A1561" s="106" t="s">
        <v>1733</v>
      </c>
      <c r="B1561" s="1052" t="s">
        <v>1760</v>
      </c>
      <c r="C1561" s="1054"/>
      <c r="D1561" s="26">
        <f>D1560+D1557+D1543+D1531+D1528</f>
        <v>1939.3000000000002</v>
      </c>
      <c r="E1561" s="26" t="s">
        <v>23</v>
      </c>
      <c r="F1561" s="26">
        <f t="shared" ref="F1561:L1561" si="287">F1560+F1557+F1543+F1531+F1528</f>
        <v>0</v>
      </c>
      <c r="G1561" s="50">
        <f t="shared" si="287"/>
        <v>4</v>
      </c>
      <c r="H1561" s="22">
        <f t="shared" si="287"/>
        <v>8058011.2199999997</v>
      </c>
      <c r="I1561" s="22">
        <f t="shared" si="287"/>
        <v>3061098.04</v>
      </c>
      <c r="J1561" s="22">
        <f t="shared" si="287"/>
        <v>4996913.18</v>
      </c>
      <c r="K1561" s="26">
        <f t="shared" si="287"/>
        <v>0</v>
      </c>
      <c r="L1561" s="50">
        <f t="shared" si="287"/>
        <v>35552639.18</v>
      </c>
      <c r="M1561" s="26" t="s">
        <v>23</v>
      </c>
      <c r="N1561" s="105" t="s">
        <v>23</v>
      </c>
      <c r="O1561" s="26" t="s">
        <v>23</v>
      </c>
    </row>
    <row r="1562" spans="1:15" s="42" customFormat="1" ht="42.75" customHeight="1">
      <c r="A1562" s="101" t="s">
        <v>1761</v>
      </c>
      <c r="B1562" s="1071" t="s">
        <v>1762</v>
      </c>
      <c r="C1562" s="1057"/>
      <c r="D1562" s="1057"/>
      <c r="E1562" s="1057"/>
      <c r="F1562" s="1057"/>
      <c r="G1562" s="1057"/>
      <c r="H1562" s="1057"/>
      <c r="I1562" s="1057"/>
      <c r="J1562" s="1057"/>
      <c r="K1562" s="1057"/>
      <c r="L1562" s="1057"/>
      <c r="M1562" s="1057"/>
      <c r="N1562" s="1057"/>
      <c r="O1562" s="1058"/>
    </row>
    <row r="1563" spans="1:15" s="42" customFormat="1" ht="22.5">
      <c r="A1563" s="106" t="s">
        <v>1763</v>
      </c>
      <c r="B1563" s="1052" t="s">
        <v>20</v>
      </c>
      <c r="C1563" s="1057"/>
      <c r="D1563" s="1057"/>
      <c r="E1563" s="1057"/>
      <c r="F1563" s="1057"/>
      <c r="G1563" s="1057"/>
      <c r="H1563" s="1057"/>
      <c r="I1563" s="1057"/>
      <c r="J1563" s="1057"/>
      <c r="K1563" s="1057"/>
      <c r="L1563" s="1057"/>
      <c r="M1563" s="1057"/>
      <c r="N1563" s="1057"/>
      <c r="O1563" s="1058"/>
    </row>
    <row r="1564" spans="1:15" s="42" customFormat="1" ht="103.5" customHeight="1">
      <c r="A1564" s="44">
        <v>1</v>
      </c>
      <c r="B1564" s="17" t="s">
        <v>1764</v>
      </c>
      <c r="C1564" s="12" t="s">
        <v>1765</v>
      </c>
      <c r="D1564" s="5">
        <v>2714.4</v>
      </c>
      <c r="E1564" s="188" t="s">
        <v>1600</v>
      </c>
      <c r="F1564" s="799">
        <v>0</v>
      </c>
      <c r="G1564" s="269">
        <v>1</v>
      </c>
      <c r="H1564" s="368">
        <v>606475.17000000004</v>
      </c>
      <c r="I1564" s="368">
        <v>0</v>
      </c>
      <c r="J1564" s="368">
        <v>606475.17000000004</v>
      </c>
      <c r="K1564" s="5" t="s">
        <v>1766</v>
      </c>
      <c r="L1564" s="21">
        <v>48259806.189999998</v>
      </c>
      <c r="M1564" s="19">
        <v>40318</v>
      </c>
      <c r="N1564" s="5" t="s">
        <v>1767</v>
      </c>
      <c r="O1564" s="18" t="s">
        <v>23</v>
      </c>
    </row>
    <row r="1565" spans="1:15" s="42" customFormat="1" ht="180.75" customHeight="1">
      <c r="A1565" s="106" t="s">
        <v>1763</v>
      </c>
      <c r="B1565" s="1052" t="s">
        <v>1768</v>
      </c>
      <c r="C1565" s="1054"/>
      <c r="D1565" s="843">
        <f>SUM(D1564)</f>
        <v>2714.4</v>
      </c>
      <c r="E1565" s="843" t="s">
        <v>23</v>
      </c>
      <c r="F1565" s="843">
        <f>SUM(F1564)</f>
        <v>0</v>
      </c>
      <c r="G1565" s="269">
        <v>1</v>
      </c>
      <c r="H1565" s="843">
        <f>SUM(H1564)</f>
        <v>606475.17000000004</v>
      </c>
      <c r="I1565" s="843">
        <f>SUM(I1564)</f>
        <v>0</v>
      </c>
      <c r="J1565" s="843">
        <f>SUM(J1564)</f>
        <v>606475.17000000004</v>
      </c>
      <c r="K1565" s="843">
        <f>SUM(K1564)</f>
        <v>0</v>
      </c>
      <c r="L1565" s="50">
        <f>SUM(L1564)</f>
        <v>48259806.189999998</v>
      </c>
      <c r="M1565" s="26" t="s">
        <v>23</v>
      </c>
      <c r="N1565" s="105" t="s">
        <v>23</v>
      </c>
      <c r="O1565" s="26" t="s">
        <v>23</v>
      </c>
    </row>
    <row r="1566" spans="1:15" s="42" customFormat="1" ht="36" customHeight="1">
      <c r="A1566" s="106" t="s">
        <v>1769</v>
      </c>
      <c r="B1566" s="1052" t="s">
        <v>197</v>
      </c>
      <c r="C1566" s="1053"/>
      <c r="D1566" s="1053"/>
      <c r="E1566" s="1053"/>
      <c r="F1566" s="1053"/>
      <c r="G1566" s="1053"/>
      <c r="H1566" s="1053"/>
      <c r="I1566" s="1053"/>
      <c r="J1566" s="1053"/>
      <c r="K1566" s="1053"/>
      <c r="L1566" s="1053"/>
      <c r="M1566" s="1053"/>
      <c r="N1566" s="1053"/>
      <c r="O1566" s="1054"/>
    </row>
    <row r="1567" spans="1:15" s="42" customFormat="1" ht="18.75">
      <c r="A1567" s="477">
        <v>1</v>
      </c>
      <c r="B1567" s="468" t="s">
        <v>23</v>
      </c>
      <c r="C1567" s="468" t="s">
        <v>23</v>
      </c>
      <c r="D1567" s="833">
        <v>0</v>
      </c>
      <c r="E1567" s="477" t="s">
        <v>23</v>
      </c>
      <c r="F1567" s="703">
        <v>0</v>
      </c>
      <c r="G1567" s="690">
        <v>0</v>
      </c>
      <c r="H1567" s="383">
        <v>0</v>
      </c>
      <c r="I1567" s="383">
        <v>0</v>
      </c>
      <c r="J1567" s="383">
        <v>0</v>
      </c>
      <c r="K1567" s="477" t="s">
        <v>23</v>
      </c>
      <c r="L1567" s="383">
        <v>0</v>
      </c>
      <c r="M1567" s="387" t="s">
        <v>23</v>
      </c>
      <c r="N1567" s="477" t="s">
        <v>23</v>
      </c>
      <c r="O1567" s="384" t="s">
        <v>23</v>
      </c>
    </row>
    <row r="1568" spans="1:15" s="67" customFormat="1" ht="21">
      <c r="A1568" s="104" t="s">
        <v>1769</v>
      </c>
      <c r="B1568" s="1049" t="s">
        <v>1770</v>
      </c>
      <c r="C1568" s="1050"/>
      <c r="D1568" s="835">
        <f t="shared" ref="D1568:L1568" si="288">SUM(D1567)</f>
        <v>0</v>
      </c>
      <c r="E1568" s="835">
        <f t="shared" si="288"/>
        <v>0</v>
      </c>
      <c r="F1568" s="835">
        <f t="shared" si="288"/>
        <v>0</v>
      </c>
      <c r="G1568" s="835">
        <f t="shared" si="288"/>
        <v>0</v>
      </c>
      <c r="H1568" s="835">
        <f t="shared" si="288"/>
        <v>0</v>
      </c>
      <c r="I1568" s="835">
        <f t="shared" si="288"/>
        <v>0</v>
      </c>
      <c r="J1568" s="835">
        <f t="shared" si="288"/>
        <v>0</v>
      </c>
      <c r="K1568" s="835">
        <f t="shared" si="288"/>
        <v>0</v>
      </c>
      <c r="L1568" s="835">
        <f t="shared" si="288"/>
        <v>0</v>
      </c>
      <c r="M1568" s="11" t="s">
        <v>23</v>
      </c>
      <c r="N1568" s="103" t="s">
        <v>23</v>
      </c>
      <c r="O1568" s="11" t="s">
        <v>23</v>
      </c>
    </row>
    <row r="1569" spans="1:15" s="67" customFormat="1" ht="21">
      <c r="A1569" s="104" t="s">
        <v>1771</v>
      </c>
      <c r="B1569" s="1049" t="s">
        <v>678</v>
      </c>
      <c r="C1569" s="1051"/>
      <c r="D1569" s="1051"/>
      <c r="E1569" s="1051"/>
      <c r="F1569" s="1051"/>
      <c r="G1569" s="1051"/>
      <c r="H1569" s="1051"/>
      <c r="I1569" s="1051"/>
      <c r="J1569" s="1051"/>
      <c r="K1569" s="1051"/>
      <c r="L1569" s="1051"/>
      <c r="M1569" s="1051"/>
      <c r="N1569" s="1051"/>
      <c r="O1569" s="1050"/>
    </row>
    <row r="1570" spans="1:15" s="67" customFormat="1" ht="21">
      <c r="A1570" s="104" t="s">
        <v>1772</v>
      </c>
      <c r="B1570" s="1049" t="s">
        <v>977</v>
      </c>
      <c r="C1570" s="1051"/>
      <c r="D1570" s="1051"/>
      <c r="E1570" s="1051"/>
      <c r="F1570" s="1051"/>
      <c r="G1570" s="1051"/>
      <c r="H1570" s="1051"/>
      <c r="I1570" s="1051"/>
      <c r="J1570" s="1051"/>
      <c r="K1570" s="1051"/>
      <c r="L1570" s="1051"/>
      <c r="M1570" s="1051"/>
      <c r="N1570" s="1051"/>
      <c r="O1570" s="1050"/>
    </row>
    <row r="1571" spans="1:15" s="67" customFormat="1" ht="21">
      <c r="A1571" s="44">
        <v>1</v>
      </c>
      <c r="B1571" s="21" t="s">
        <v>23</v>
      </c>
      <c r="C1571" s="21" t="s">
        <v>23</v>
      </c>
      <c r="D1571" s="801">
        <v>0</v>
      </c>
      <c r="E1571" s="44" t="s">
        <v>23</v>
      </c>
      <c r="F1571" s="799">
        <v>0</v>
      </c>
      <c r="G1571" s="282">
        <v>0</v>
      </c>
      <c r="H1571" s="273">
        <v>0</v>
      </c>
      <c r="I1571" s="273">
        <v>0</v>
      </c>
      <c r="J1571" s="273">
        <v>0</v>
      </c>
      <c r="K1571" s="44" t="s">
        <v>23</v>
      </c>
      <c r="L1571" s="273">
        <v>0</v>
      </c>
      <c r="M1571" s="20" t="s">
        <v>23</v>
      </c>
      <c r="N1571" s="44" t="s">
        <v>23</v>
      </c>
      <c r="O1571" s="18" t="s">
        <v>23</v>
      </c>
    </row>
    <row r="1572" spans="1:15" s="67" customFormat="1" ht="47.25" customHeight="1">
      <c r="A1572" s="104" t="s">
        <v>1772</v>
      </c>
      <c r="B1572" s="1049" t="s">
        <v>978</v>
      </c>
      <c r="C1572" s="1050"/>
      <c r="D1572" s="835">
        <f t="shared" ref="D1572:L1572" si="289">SUM(D1571)</f>
        <v>0</v>
      </c>
      <c r="E1572" s="835">
        <f t="shared" si="289"/>
        <v>0</v>
      </c>
      <c r="F1572" s="835">
        <f t="shared" si="289"/>
        <v>0</v>
      </c>
      <c r="G1572" s="835">
        <f t="shared" si="289"/>
        <v>0</v>
      </c>
      <c r="H1572" s="835">
        <f t="shared" si="289"/>
        <v>0</v>
      </c>
      <c r="I1572" s="835">
        <f t="shared" si="289"/>
        <v>0</v>
      </c>
      <c r="J1572" s="835">
        <f t="shared" si="289"/>
        <v>0</v>
      </c>
      <c r="K1572" s="835">
        <f t="shared" si="289"/>
        <v>0</v>
      </c>
      <c r="L1572" s="835">
        <f t="shared" si="289"/>
        <v>0</v>
      </c>
      <c r="M1572" s="11" t="s">
        <v>23</v>
      </c>
      <c r="N1572" s="103" t="s">
        <v>23</v>
      </c>
      <c r="O1572" s="11" t="s">
        <v>23</v>
      </c>
    </row>
    <row r="1573" spans="1:15" s="67" customFormat="1" ht="21">
      <c r="A1573" s="104" t="s">
        <v>1773</v>
      </c>
      <c r="B1573" s="1049" t="s">
        <v>692</v>
      </c>
      <c r="C1573" s="1051"/>
      <c r="D1573" s="1051"/>
      <c r="E1573" s="1051"/>
      <c r="F1573" s="1051"/>
      <c r="G1573" s="1051"/>
      <c r="H1573" s="1051"/>
      <c r="I1573" s="1051"/>
      <c r="J1573" s="1051"/>
      <c r="K1573" s="1051"/>
      <c r="L1573" s="1051"/>
      <c r="M1573" s="1051"/>
      <c r="N1573" s="1051"/>
      <c r="O1573" s="1050"/>
    </row>
    <row r="1574" spans="1:15" s="67" customFormat="1" ht="21">
      <c r="A1574" s="44">
        <v>1</v>
      </c>
      <c r="B1574" s="21" t="s">
        <v>23</v>
      </c>
      <c r="C1574" s="21" t="s">
        <v>23</v>
      </c>
      <c r="D1574" s="801">
        <v>0</v>
      </c>
      <c r="E1574" s="44" t="s">
        <v>23</v>
      </c>
      <c r="F1574" s="799">
        <v>0</v>
      </c>
      <c r="G1574" s="282">
        <v>0</v>
      </c>
      <c r="H1574" s="273">
        <v>0</v>
      </c>
      <c r="I1574" s="273">
        <v>0</v>
      </c>
      <c r="J1574" s="273">
        <v>0</v>
      </c>
      <c r="K1574" s="44" t="s">
        <v>23</v>
      </c>
      <c r="L1574" s="273">
        <v>0</v>
      </c>
      <c r="M1574" s="20" t="s">
        <v>23</v>
      </c>
      <c r="N1574" s="44" t="s">
        <v>23</v>
      </c>
      <c r="O1574" s="18" t="s">
        <v>23</v>
      </c>
    </row>
    <row r="1575" spans="1:15" s="67" customFormat="1" ht="21">
      <c r="A1575" s="104" t="s">
        <v>1773</v>
      </c>
      <c r="B1575" s="1049" t="s">
        <v>980</v>
      </c>
      <c r="C1575" s="1050"/>
      <c r="D1575" s="835">
        <f t="shared" ref="D1575:L1575" si="290">SUM(D1574)</f>
        <v>0</v>
      </c>
      <c r="E1575" s="835">
        <f t="shared" si="290"/>
        <v>0</v>
      </c>
      <c r="F1575" s="835">
        <f t="shared" si="290"/>
        <v>0</v>
      </c>
      <c r="G1575" s="835">
        <f t="shared" si="290"/>
        <v>0</v>
      </c>
      <c r="H1575" s="835">
        <f t="shared" si="290"/>
        <v>0</v>
      </c>
      <c r="I1575" s="835">
        <f t="shared" si="290"/>
        <v>0</v>
      </c>
      <c r="J1575" s="835">
        <f t="shared" si="290"/>
        <v>0</v>
      </c>
      <c r="K1575" s="835">
        <f t="shared" si="290"/>
        <v>0</v>
      </c>
      <c r="L1575" s="835">
        <f t="shared" si="290"/>
        <v>0</v>
      </c>
      <c r="M1575" s="11" t="s">
        <v>23</v>
      </c>
      <c r="N1575" s="103" t="s">
        <v>23</v>
      </c>
      <c r="O1575" s="11" t="s">
        <v>23</v>
      </c>
    </row>
    <row r="1576" spans="1:15" s="67" customFormat="1" ht="40.5">
      <c r="A1576" s="104" t="s">
        <v>1774</v>
      </c>
      <c r="B1576" s="1049" t="s">
        <v>721</v>
      </c>
      <c r="C1576" s="1051"/>
      <c r="D1576" s="1051"/>
      <c r="E1576" s="1051"/>
      <c r="F1576" s="1051"/>
      <c r="G1576" s="1051"/>
      <c r="H1576" s="1051"/>
      <c r="I1576" s="1051"/>
      <c r="J1576" s="1051"/>
      <c r="K1576" s="1051"/>
      <c r="L1576" s="1051"/>
      <c r="M1576" s="1051"/>
      <c r="N1576" s="1051"/>
      <c r="O1576" s="1050"/>
    </row>
    <row r="1577" spans="1:15" s="67" customFormat="1" ht="21">
      <c r="A1577" s="44" t="s">
        <v>982</v>
      </c>
      <c r="B1577" s="12" t="s">
        <v>23</v>
      </c>
      <c r="C1577" s="12" t="s">
        <v>23</v>
      </c>
      <c r="D1577" s="5">
        <v>0</v>
      </c>
      <c r="E1577" s="188" t="s">
        <v>23</v>
      </c>
      <c r="F1577" s="799">
        <v>0</v>
      </c>
      <c r="G1577" s="269">
        <v>0</v>
      </c>
      <c r="H1577" s="368">
        <v>0</v>
      </c>
      <c r="I1577" s="273">
        <v>0</v>
      </c>
      <c r="J1577" s="273">
        <v>0</v>
      </c>
      <c r="K1577" s="44" t="s">
        <v>23</v>
      </c>
      <c r="L1577" s="273">
        <v>0</v>
      </c>
      <c r="M1577" s="19" t="s">
        <v>23</v>
      </c>
      <c r="N1577" s="5" t="s">
        <v>23</v>
      </c>
      <c r="O1577" s="18" t="s">
        <v>23</v>
      </c>
    </row>
    <row r="1578" spans="1:15" s="67" customFormat="1" ht="40.5">
      <c r="A1578" s="104" t="s">
        <v>1774</v>
      </c>
      <c r="B1578" s="1049" t="s">
        <v>732</v>
      </c>
      <c r="C1578" s="1050"/>
      <c r="D1578" s="835">
        <f t="shared" ref="D1578:L1578" si="291">SUM(D1577)</f>
        <v>0</v>
      </c>
      <c r="E1578" s="835">
        <f t="shared" si="291"/>
        <v>0</v>
      </c>
      <c r="F1578" s="835">
        <f t="shared" si="291"/>
        <v>0</v>
      </c>
      <c r="G1578" s="835">
        <f t="shared" si="291"/>
        <v>0</v>
      </c>
      <c r="H1578" s="835">
        <f t="shared" si="291"/>
        <v>0</v>
      </c>
      <c r="I1578" s="835">
        <f t="shared" si="291"/>
        <v>0</v>
      </c>
      <c r="J1578" s="835">
        <f t="shared" si="291"/>
        <v>0</v>
      </c>
      <c r="K1578" s="835">
        <f t="shared" si="291"/>
        <v>0</v>
      </c>
      <c r="L1578" s="835">
        <f t="shared" si="291"/>
        <v>0</v>
      </c>
      <c r="M1578" s="11" t="s">
        <v>23</v>
      </c>
      <c r="N1578" s="103" t="s">
        <v>23</v>
      </c>
      <c r="O1578" s="11" t="s">
        <v>23</v>
      </c>
    </row>
    <row r="1579" spans="1:15" s="67" customFormat="1" ht="128.25" customHeight="1">
      <c r="A1579" s="104" t="s">
        <v>1771</v>
      </c>
      <c r="B1579" s="1049" t="s">
        <v>1775</v>
      </c>
      <c r="C1579" s="1050"/>
      <c r="D1579" s="11">
        <f t="shared" ref="D1579:L1579" si="292">D1578+D1575+D1572</f>
        <v>0</v>
      </c>
      <c r="E1579" s="11">
        <f t="shared" si="292"/>
        <v>0</v>
      </c>
      <c r="F1579" s="11">
        <f t="shared" si="292"/>
        <v>0</v>
      </c>
      <c r="G1579" s="11">
        <f t="shared" si="292"/>
        <v>0</v>
      </c>
      <c r="H1579" s="11">
        <f t="shared" si="292"/>
        <v>0</v>
      </c>
      <c r="I1579" s="11">
        <f t="shared" si="292"/>
        <v>0</v>
      </c>
      <c r="J1579" s="11">
        <f t="shared" si="292"/>
        <v>0</v>
      </c>
      <c r="K1579" s="11">
        <f t="shared" si="292"/>
        <v>0</v>
      </c>
      <c r="L1579" s="11">
        <f t="shared" si="292"/>
        <v>0</v>
      </c>
      <c r="M1579" s="11" t="s">
        <v>23</v>
      </c>
      <c r="N1579" s="103" t="s">
        <v>23</v>
      </c>
      <c r="O1579" s="11" t="s">
        <v>23</v>
      </c>
    </row>
    <row r="1580" spans="1:15" s="67" customFormat="1" ht="21">
      <c r="A1580" s="104" t="s">
        <v>1776</v>
      </c>
      <c r="B1580" s="1049" t="s">
        <v>735</v>
      </c>
      <c r="C1580" s="1051"/>
      <c r="D1580" s="1051"/>
      <c r="E1580" s="1051"/>
      <c r="F1580" s="1051"/>
      <c r="G1580" s="1051"/>
      <c r="H1580" s="1051"/>
      <c r="I1580" s="1051"/>
      <c r="J1580" s="1051"/>
      <c r="K1580" s="1051"/>
      <c r="L1580" s="1051"/>
      <c r="M1580" s="1051"/>
      <c r="N1580" s="1051"/>
      <c r="O1580" s="1050"/>
    </row>
    <row r="1581" spans="1:15" s="67" customFormat="1" ht="21">
      <c r="A1581" s="104" t="s">
        <v>1777</v>
      </c>
      <c r="B1581" s="1049" t="s">
        <v>985</v>
      </c>
      <c r="C1581" s="1051"/>
      <c r="D1581" s="1051"/>
      <c r="E1581" s="1051"/>
      <c r="F1581" s="1051"/>
      <c r="G1581" s="1051"/>
      <c r="H1581" s="1051"/>
      <c r="I1581" s="1051"/>
      <c r="J1581" s="1051"/>
      <c r="K1581" s="1051"/>
      <c r="L1581" s="1051"/>
      <c r="M1581" s="1051"/>
      <c r="N1581" s="1051"/>
      <c r="O1581" s="1050"/>
    </row>
    <row r="1582" spans="1:15" s="67" customFormat="1" ht="21">
      <c r="A1582" s="44">
        <v>1</v>
      </c>
      <c r="B1582" s="21" t="s">
        <v>23</v>
      </c>
      <c r="C1582" s="21" t="s">
        <v>23</v>
      </c>
      <c r="D1582" s="801">
        <v>0</v>
      </c>
      <c r="E1582" s="44" t="s">
        <v>23</v>
      </c>
      <c r="F1582" s="799">
        <v>0</v>
      </c>
      <c r="G1582" s="282">
        <v>0</v>
      </c>
      <c r="H1582" s="273">
        <v>0</v>
      </c>
      <c r="I1582" s="273">
        <v>0</v>
      </c>
      <c r="J1582" s="273">
        <v>0</v>
      </c>
      <c r="K1582" s="44" t="s">
        <v>23</v>
      </c>
      <c r="L1582" s="273">
        <v>0</v>
      </c>
      <c r="M1582" s="20" t="s">
        <v>23</v>
      </c>
      <c r="N1582" s="44" t="s">
        <v>23</v>
      </c>
      <c r="O1582" s="18" t="s">
        <v>23</v>
      </c>
    </row>
    <row r="1583" spans="1:15" s="67" customFormat="1" ht="21">
      <c r="A1583" s="104" t="s">
        <v>1778</v>
      </c>
      <c r="B1583" s="1049" t="s">
        <v>949</v>
      </c>
      <c r="C1583" s="1050"/>
      <c r="D1583" s="835">
        <f t="shared" ref="D1583:L1583" si="293">SUM(D1582)</f>
        <v>0</v>
      </c>
      <c r="E1583" s="835">
        <f t="shared" si="293"/>
        <v>0</v>
      </c>
      <c r="F1583" s="835">
        <f t="shared" si="293"/>
        <v>0</v>
      </c>
      <c r="G1583" s="835">
        <f t="shared" si="293"/>
        <v>0</v>
      </c>
      <c r="H1583" s="835">
        <f t="shared" si="293"/>
        <v>0</v>
      </c>
      <c r="I1583" s="835">
        <f t="shared" si="293"/>
        <v>0</v>
      </c>
      <c r="J1583" s="835">
        <f t="shared" si="293"/>
        <v>0</v>
      </c>
      <c r="K1583" s="835">
        <f t="shared" si="293"/>
        <v>0</v>
      </c>
      <c r="L1583" s="835">
        <f t="shared" si="293"/>
        <v>0</v>
      </c>
      <c r="M1583" s="11" t="s">
        <v>23</v>
      </c>
      <c r="N1583" s="103" t="s">
        <v>23</v>
      </c>
      <c r="O1583" s="11" t="s">
        <v>23</v>
      </c>
    </row>
    <row r="1584" spans="1:15" s="67" customFormat="1" ht="21">
      <c r="A1584" s="104" t="s">
        <v>1779</v>
      </c>
      <c r="B1584" s="1049" t="s">
        <v>987</v>
      </c>
      <c r="C1584" s="1051"/>
      <c r="D1584" s="1051"/>
      <c r="E1584" s="1051"/>
      <c r="F1584" s="1051"/>
      <c r="G1584" s="1051"/>
      <c r="H1584" s="1051"/>
      <c r="I1584" s="1051"/>
      <c r="J1584" s="1051"/>
      <c r="K1584" s="1051"/>
      <c r="L1584" s="1051"/>
      <c r="M1584" s="1051"/>
      <c r="N1584" s="1051"/>
      <c r="O1584" s="1050"/>
    </row>
    <row r="1585" spans="1:15" s="67" customFormat="1" ht="21">
      <c r="A1585" s="44">
        <v>1</v>
      </c>
      <c r="B1585" s="21" t="s">
        <v>23</v>
      </c>
      <c r="C1585" s="21" t="s">
        <v>23</v>
      </c>
      <c r="D1585" s="801">
        <v>0</v>
      </c>
      <c r="E1585" s="44" t="s">
        <v>23</v>
      </c>
      <c r="F1585" s="799">
        <v>0</v>
      </c>
      <c r="G1585" s="282">
        <v>0</v>
      </c>
      <c r="H1585" s="273">
        <v>0</v>
      </c>
      <c r="I1585" s="273">
        <v>0</v>
      </c>
      <c r="J1585" s="273">
        <v>0</v>
      </c>
      <c r="K1585" s="44" t="s">
        <v>23</v>
      </c>
      <c r="L1585" s="273">
        <v>0</v>
      </c>
      <c r="M1585" s="20" t="s">
        <v>23</v>
      </c>
      <c r="N1585" s="44" t="s">
        <v>23</v>
      </c>
      <c r="O1585" s="18" t="s">
        <v>23</v>
      </c>
    </row>
    <row r="1586" spans="1:15" s="67" customFormat="1" ht="21">
      <c r="A1586" s="104" t="s">
        <v>1779</v>
      </c>
      <c r="B1586" s="1049" t="s">
        <v>988</v>
      </c>
      <c r="C1586" s="1050"/>
      <c r="D1586" s="835">
        <f t="shared" ref="D1586:L1586" si="294">SUM(D1585)</f>
        <v>0</v>
      </c>
      <c r="E1586" s="835">
        <f t="shared" si="294"/>
        <v>0</v>
      </c>
      <c r="F1586" s="835">
        <f t="shared" si="294"/>
        <v>0</v>
      </c>
      <c r="G1586" s="835">
        <f t="shared" si="294"/>
        <v>0</v>
      </c>
      <c r="H1586" s="835">
        <f t="shared" si="294"/>
        <v>0</v>
      </c>
      <c r="I1586" s="835">
        <f t="shared" si="294"/>
        <v>0</v>
      </c>
      <c r="J1586" s="835">
        <f t="shared" si="294"/>
        <v>0</v>
      </c>
      <c r="K1586" s="835">
        <f t="shared" si="294"/>
        <v>0</v>
      </c>
      <c r="L1586" s="835">
        <f t="shared" si="294"/>
        <v>0</v>
      </c>
      <c r="M1586" s="11" t="s">
        <v>23</v>
      </c>
      <c r="N1586" s="103" t="s">
        <v>23</v>
      </c>
      <c r="O1586" s="11" t="s">
        <v>23</v>
      </c>
    </row>
    <row r="1587" spans="1:15" s="67" customFormat="1" ht="40.5">
      <c r="A1587" s="104" t="s">
        <v>1780</v>
      </c>
      <c r="B1587" s="1049" t="s">
        <v>990</v>
      </c>
      <c r="C1587" s="1051"/>
      <c r="D1587" s="1051"/>
      <c r="E1587" s="1051"/>
      <c r="F1587" s="1051"/>
      <c r="G1587" s="1051"/>
      <c r="H1587" s="1051"/>
      <c r="I1587" s="1051"/>
      <c r="J1587" s="1051"/>
      <c r="K1587" s="1051"/>
      <c r="L1587" s="1051"/>
      <c r="M1587" s="1051"/>
      <c r="N1587" s="1051"/>
      <c r="O1587" s="1050"/>
    </row>
    <row r="1588" spans="1:15" s="67" customFormat="1" ht="21">
      <c r="A1588" s="44">
        <v>1</v>
      </c>
      <c r="B1588" s="21" t="s">
        <v>23</v>
      </c>
      <c r="C1588" s="21" t="s">
        <v>23</v>
      </c>
      <c r="D1588" s="801">
        <v>0</v>
      </c>
      <c r="E1588" s="44" t="s">
        <v>23</v>
      </c>
      <c r="F1588" s="799">
        <v>0</v>
      </c>
      <c r="G1588" s="282">
        <v>0</v>
      </c>
      <c r="H1588" s="273">
        <v>0</v>
      </c>
      <c r="I1588" s="273">
        <v>0</v>
      </c>
      <c r="J1588" s="273">
        <v>0</v>
      </c>
      <c r="K1588" s="44" t="s">
        <v>23</v>
      </c>
      <c r="L1588" s="273">
        <v>0</v>
      </c>
      <c r="M1588" s="20" t="s">
        <v>23</v>
      </c>
      <c r="N1588" s="44" t="s">
        <v>23</v>
      </c>
      <c r="O1588" s="18" t="s">
        <v>23</v>
      </c>
    </row>
    <row r="1589" spans="1:15" s="67" customFormat="1" ht="40.5">
      <c r="A1589" s="104" t="s">
        <v>1780</v>
      </c>
      <c r="B1589" s="1049" t="s">
        <v>991</v>
      </c>
      <c r="C1589" s="1050"/>
      <c r="D1589" s="835">
        <f t="shared" ref="D1589:L1589" si="295">SUM(D1588)</f>
        <v>0</v>
      </c>
      <c r="E1589" s="835">
        <f t="shared" si="295"/>
        <v>0</v>
      </c>
      <c r="F1589" s="835">
        <f t="shared" si="295"/>
        <v>0</v>
      </c>
      <c r="G1589" s="835">
        <f t="shared" si="295"/>
        <v>0</v>
      </c>
      <c r="H1589" s="835">
        <f t="shared" si="295"/>
        <v>0</v>
      </c>
      <c r="I1589" s="835">
        <f t="shared" si="295"/>
        <v>0</v>
      </c>
      <c r="J1589" s="835">
        <f t="shared" si="295"/>
        <v>0</v>
      </c>
      <c r="K1589" s="835">
        <f t="shared" si="295"/>
        <v>0</v>
      </c>
      <c r="L1589" s="835">
        <f t="shared" si="295"/>
        <v>0</v>
      </c>
      <c r="M1589" s="11" t="s">
        <v>23</v>
      </c>
      <c r="N1589" s="103" t="s">
        <v>23</v>
      </c>
      <c r="O1589" s="11" t="s">
        <v>23</v>
      </c>
    </row>
    <row r="1590" spans="1:15" s="67" customFormat="1" ht="40.5">
      <c r="A1590" s="104" t="s">
        <v>1781</v>
      </c>
      <c r="B1590" s="1049" t="s">
        <v>721</v>
      </c>
      <c r="C1590" s="1051"/>
      <c r="D1590" s="1057"/>
      <c r="E1590" s="1057"/>
      <c r="F1590" s="1057"/>
      <c r="G1590" s="1057"/>
      <c r="H1590" s="1057"/>
      <c r="I1590" s="1057"/>
      <c r="J1590" s="1057"/>
      <c r="K1590" s="1057"/>
      <c r="L1590" s="1057"/>
      <c r="M1590" s="1057"/>
      <c r="N1590" s="1057"/>
      <c r="O1590" s="1058"/>
    </row>
    <row r="1591" spans="1:15" s="67" customFormat="1" ht="21">
      <c r="A1591" s="405" t="s">
        <v>982</v>
      </c>
      <c r="B1591" s="21" t="s">
        <v>23</v>
      </c>
      <c r="C1591" s="21" t="s">
        <v>23</v>
      </c>
      <c r="D1591" s="801">
        <v>0</v>
      </c>
      <c r="E1591" s="44" t="s">
        <v>23</v>
      </c>
      <c r="F1591" s="799">
        <v>0</v>
      </c>
      <c r="G1591" s="282">
        <v>0</v>
      </c>
      <c r="H1591" s="273">
        <v>0</v>
      </c>
      <c r="I1591" s="273">
        <v>0</v>
      </c>
      <c r="J1591" s="273">
        <v>0</v>
      </c>
      <c r="K1591" s="44" t="s">
        <v>23</v>
      </c>
      <c r="L1591" s="273">
        <v>0</v>
      </c>
      <c r="M1591" s="20" t="s">
        <v>23</v>
      </c>
      <c r="N1591" s="44" t="s">
        <v>23</v>
      </c>
      <c r="O1591" s="18" t="s">
        <v>23</v>
      </c>
    </row>
    <row r="1592" spans="1:15" s="67" customFormat="1" ht="40.5">
      <c r="A1592" s="104" t="s">
        <v>1781</v>
      </c>
      <c r="B1592" s="1049" t="s">
        <v>732</v>
      </c>
      <c r="C1592" s="1050"/>
      <c r="D1592" s="835">
        <f t="shared" ref="D1592:L1592" si="296">SUM(D1591)</f>
        <v>0</v>
      </c>
      <c r="E1592" s="835">
        <f t="shared" si="296"/>
        <v>0</v>
      </c>
      <c r="F1592" s="835">
        <f t="shared" si="296"/>
        <v>0</v>
      </c>
      <c r="G1592" s="835">
        <f t="shared" si="296"/>
        <v>0</v>
      </c>
      <c r="H1592" s="835">
        <f t="shared" si="296"/>
        <v>0</v>
      </c>
      <c r="I1592" s="835">
        <f t="shared" si="296"/>
        <v>0</v>
      </c>
      <c r="J1592" s="835">
        <f t="shared" si="296"/>
        <v>0</v>
      </c>
      <c r="K1592" s="835">
        <f t="shared" si="296"/>
        <v>0</v>
      </c>
      <c r="L1592" s="835">
        <f t="shared" si="296"/>
        <v>0</v>
      </c>
      <c r="M1592" s="11" t="s">
        <v>23</v>
      </c>
      <c r="N1592" s="103" t="s">
        <v>23</v>
      </c>
      <c r="O1592" s="11" t="s">
        <v>23</v>
      </c>
    </row>
    <row r="1593" spans="1:15" s="67" customFormat="1" ht="92.25" customHeight="1">
      <c r="A1593" s="104" t="s">
        <v>1776</v>
      </c>
      <c r="B1593" s="1049" t="s">
        <v>1782</v>
      </c>
      <c r="C1593" s="1050"/>
      <c r="D1593" s="11">
        <f t="shared" ref="D1593:L1593" si="297">D1592+D1589+D1586+D1583</f>
        <v>0</v>
      </c>
      <c r="E1593" s="11">
        <f t="shared" si="297"/>
        <v>0</v>
      </c>
      <c r="F1593" s="11">
        <f t="shared" si="297"/>
        <v>0</v>
      </c>
      <c r="G1593" s="11">
        <f t="shared" si="297"/>
        <v>0</v>
      </c>
      <c r="H1593" s="11">
        <f t="shared" si="297"/>
        <v>0</v>
      </c>
      <c r="I1593" s="11">
        <f t="shared" si="297"/>
        <v>0</v>
      </c>
      <c r="J1593" s="11">
        <f t="shared" si="297"/>
        <v>0</v>
      </c>
      <c r="K1593" s="11">
        <f t="shared" si="297"/>
        <v>0</v>
      </c>
      <c r="L1593" s="11">
        <f t="shared" si="297"/>
        <v>0</v>
      </c>
      <c r="M1593" s="11" t="s">
        <v>23</v>
      </c>
      <c r="N1593" s="103" t="s">
        <v>23</v>
      </c>
      <c r="O1593" s="11" t="s">
        <v>23</v>
      </c>
    </row>
    <row r="1594" spans="1:15" s="67" customFormat="1" ht="21">
      <c r="A1594" s="104" t="s">
        <v>1783</v>
      </c>
      <c r="B1594" s="1049" t="s">
        <v>994</v>
      </c>
      <c r="C1594" s="1051"/>
      <c r="D1594" s="1051"/>
      <c r="E1594" s="1051"/>
      <c r="F1594" s="1051"/>
      <c r="G1594" s="1051"/>
      <c r="H1594" s="1051"/>
      <c r="I1594" s="1051"/>
      <c r="J1594" s="1051"/>
      <c r="K1594" s="1051"/>
      <c r="L1594" s="1051"/>
      <c r="M1594" s="1051"/>
      <c r="N1594" s="1051"/>
      <c r="O1594" s="1050"/>
    </row>
    <row r="1595" spans="1:15" s="67" customFormat="1" ht="21">
      <c r="A1595" s="405" t="s">
        <v>982</v>
      </c>
      <c r="B1595" s="21" t="s">
        <v>23</v>
      </c>
      <c r="C1595" s="21" t="s">
        <v>23</v>
      </c>
      <c r="D1595" s="801">
        <v>0</v>
      </c>
      <c r="E1595" s="44" t="s">
        <v>23</v>
      </c>
      <c r="F1595" s="799">
        <v>0</v>
      </c>
      <c r="G1595" s="282">
        <v>0</v>
      </c>
      <c r="H1595" s="273">
        <v>0</v>
      </c>
      <c r="I1595" s="273">
        <v>0</v>
      </c>
      <c r="J1595" s="273">
        <v>0</v>
      </c>
      <c r="K1595" s="44" t="s">
        <v>23</v>
      </c>
      <c r="L1595" s="273">
        <v>0</v>
      </c>
      <c r="M1595" s="20" t="s">
        <v>23</v>
      </c>
      <c r="N1595" s="44" t="s">
        <v>23</v>
      </c>
      <c r="O1595" s="18" t="s">
        <v>23</v>
      </c>
    </row>
    <row r="1596" spans="1:15" s="67" customFormat="1" ht="143.25" customHeight="1">
      <c r="A1596" s="104" t="s">
        <v>1783</v>
      </c>
      <c r="B1596" s="1049" t="s">
        <v>1784</v>
      </c>
      <c r="C1596" s="1050"/>
      <c r="D1596" s="835">
        <f t="shared" ref="D1596:L1596" si="298">SUM(D1595)</f>
        <v>0</v>
      </c>
      <c r="E1596" s="835">
        <f t="shared" si="298"/>
        <v>0</v>
      </c>
      <c r="F1596" s="835">
        <f t="shared" si="298"/>
        <v>0</v>
      </c>
      <c r="G1596" s="835">
        <f t="shared" si="298"/>
        <v>0</v>
      </c>
      <c r="H1596" s="835">
        <f t="shared" si="298"/>
        <v>0</v>
      </c>
      <c r="I1596" s="835">
        <f t="shared" si="298"/>
        <v>0</v>
      </c>
      <c r="J1596" s="835">
        <f t="shared" si="298"/>
        <v>0</v>
      </c>
      <c r="K1596" s="835">
        <f t="shared" si="298"/>
        <v>0</v>
      </c>
      <c r="L1596" s="835">
        <f t="shared" si="298"/>
        <v>0</v>
      </c>
      <c r="M1596" s="11" t="s">
        <v>23</v>
      </c>
      <c r="N1596" s="103" t="s">
        <v>23</v>
      </c>
      <c r="O1596" s="11" t="s">
        <v>23</v>
      </c>
    </row>
    <row r="1597" spans="1:15" s="42" customFormat="1" ht="143.25" customHeight="1">
      <c r="A1597" s="106" t="s">
        <v>1761</v>
      </c>
      <c r="B1597" s="1052" t="s">
        <v>1785</v>
      </c>
      <c r="C1597" s="1054"/>
      <c r="D1597" s="26">
        <f>D1596+D1593+D1579+D1568+D1565</f>
        <v>2714.4</v>
      </c>
      <c r="E1597" s="26" t="s">
        <v>23</v>
      </c>
      <c r="F1597" s="26">
        <f t="shared" ref="F1597:L1597" si="299">F1596+F1593+F1579+F1568+F1565</f>
        <v>0</v>
      </c>
      <c r="G1597" s="50">
        <f t="shared" si="299"/>
        <v>1</v>
      </c>
      <c r="H1597" s="22">
        <f t="shared" si="299"/>
        <v>606475.17000000004</v>
      </c>
      <c r="I1597" s="22">
        <f t="shared" si="299"/>
        <v>0</v>
      </c>
      <c r="J1597" s="22">
        <f t="shared" si="299"/>
        <v>606475.17000000004</v>
      </c>
      <c r="K1597" s="26">
        <f t="shared" si="299"/>
        <v>0</v>
      </c>
      <c r="L1597" s="50">
        <f t="shared" si="299"/>
        <v>48259806.189999998</v>
      </c>
      <c r="M1597" s="26" t="s">
        <v>23</v>
      </c>
      <c r="N1597" s="105" t="s">
        <v>23</v>
      </c>
      <c r="O1597" s="26" t="s">
        <v>23</v>
      </c>
    </row>
    <row r="1598" spans="1:15" s="42" customFormat="1" ht="57.75" customHeight="1">
      <c r="A1598" s="47" t="s">
        <v>1786</v>
      </c>
      <c r="B1598" s="1065" t="s">
        <v>1787</v>
      </c>
      <c r="C1598" s="1066"/>
      <c r="D1598" s="1066"/>
      <c r="E1598" s="1066"/>
      <c r="F1598" s="1066"/>
      <c r="G1598" s="1066"/>
      <c r="H1598" s="1066"/>
      <c r="I1598" s="1066"/>
      <c r="J1598" s="1066"/>
      <c r="K1598" s="1066"/>
      <c r="L1598" s="1066"/>
      <c r="M1598" s="1066"/>
      <c r="N1598" s="1066"/>
      <c r="O1598" s="1067"/>
    </row>
    <row r="1599" spans="1:15" s="42" customFormat="1" ht="25.5">
      <c r="A1599" s="47" t="s">
        <v>1788</v>
      </c>
      <c r="B1599" s="1060" t="s">
        <v>20</v>
      </c>
      <c r="C1599" s="1061"/>
      <c r="D1599" s="1061"/>
      <c r="E1599" s="1061"/>
      <c r="F1599" s="1061"/>
      <c r="G1599" s="1061"/>
      <c r="H1599" s="1061"/>
      <c r="I1599" s="1061"/>
      <c r="J1599" s="1061"/>
      <c r="K1599" s="1061"/>
      <c r="L1599" s="1061"/>
      <c r="M1599" s="1061"/>
      <c r="N1599" s="1061"/>
      <c r="O1599" s="1062"/>
    </row>
    <row r="1600" spans="1:15" s="42" customFormat="1" ht="81">
      <c r="A1600" s="44">
        <v>1</v>
      </c>
      <c r="B1600" s="17" t="s">
        <v>1789</v>
      </c>
      <c r="C1600" s="12" t="s">
        <v>1790</v>
      </c>
      <c r="D1600" s="5">
        <v>6285.3</v>
      </c>
      <c r="E1600" s="188" t="s">
        <v>1791</v>
      </c>
      <c r="F1600" s="799">
        <v>0</v>
      </c>
      <c r="G1600" s="269">
        <v>1</v>
      </c>
      <c r="H1600" s="368">
        <v>54562576.950000003</v>
      </c>
      <c r="I1600" s="368">
        <v>0</v>
      </c>
      <c r="J1600" s="368">
        <v>54562576.950000003</v>
      </c>
      <c r="K1600" s="5" t="s">
        <v>1792</v>
      </c>
      <c r="L1600" s="273">
        <v>7507728</v>
      </c>
      <c r="M1600" s="19">
        <v>40253</v>
      </c>
      <c r="N1600" s="5" t="s">
        <v>1793</v>
      </c>
      <c r="O1600" s="18" t="s">
        <v>23</v>
      </c>
    </row>
    <row r="1601" spans="1:15" s="42" customFormat="1" ht="151.5" customHeight="1">
      <c r="A1601" s="104" t="s">
        <v>1788</v>
      </c>
      <c r="B1601" s="1068" t="s">
        <v>1794</v>
      </c>
      <c r="C1601" s="1070"/>
      <c r="D1601" s="835">
        <f t="shared" ref="D1601:L1601" si="300">SUM(D1600)</f>
        <v>6285.3</v>
      </c>
      <c r="E1601" s="835">
        <f t="shared" si="300"/>
        <v>0</v>
      </c>
      <c r="F1601" s="835">
        <f t="shared" si="300"/>
        <v>0</v>
      </c>
      <c r="G1601" s="835">
        <f t="shared" si="300"/>
        <v>1</v>
      </c>
      <c r="H1601" s="835">
        <f t="shared" si="300"/>
        <v>54562576.950000003</v>
      </c>
      <c r="I1601" s="835">
        <f t="shared" si="300"/>
        <v>0</v>
      </c>
      <c r="J1601" s="835">
        <f t="shared" si="300"/>
        <v>54562576.950000003</v>
      </c>
      <c r="K1601" s="835">
        <f t="shared" si="300"/>
        <v>0</v>
      </c>
      <c r="L1601" s="835">
        <f t="shared" si="300"/>
        <v>7507728</v>
      </c>
      <c r="M1601" s="11" t="s">
        <v>23</v>
      </c>
      <c r="N1601" s="103" t="s">
        <v>23</v>
      </c>
      <c r="O1601" s="11" t="s">
        <v>23</v>
      </c>
    </row>
    <row r="1602" spans="1:15" s="42" customFormat="1" ht="20.25">
      <c r="A1602" s="104" t="s">
        <v>1795</v>
      </c>
      <c r="B1602" s="1068" t="s">
        <v>197</v>
      </c>
      <c r="C1602" s="1069"/>
      <c r="D1602" s="1069"/>
      <c r="E1602" s="1069"/>
      <c r="F1602" s="1069"/>
      <c r="G1602" s="1069"/>
      <c r="H1602" s="1069"/>
      <c r="I1602" s="1069"/>
      <c r="J1602" s="1069"/>
      <c r="K1602" s="1069"/>
      <c r="L1602" s="1069"/>
      <c r="M1602" s="1069"/>
      <c r="N1602" s="1069"/>
      <c r="O1602" s="1070"/>
    </row>
    <row r="1603" spans="1:15" s="42" customFormat="1" ht="20.25">
      <c r="A1603" s="44">
        <v>1</v>
      </c>
      <c r="B1603" s="21" t="s">
        <v>23</v>
      </c>
      <c r="C1603" s="21" t="s">
        <v>23</v>
      </c>
      <c r="D1603" s="801">
        <v>0</v>
      </c>
      <c r="E1603" s="44" t="s">
        <v>23</v>
      </c>
      <c r="F1603" s="799">
        <v>0</v>
      </c>
      <c r="G1603" s="282">
        <v>0</v>
      </c>
      <c r="H1603" s="273">
        <v>0</v>
      </c>
      <c r="I1603" s="273">
        <v>0</v>
      </c>
      <c r="J1603" s="273">
        <v>0</v>
      </c>
      <c r="K1603" s="44" t="s">
        <v>23</v>
      </c>
      <c r="L1603" s="273">
        <v>0</v>
      </c>
      <c r="M1603" s="20" t="s">
        <v>23</v>
      </c>
      <c r="N1603" s="44" t="s">
        <v>23</v>
      </c>
      <c r="O1603" s="18" t="s">
        <v>23</v>
      </c>
    </row>
    <row r="1604" spans="1:15" s="42" customFormat="1" ht="120" customHeight="1">
      <c r="A1604" s="104" t="s">
        <v>1795</v>
      </c>
      <c r="B1604" s="1068" t="s">
        <v>1796</v>
      </c>
      <c r="C1604" s="1070"/>
      <c r="D1604" s="835">
        <f t="shared" ref="D1604:L1604" si="301">SUM(D1603)</f>
        <v>0</v>
      </c>
      <c r="E1604" s="835">
        <f t="shared" si="301"/>
        <v>0</v>
      </c>
      <c r="F1604" s="835">
        <f t="shared" si="301"/>
        <v>0</v>
      </c>
      <c r="G1604" s="835">
        <f t="shared" si="301"/>
        <v>0</v>
      </c>
      <c r="H1604" s="835">
        <f t="shared" si="301"/>
        <v>0</v>
      </c>
      <c r="I1604" s="835">
        <f t="shared" si="301"/>
        <v>0</v>
      </c>
      <c r="J1604" s="835">
        <f t="shared" si="301"/>
        <v>0</v>
      </c>
      <c r="K1604" s="835">
        <f t="shared" si="301"/>
        <v>0</v>
      </c>
      <c r="L1604" s="835">
        <f t="shared" si="301"/>
        <v>0</v>
      </c>
      <c r="M1604" s="11" t="s">
        <v>23</v>
      </c>
      <c r="N1604" s="103" t="s">
        <v>23</v>
      </c>
      <c r="O1604" s="11" t="s">
        <v>23</v>
      </c>
    </row>
    <row r="1605" spans="1:15" s="42" customFormat="1" ht="20.25">
      <c r="A1605" s="104" t="s">
        <v>1797</v>
      </c>
      <c r="B1605" s="1049" t="s">
        <v>678</v>
      </c>
      <c r="C1605" s="1051"/>
      <c r="D1605" s="1051"/>
      <c r="E1605" s="1051"/>
      <c r="F1605" s="1051"/>
      <c r="G1605" s="1051"/>
      <c r="H1605" s="1051"/>
      <c r="I1605" s="1051"/>
      <c r="J1605" s="1051"/>
      <c r="K1605" s="1051"/>
      <c r="L1605" s="1051"/>
      <c r="M1605" s="1051"/>
      <c r="N1605" s="1051"/>
      <c r="O1605" s="1050"/>
    </row>
    <row r="1606" spans="1:15" s="42" customFormat="1" ht="20.25">
      <c r="A1606" s="104" t="s">
        <v>1798</v>
      </c>
      <c r="B1606" s="1049" t="s">
        <v>977</v>
      </c>
      <c r="C1606" s="1051"/>
      <c r="D1606" s="1051"/>
      <c r="E1606" s="1051"/>
      <c r="F1606" s="1051"/>
      <c r="G1606" s="1051"/>
      <c r="H1606" s="1051"/>
      <c r="I1606" s="1051"/>
      <c r="J1606" s="1051"/>
      <c r="K1606" s="1051"/>
      <c r="L1606" s="1051"/>
      <c r="M1606" s="1051"/>
      <c r="N1606" s="1051"/>
      <c r="O1606" s="1050"/>
    </row>
    <row r="1607" spans="1:15" s="42" customFormat="1" ht="20.25">
      <c r="A1607" s="44">
        <v>1</v>
      </c>
      <c r="B1607" s="21" t="s">
        <v>23</v>
      </c>
      <c r="C1607" s="21" t="s">
        <v>23</v>
      </c>
      <c r="D1607" s="801">
        <v>0</v>
      </c>
      <c r="E1607" s="44" t="s">
        <v>23</v>
      </c>
      <c r="F1607" s="799">
        <v>0</v>
      </c>
      <c r="G1607" s="282">
        <v>0</v>
      </c>
      <c r="H1607" s="273">
        <v>0</v>
      </c>
      <c r="I1607" s="273">
        <v>0</v>
      </c>
      <c r="J1607" s="273">
        <v>0</v>
      </c>
      <c r="K1607" s="44" t="s">
        <v>23</v>
      </c>
      <c r="L1607" s="273">
        <v>0</v>
      </c>
      <c r="M1607" s="20" t="s">
        <v>23</v>
      </c>
      <c r="N1607" s="44" t="s">
        <v>23</v>
      </c>
      <c r="O1607" s="18" t="s">
        <v>23</v>
      </c>
    </row>
    <row r="1608" spans="1:15" s="42" customFormat="1" ht="42.75" customHeight="1">
      <c r="A1608" s="104" t="s">
        <v>1798</v>
      </c>
      <c r="B1608" s="1049" t="s">
        <v>978</v>
      </c>
      <c r="C1608" s="1050"/>
      <c r="D1608" s="835">
        <f t="shared" ref="D1608:L1608" si="302">SUM(D1607)</f>
        <v>0</v>
      </c>
      <c r="E1608" s="835">
        <f t="shared" si="302"/>
        <v>0</v>
      </c>
      <c r="F1608" s="835">
        <f t="shared" si="302"/>
        <v>0</v>
      </c>
      <c r="G1608" s="835">
        <f t="shared" si="302"/>
        <v>0</v>
      </c>
      <c r="H1608" s="835">
        <f t="shared" si="302"/>
        <v>0</v>
      </c>
      <c r="I1608" s="835">
        <f t="shared" si="302"/>
        <v>0</v>
      </c>
      <c r="J1608" s="835">
        <f t="shared" si="302"/>
        <v>0</v>
      </c>
      <c r="K1608" s="835">
        <f t="shared" si="302"/>
        <v>0</v>
      </c>
      <c r="L1608" s="835">
        <f t="shared" si="302"/>
        <v>0</v>
      </c>
      <c r="M1608" s="11" t="s">
        <v>23</v>
      </c>
      <c r="N1608" s="103" t="s">
        <v>23</v>
      </c>
      <c r="O1608" s="11" t="s">
        <v>23</v>
      </c>
    </row>
    <row r="1609" spans="1:15" s="42" customFormat="1" ht="20.25">
      <c r="A1609" s="104" t="s">
        <v>1799</v>
      </c>
      <c r="B1609" s="1049" t="s">
        <v>692</v>
      </c>
      <c r="C1609" s="1051"/>
      <c r="D1609" s="1051"/>
      <c r="E1609" s="1051"/>
      <c r="F1609" s="1051"/>
      <c r="G1609" s="1051"/>
      <c r="H1609" s="1051"/>
      <c r="I1609" s="1051"/>
      <c r="J1609" s="1051"/>
      <c r="K1609" s="1051"/>
      <c r="L1609" s="1051"/>
      <c r="M1609" s="1051"/>
      <c r="N1609" s="1051"/>
      <c r="O1609" s="1050"/>
    </row>
    <row r="1610" spans="1:15" s="42" customFormat="1" ht="20.25">
      <c r="A1610" s="44">
        <v>1</v>
      </c>
      <c r="B1610" s="21" t="s">
        <v>23</v>
      </c>
      <c r="C1610" s="21" t="s">
        <v>23</v>
      </c>
      <c r="D1610" s="801">
        <v>0</v>
      </c>
      <c r="E1610" s="44" t="s">
        <v>23</v>
      </c>
      <c r="F1610" s="799">
        <v>0</v>
      </c>
      <c r="G1610" s="282">
        <v>0</v>
      </c>
      <c r="H1610" s="273">
        <v>0</v>
      </c>
      <c r="I1610" s="273">
        <v>0</v>
      </c>
      <c r="J1610" s="273">
        <v>0</v>
      </c>
      <c r="K1610" s="44" t="s">
        <v>23</v>
      </c>
      <c r="L1610" s="273">
        <v>0</v>
      </c>
      <c r="M1610" s="20" t="s">
        <v>23</v>
      </c>
      <c r="N1610" s="44" t="s">
        <v>23</v>
      </c>
      <c r="O1610" s="18" t="s">
        <v>23</v>
      </c>
    </row>
    <row r="1611" spans="1:15" s="42" customFormat="1" ht="20.25">
      <c r="A1611" s="104" t="s">
        <v>1799</v>
      </c>
      <c r="B1611" s="1049" t="s">
        <v>980</v>
      </c>
      <c r="C1611" s="1050"/>
      <c r="D1611" s="835">
        <f t="shared" ref="D1611:L1611" si="303">SUM(D1610)</f>
        <v>0</v>
      </c>
      <c r="E1611" s="835">
        <f t="shared" si="303"/>
        <v>0</v>
      </c>
      <c r="F1611" s="835">
        <f t="shared" si="303"/>
        <v>0</v>
      </c>
      <c r="G1611" s="835">
        <f t="shared" si="303"/>
        <v>0</v>
      </c>
      <c r="H1611" s="835">
        <f t="shared" si="303"/>
        <v>0</v>
      </c>
      <c r="I1611" s="835">
        <f t="shared" si="303"/>
        <v>0</v>
      </c>
      <c r="J1611" s="835">
        <f t="shared" si="303"/>
        <v>0</v>
      </c>
      <c r="K1611" s="835">
        <f t="shared" si="303"/>
        <v>0</v>
      </c>
      <c r="L1611" s="835">
        <f t="shared" si="303"/>
        <v>0</v>
      </c>
      <c r="M1611" s="11" t="s">
        <v>23</v>
      </c>
      <c r="N1611" s="103" t="s">
        <v>23</v>
      </c>
      <c r="O1611" s="11" t="s">
        <v>23</v>
      </c>
    </row>
    <row r="1612" spans="1:15" s="42" customFormat="1" ht="40.5">
      <c r="A1612" s="104" t="s">
        <v>1800</v>
      </c>
      <c r="B1612" s="1049" t="s">
        <v>721</v>
      </c>
      <c r="C1612" s="1051"/>
      <c r="D1612" s="1051"/>
      <c r="E1612" s="1051"/>
      <c r="F1612" s="1051"/>
      <c r="G1612" s="1051"/>
      <c r="H1612" s="1051"/>
      <c r="I1612" s="1051"/>
      <c r="J1612" s="1051"/>
      <c r="K1612" s="1051"/>
      <c r="L1612" s="1051"/>
      <c r="M1612" s="1051"/>
      <c r="N1612" s="1051"/>
      <c r="O1612" s="1050"/>
    </row>
    <row r="1613" spans="1:15" s="42" customFormat="1" ht="20.25">
      <c r="A1613" s="44"/>
      <c r="B1613" s="12"/>
      <c r="C1613" s="12"/>
      <c r="D1613" s="5"/>
      <c r="E1613" s="188"/>
      <c r="F1613" s="799"/>
      <c r="G1613" s="269"/>
      <c r="H1613" s="368"/>
      <c r="I1613" s="273"/>
      <c r="J1613" s="273"/>
      <c r="K1613" s="44"/>
      <c r="L1613" s="273"/>
      <c r="M1613" s="19"/>
      <c r="N1613" s="5"/>
      <c r="O1613" s="18"/>
    </row>
    <row r="1614" spans="1:15" s="42" customFormat="1" ht="40.5">
      <c r="A1614" s="104" t="s">
        <v>1800</v>
      </c>
      <c r="B1614" s="1049" t="s">
        <v>732</v>
      </c>
      <c r="C1614" s="1050"/>
      <c r="D1614" s="835">
        <f t="shared" ref="D1614:L1614" si="304">SUM(D1613)</f>
        <v>0</v>
      </c>
      <c r="E1614" s="835">
        <f t="shared" si="304"/>
        <v>0</v>
      </c>
      <c r="F1614" s="835">
        <f t="shared" si="304"/>
        <v>0</v>
      </c>
      <c r="G1614" s="835">
        <f t="shared" si="304"/>
        <v>0</v>
      </c>
      <c r="H1614" s="835">
        <f t="shared" si="304"/>
        <v>0</v>
      </c>
      <c r="I1614" s="835">
        <f t="shared" si="304"/>
        <v>0</v>
      </c>
      <c r="J1614" s="835">
        <f t="shared" si="304"/>
        <v>0</v>
      </c>
      <c r="K1614" s="835">
        <f t="shared" si="304"/>
        <v>0</v>
      </c>
      <c r="L1614" s="835">
        <f t="shared" si="304"/>
        <v>0</v>
      </c>
      <c r="M1614" s="11" t="s">
        <v>23</v>
      </c>
      <c r="N1614" s="103" t="s">
        <v>23</v>
      </c>
      <c r="O1614" s="11" t="s">
        <v>23</v>
      </c>
    </row>
    <row r="1615" spans="1:15" s="42" customFormat="1" ht="117" customHeight="1">
      <c r="A1615" s="104" t="s">
        <v>1797</v>
      </c>
      <c r="B1615" s="1049" t="s">
        <v>1801</v>
      </c>
      <c r="C1615" s="1050"/>
      <c r="D1615" s="11">
        <f t="shared" ref="D1615:L1615" si="305">D1614+D1611+D1608</f>
        <v>0</v>
      </c>
      <c r="E1615" s="11">
        <f t="shared" si="305"/>
        <v>0</v>
      </c>
      <c r="F1615" s="11">
        <f t="shared" si="305"/>
        <v>0</v>
      </c>
      <c r="G1615" s="11">
        <f t="shared" si="305"/>
        <v>0</v>
      </c>
      <c r="H1615" s="11">
        <f t="shared" si="305"/>
        <v>0</v>
      </c>
      <c r="I1615" s="11">
        <f t="shared" si="305"/>
        <v>0</v>
      </c>
      <c r="J1615" s="11">
        <f t="shared" si="305"/>
        <v>0</v>
      </c>
      <c r="K1615" s="11">
        <f t="shared" si="305"/>
        <v>0</v>
      </c>
      <c r="L1615" s="11">
        <f t="shared" si="305"/>
        <v>0</v>
      </c>
      <c r="M1615" s="11" t="s">
        <v>23</v>
      </c>
      <c r="N1615" s="103" t="s">
        <v>23</v>
      </c>
      <c r="O1615" s="11" t="s">
        <v>23</v>
      </c>
    </row>
    <row r="1616" spans="1:15" s="42" customFormat="1" ht="20.25">
      <c r="A1616" s="104" t="s">
        <v>1802</v>
      </c>
      <c r="B1616" s="1049" t="s">
        <v>735</v>
      </c>
      <c r="C1616" s="1051"/>
      <c r="D1616" s="1051"/>
      <c r="E1616" s="1051"/>
      <c r="F1616" s="1051"/>
      <c r="G1616" s="1051"/>
      <c r="H1616" s="1051"/>
      <c r="I1616" s="1051"/>
      <c r="J1616" s="1051"/>
      <c r="K1616" s="1051"/>
      <c r="L1616" s="1051"/>
      <c r="M1616" s="1051"/>
      <c r="N1616" s="1051"/>
      <c r="O1616" s="1050"/>
    </row>
    <row r="1617" spans="1:15" s="42" customFormat="1" ht="20.25">
      <c r="A1617" s="104" t="s">
        <v>1803</v>
      </c>
      <c r="B1617" s="1049" t="s">
        <v>985</v>
      </c>
      <c r="C1617" s="1051"/>
      <c r="D1617" s="1051"/>
      <c r="E1617" s="1051"/>
      <c r="F1617" s="1051"/>
      <c r="G1617" s="1051"/>
      <c r="H1617" s="1051"/>
      <c r="I1617" s="1051"/>
      <c r="J1617" s="1051"/>
      <c r="K1617" s="1051"/>
      <c r="L1617" s="1051"/>
      <c r="M1617" s="1051"/>
      <c r="N1617" s="1051"/>
      <c r="O1617" s="1050"/>
    </row>
    <row r="1618" spans="1:15" s="42" customFormat="1" ht="20.25">
      <c r="A1618" s="44">
        <v>1</v>
      </c>
      <c r="B1618" s="21" t="s">
        <v>23</v>
      </c>
      <c r="C1618" s="21" t="s">
        <v>23</v>
      </c>
      <c r="D1618" s="801">
        <v>0</v>
      </c>
      <c r="E1618" s="44" t="s">
        <v>23</v>
      </c>
      <c r="F1618" s="799">
        <v>0</v>
      </c>
      <c r="G1618" s="282">
        <v>0</v>
      </c>
      <c r="H1618" s="273">
        <v>0</v>
      </c>
      <c r="I1618" s="273">
        <v>0</v>
      </c>
      <c r="J1618" s="273">
        <v>0</v>
      </c>
      <c r="K1618" s="44" t="s">
        <v>23</v>
      </c>
      <c r="L1618" s="273">
        <v>0</v>
      </c>
      <c r="M1618" s="20" t="s">
        <v>23</v>
      </c>
      <c r="N1618" s="44" t="s">
        <v>23</v>
      </c>
      <c r="O1618" s="18" t="s">
        <v>23</v>
      </c>
    </row>
    <row r="1619" spans="1:15" s="42" customFormat="1" ht="20.25">
      <c r="A1619" s="104" t="s">
        <v>1804</v>
      </c>
      <c r="B1619" s="1049" t="s">
        <v>949</v>
      </c>
      <c r="C1619" s="1050"/>
      <c r="D1619" s="835">
        <f t="shared" ref="D1619:L1619" si="306">SUM(D1618)</f>
        <v>0</v>
      </c>
      <c r="E1619" s="835">
        <f t="shared" si="306"/>
        <v>0</v>
      </c>
      <c r="F1619" s="835">
        <f t="shared" si="306"/>
        <v>0</v>
      </c>
      <c r="G1619" s="835">
        <f t="shared" si="306"/>
        <v>0</v>
      </c>
      <c r="H1619" s="835">
        <f t="shared" si="306"/>
        <v>0</v>
      </c>
      <c r="I1619" s="835">
        <f t="shared" si="306"/>
        <v>0</v>
      </c>
      <c r="J1619" s="835">
        <f t="shared" si="306"/>
        <v>0</v>
      </c>
      <c r="K1619" s="835">
        <f t="shared" si="306"/>
        <v>0</v>
      </c>
      <c r="L1619" s="835">
        <f t="shared" si="306"/>
        <v>0</v>
      </c>
      <c r="M1619" s="11" t="s">
        <v>23</v>
      </c>
      <c r="N1619" s="103" t="s">
        <v>23</v>
      </c>
      <c r="O1619" s="11" t="s">
        <v>23</v>
      </c>
    </row>
    <row r="1620" spans="1:15" s="42" customFormat="1" ht="20.25">
      <c r="A1620" s="104" t="s">
        <v>1805</v>
      </c>
      <c r="B1620" s="1049" t="s">
        <v>987</v>
      </c>
      <c r="C1620" s="1051"/>
      <c r="D1620" s="1051"/>
      <c r="E1620" s="1051"/>
      <c r="F1620" s="1051"/>
      <c r="G1620" s="1051"/>
      <c r="H1620" s="1051"/>
      <c r="I1620" s="1051"/>
      <c r="J1620" s="1051"/>
      <c r="K1620" s="1051"/>
      <c r="L1620" s="1051"/>
      <c r="M1620" s="1051"/>
      <c r="N1620" s="1051"/>
      <c r="O1620" s="1050"/>
    </row>
    <row r="1621" spans="1:15" s="42" customFormat="1" ht="20.25">
      <c r="A1621" s="44">
        <v>1</v>
      </c>
      <c r="B1621" s="21" t="s">
        <v>23</v>
      </c>
      <c r="C1621" s="21" t="s">
        <v>23</v>
      </c>
      <c r="D1621" s="801">
        <v>0</v>
      </c>
      <c r="E1621" s="44" t="s">
        <v>23</v>
      </c>
      <c r="F1621" s="799">
        <v>0</v>
      </c>
      <c r="G1621" s="282">
        <v>0</v>
      </c>
      <c r="H1621" s="273">
        <v>0</v>
      </c>
      <c r="I1621" s="273">
        <v>0</v>
      </c>
      <c r="J1621" s="273">
        <v>0</v>
      </c>
      <c r="K1621" s="44" t="s">
        <v>23</v>
      </c>
      <c r="L1621" s="273">
        <v>0</v>
      </c>
      <c r="M1621" s="20" t="s">
        <v>23</v>
      </c>
      <c r="N1621" s="44" t="s">
        <v>23</v>
      </c>
      <c r="O1621" s="18" t="s">
        <v>23</v>
      </c>
    </row>
    <row r="1622" spans="1:15" s="42" customFormat="1" ht="20.25">
      <c r="A1622" s="104" t="s">
        <v>1805</v>
      </c>
      <c r="B1622" s="1049" t="s">
        <v>988</v>
      </c>
      <c r="C1622" s="1050"/>
      <c r="D1622" s="835">
        <f t="shared" ref="D1622:L1622" si="307">SUM(D1621)</f>
        <v>0</v>
      </c>
      <c r="E1622" s="835">
        <f t="shared" si="307"/>
        <v>0</v>
      </c>
      <c r="F1622" s="835">
        <f t="shared" si="307"/>
        <v>0</v>
      </c>
      <c r="G1622" s="835">
        <f t="shared" si="307"/>
        <v>0</v>
      </c>
      <c r="H1622" s="835">
        <f t="shared" si="307"/>
        <v>0</v>
      </c>
      <c r="I1622" s="835">
        <f t="shared" si="307"/>
        <v>0</v>
      </c>
      <c r="J1622" s="835">
        <f t="shared" si="307"/>
        <v>0</v>
      </c>
      <c r="K1622" s="835">
        <f t="shared" si="307"/>
        <v>0</v>
      </c>
      <c r="L1622" s="835">
        <f t="shared" si="307"/>
        <v>0</v>
      </c>
      <c r="M1622" s="11" t="s">
        <v>23</v>
      </c>
      <c r="N1622" s="103" t="s">
        <v>23</v>
      </c>
      <c r="O1622" s="11" t="s">
        <v>23</v>
      </c>
    </row>
    <row r="1623" spans="1:15" s="42" customFormat="1" ht="40.5">
      <c r="A1623" s="104" t="s">
        <v>1806</v>
      </c>
      <c r="B1623" s="1049" t="s">
        <v>990</v>
      </c>
      <c r="C1623" s="1051"/>
      <c r="D1623" s="1051"/>
      <c r="E1623" s="1051"/>
      <c r="F1623" s="1051"/>
      <c r="G1623" s="1051"/>
      <c r="H1623" s="1051"/>
      <c r="I1623" s="1051"/>
      <c r="J1623" s="1051"/>
      <c r="K1623" s="1051"/>
      <c r="L1623" s="1051"/>
      <c r="M1623" s="1051"/>
      <c r="N1623" s="1051"/>
      <c r="O1623" s="1050"/>
    </row>
    <row r="1624" spans="1:15" s="42" customFormat="1" ht="20.25">
      <c r="A1624" s="44">
        <v>1</v>
      </c>
      <c r="B1624" s="21" t="s">
        <v>23</v>
      </c>
      <c r="C1624" s="21" t="s">
        <v>23</v>
      </c>
      <c r="D1624" s="801">
        <v>0</v>
      </c>
      <c r="E1624" s="44" t="s">
        <v>23</v>
      </c>
      <c r="F1624" s="799">
        <v>0</v>
      </c>
      <c r="G1624" s="282">
        <v>0</v>
      </c>
      <c r="H1624" s="273">
        <v>0</v>
      </c>
      <c r="I1624" s="273">
        <v>0</v>
      </c>
      <c r="J1624" s="273">
        <v>0</v>
      </c>
      <c r="K1624" s="44" t="s">
        <v>23</v>
      </c>
      <c r="L1624" s="273">
        <v>0</v>
      </c>
      <c r="M1624" s="20" t="s">
        <v>23</v>
      </c>
      <c r="N1624" s="44" t="s">
        <v>23</v>
      </c>
      <c r="O1624" s="18" t="s">
        <v>23</v>
      </c>
    </row>
    <row r="1625" spans="1:15" s="42" customFormat="1" ht="40.5">
      <c r="A1625" s="104" t="s">
        <v>1806</v>
      </c>
      <c r="B1625" s="1049" t="s">
        <v>991</v>
      </c>
      <c r="C1625" s="1050"/>
      <c r="D1625" s="835">
        <f t="shared" ref="D1625:L1625" si="308">SUM(D1624)</f>
        <v>0</v>
      </c>
      <c r="E1625" s="835">
        <f t="shared" si="308"/>
        <v>0</v>
      </c>
      <c r="F1625" s="835">
        <f t="shared" si="308"/>
        <v>0</v>
      </c>
      <c r="G1625" s="835">
        <f t="shared" si="308"/>
        <v>0</v>
      </c>
      <c r="H1625" s="835">
        <f t="shared" si="308"/>
        <v>0</v>
      </c>
      <c r="I1625" s="835">
        <f t="shared" si="308"/>
        <v>0</v>
      </c>
      <c r="J1625" s="835">
        <f t="shared" si="308"/>
        <v>0</v>
      </c>
      <c r="K1625" s="835">
        <f t="shared" si="308"/>
        <v>0</v>
      </c>
      <c r="L1625" s="835">
        <f t="shared" si="308"/>
        <v>0</v>
      </c>
      <c r="M1625" s="11" t="s">
        <v>23</v>
      </c>
      <c r="N1625" s="103" t="s">
        <v>23</v>
      </c>
      <c r="O1625" s="11" t="s">
        <v>23</v>
      </c>
    </row>
    <row r="1626" spans="1:15" s="42" customFormat="1" ht="40.5">
      <c r="A1626" s="104" t="s">
        <v>1807</v>
      </c>
      <c r="B1626" s="1049" t="s">
        <v>721</v>
      </c>
      <c r="C1626" s="1051"/>
      <c r="D1626" s="1051"/>
      <c r="E1626" s="1051"/>
      <c r="F1626" s="1051"/>
      <c r="G1626" s="1051"/>
      <c r="H1626" s="1051"/>
      <c r="I1626" s="1051"/>
      <c r="J1626" s="1051"/>
      <c r="K1626" s="1051"/>
      <c r="L1626" s="1051"/>
      <c r="M1626" s="1051"/>
      <c r="N1626" s="1051"/>
      <c r="O1626" s="1050"/>
    </row>
    <row r="1627" spans="1:15" s="42" customFormat="1" ht="20.25">
      <c r="A1627" s="405" t="s">
        <v>982</v>
      </c>
      <c r="B1627" s="21" t="s">
        <v>23</v>
      </c>
      <c r="C1627" s="21" t="s">
        <v>23</v>
      </c>
      <c r="D1627" s="801">
        <v>0</v>
      </c>
      <c r="E1627" s="44" t="s">
        <v>23</v>
      </c>
      <c r="F1627" s="799">
        <v>0</v>
      </c>
      <c r="G1627" s="282">
        <v>0</v>
      </c>
      <c r="H1627" s="273">
        <v>0</v>
      </c>
      <c r="I1627" s="273">
        <v>0</v>
      </c>
      <c r="J1627" s="273">
        <v>0</v>
      </c>
      <c r="K1627" s="44" t="s">
        <v>23</v>
      </c>
      <c r="L1627" s="273">
        <v>0</v>
      </c>
      <c r="M1627" s="20" t="s">
        <v>23</v>
      </c>
      <c r="N1627" s="44" t="s">
        <v>23</v>
      </c>
      <c r="O1627" s="18" t="s">
        <v>23</v>
      </c>
    </row>
    <row r="1628" spans="1:15" s="42" customFormat="1" ht="40.5">
      <c r="A1628" s="104" t="s">
        <v>1807</v>
      </c>
      <c r="B1628" s="1049" t="s">
        <v>732</v>
      </c>
      <c r="C1628" s="1050"/>
      <c r="D1628" s="835">
        <f t="shared" ref="D1628:L1628" si="309">SUM(D1627)</f>
        <v>0</v>
      </c>
      <c r="E1628" s="835">
        <f t="shared" si="309"/>
        <v>0</v>
      </c>
      <c r="F1628" s="835">
        <f t="shared" si="309"/>
        <v>0</v>
      </c>
      <c r="G1628" s="835">
        <f t="shared" si="309"/>
        <v>0</v>
      </c>
      <c r="H1628" s="835">
        <f t="shared" si="309"/>
        <v>0</v>
      </c>
      <c r="I1628" s="835">
        <f t="shared" si="309"/>
        <v>0</v>
      </c>
      <c r="J1628" s="835">
        <f t="shared" si="309"/>
        <v>0</v>
      </c>
      <c r="K1628" s="835">
        <f t="shared" si="309"/>
        <v>0</v>
      </c>
      <c r="L1628" s="835">
        <f t="shared" si="309"/>
        <v>0</v>
      </c>
      <c r="M1628" s="11" t="s">
        <v>23</v>
      </c>
      <c r="N1628" s="103" t="s">
        <v>23</v>
      </c>
      <c r="O1628" s="11" t="s">
        <v>23</v>
      </c>
    </row>
    <row r="1629" spans="1:15" s="42" customFormat="1" ht="139.5" customHeight="1">
      <c r="A1629" s="104" t="s">
        <v>1802</v>
      </c>
      <c r="B1629" s="1049" t="s">
        <v>1808</v>
      </c>
      <c r="C1629" s="1050"/>
      <c r="D1629" s="11">
        <f t="shared" ref="D1629:L1629" si="310">D1628+D1625+D1622+D1619</f>
        <v>0</v>
      </c>
      <c r="E1629" s="11">
        <f t="shared" si="310"/>
        <v>0</v>
      </c>
      <c r="F1629" s="11">
        <f t="shared" si="310"/>
        <v>0</v>
      </c>
      <c r="G1629" s="11">
        <f t="shared" si="310"/>
        <v>0</v>
      </c>
      <c r="H1629" s="11">
        <f t="shared" si="310"/>
        <v>0</v>
      </c>
      <c r="I1629" s="11">
        <f t="shared" si="310"/>
        <v>0</v>
      </c>
      <c r="J1629" s="11">
        <f t="shared" si="310"/>
        <v>0</v>
      </c>
      <c r="K1629" s="11">
        <f t="shared" si="310"/>
        <v>0</v>
      </c>
      <c r="L1629" s="11">
        <f t="shared" si="310"/>
        <v>0</v>
      </c>
      <c r="M1629" s="11" t="s">
        <v>23</v>
      </c>
      <c r="N1629" s="103" t="s">
        <v>23</v>
      </c>
      <c r="O1629" s="11" t="s">
        <v>23</v>
      </c>
    </row>
    <row r="1630" spans="1:15" s="42" customFormat="1" ht="37.5" customHeight="1">
      <c r="A1630" s="104" t="s">
        <v>1809</v>
      </c>
      <c r="B1630" s="1049" t="s">
        <v>994</v>
      </c>
      <c r="C1630" s="1051"/>
      <c r="D1630" s="1051"/>
      <c r="E1630" s="1051"/>
      <c r="F1630" s="1051"/>
      <c r="G1630" s="1051"/>
      <c r="H1630" s="1051"/>
      <c r="I1630" s="1051"/>
      <c r="J1630" s="1051"/>
      <c r="K1630" s="1051"/>
      <c r="L1630" s="1051"/>
      <c r="M1630" s="1051"/>
      <c r="N1630" s="1051"/>
      <c r="O1630" s="1050"/>
    </row>
    <row r="1631" spans="1:15" s="42" customFormat="1" ht="20.25">
      <c r="A1631" s="405" t="s">
        <v>982</v>
      </c>
      <c r="B1631" s="21" t="s">
        <v>23</v>
      </c>
      <c r="C1631" s="21" t="s">
        <v>23</v>
      </c>
      <c r="D1631" s="801">
        <v>0</v>
      </c>
      <c r="E1631" s="44" t="s">
        <v>23</v>
      </c>
      <c r="F1631" s="799">
        <v>0</v>
      </c>
      <c r="G1631" s="282">
        <v>0</v>
      </c>
      <c r="H1631" s="273">
        <v>0</v>
      </c>
      <c r="I1631" s="273">
        <v>0</v>
      </c>
      <c r="J1631" s="273">
        <v>0</v>
      </c>
      <c r="K1631" s="44" t="s">
        <v>23</v>
      </c>
      <c r="L1631" s="273">
        <v>0</v>
      </c>
      <c r="M1631" s="20" t="s">
        <v>23</v>
      </c>
      <c r="N1631" s="44" t="s">
        <v>23</v>
      </c>
      <c r="O1631" s="18" t="s">
        <v>23</v>
      </c>
    </row>
    <row r="1632" spans="1:15" s="42" customFormat="1" ht="113.25" customHeight="1">
      <c r="A1632" s="104" t="s">
        <v>1809</v>
      </c>
      <c r="B1632" s="1049" t="s">
        <v>1810</v>
      </c>
      <c r="C1632" s="1050"/>
      <c r="D1632" s="835">
        <f t="shared" ref="D1632:L1632" si="311">SUM(D1631)</f>
        <v>0</v>
      </c>
      <c r="E1632" s="835">
        <f t="shared" si="311"/>
        <v>0</v>
      </c>
      <c r="F1632" s="835">
        <f t="shared" si="311"/>
        <v>0</v>
      </c>
      <c r="G1632" s="835">
        <f t="shared" si="311"/>
        <v>0</v>
      </c>
      <c r="H1632" s="835">
        <f t="shared" si="311"/>
        <v>0</v>
      </c>
      <c r="I1632" s="835">
        <f t="shared" si="311"/>
        <v>0</v>
      </c>
      <c r="J1632" s="835">
        <f t="shared" si="311"/>
        <v>0</v>
      </c>
      <c r="K1632" s="835">
        <f t="shared" si="311"/>
        <v>0</v>
      </c>
      <c r="L1632" s="835">
        <f t="shared" si="311"/>
        <v>0</v>
      </c>
      <c r="M1632" s="11" t="s">
        <v>23</v>
      </c>
      <c r="N1632" s="103" t="s">
        <v>23</v>
      </c>
      <c r="O1632" s="11" t="s">
        <v>23</v>
      </c>
    </row>
    <row r="1633" spans="1:15" s="42" customFormat="1" ht="162" customHeight="1">
      <c r="A1633" s="106" t="s">
        <v>1786</v>
      </c>
      <c r="B1633" s="1052" t="s">
        <v>1811</v>
      </c>
      <c r="C1633" s="1054"/>
      <c r="D1633" s="26">
        <f>D1632+D1629+D1615+D1604+D1601</f>
        <v>6285.3</v>
      </c>
      <c r="E1633" s="26" t="s">
        <v>23</v>
      </c>
      <c r="F1633" s="26">
        <f t="shared" ref="F1633:L1633" si="312">F1632+F1629+F1615+F1604+F1601</f>
        <v>0</v>
      </c>
      <c r="G1633" s="50">
        <f t="shared" si="312"/>
        <v>1</v>
      </c>
      <c r="H1633" s="26">
        <f t="shared" si="312"/>
        <v>54562576.950000003</v>
      </c>
      <c r="I1633" s="26">
        <f t="shared" si="312"/>
        <v>0</v>
      </c>
      <c r="J1633" s="26">
        <f t="shared" si="312"/>
        <v>54562576.950000003</v>
      </c>
      <c r="K1633" s="26">
        <f t="shared" si="312"/>
        <v>0</v>
      </c>
      <c r="L1633" s="50">
        <f t="shared" si="312"/>
        <v>7507728</v>
      </c>
      <c r="M1633" s="26" t="s">
        <v>23</v>
      </c>
      <c r="N1633" s="105" t="s">
        <v>23</v>
      </c>
      <c r="O1633" s="26" t="s">
        <v>23</v>
      </c>
    </row>
    <row r="1634" spans="1:15" s="42" customFormat="1" ht="51" customHeight="1">
      <c r="A1634" s="104" t="s">
        <v>1812</v>
      </c>
      <c r="B1634" s="1071" t="s">
        <v>1813</v>
      </c>
      <c r="C1634" s="1072"/>
      <c r="D1634" s="1072"/>
      <c r="E1634" s="1072"/>
      <c r="F1634" s="1072"/>
      <c r="G1634" s="1072"/>
      <c r="H1634" s="1072"/>
      <c r="I1634" s="1072"/>
      <c r="J1634" s="1072"/>
      <c r="K1634" s="1072"/>
      <c r="L1634" s="1072"/>
      <c r="M1634" s="1072"/>
      <c r="N1634" s="1072"/>
      <c r="O1634" s="1073"/>
    </row>
    <row r="1635" spans="1:15" s="42" customFormat="1" ht="25.5">
      <c r="A1635" s="104" t="s">
        <v>1814</v>
      </c>
      <c r="B1635" s="1087" t="s">
        <v>20</v>
      </c>
      <c r="C1635" s="1088"/>
      <c r="D1635" s="1088"/>
      <c r="E1635" s="1088"/>
      <c r="F1635" s="1088"/>
      <c r="G1635" s="1088"/>
      <c r="H1635" s="1088"/>
      <c r="I1635" s="1088"/>
      <c r="J1635" s="1088"/>
      <c r="K1635" s="1088"/>
      <c r="L1635" s="1088"/>
      <c r="M1635" s="1088"/>
      <c r="N1635" s="1088"/>
      <c r="O1635" s="1089"/>
    </row>
    <row r="1636" spans="1:15" s="42" customFormat="1" ht="124.5" customHeight="1">
      <c r="A1636" s="44">
        <v>1</v>
      </c>
      <c r="B1636" s="17" t="s">
        <v>1815</v>
      </c>
      <c r="C1636" s="12" t="s">
        <v>1816</v>
      </c>
      <c r="D1636" s="5">
        <v>273.39999999999998</v>
      </c>
      <c r="E1636" s="188" t="s">
        <v>1817</v>
      </c>
      <c r="F1636" s="799">
        <v>0</v>
      </c>
      <c r="G1636" s="269">
        <v>1</v>
      </c>
      <c r="H1636" s="368">
        <v>606996.9</v>
      </c>
      <c r="I1636" s="368">
        <v>268363.40999999997</v>
      </c>
      <c r="J1636" s="368">
        <f>H1636-I1636</f>
        <v>338633.49000000005</v>
      </c>
      <c r="K1636" s="5" t="s">
        <v>1818</v>
      </c>
      <c r="L1636" s="21">
        <v>6723255.9500000002</v>
      </c>
      <c r="M1636" s="19">
        <v>40526</v>
      </c>
      <c r="N1636" s="5" t="s">
        <v>1819</v>
      </c>
      <c r="O1636" s="18" t="s">
        <v>23</v>
      </c>
    </row>
    <row r="1637" spans="1:15" s="42" customFormat="1" ht="136.5" customHeight="1">
      <c r="A1637" s="104" t="s">
        <v>1814</v>
      </c>
      <c r="B1637" s="1049" t="s">
        <v>1820</v>
      </c>
      <c r="C1637" s="1050"/>
      <c r="D1637" s="835">
        <f>SUM(D1636)</f>
        <v>273.39999999999998</v>
      </c>
      <c r="E1637" s="835">
        <f>SUM(E1636)</f>
        <v>0</v>
      </c>
      <c r="F1637" s="835">
        <f>SUM(F1636)</f>
        <v>0</v>
      </c>
      <c r="G1637" s="835">
        <f>SUM(G1636)</f>
        <v>1</v>
      </c>
      <c r="H1637" s="835">
        <f>SUM(H1636)</f>
        <v>606996.9</v>
      </c>
      <c r="I1637" s="167">
        <f>I1636</f>
        <v>268363.40999999997</v>
      </c>
      <c r="J1637" s="35">
        <f>J1636</f>
        <v>338633.49000000005</v>
      </c>
      <c r="K1637" s="835">
        <f>SUM(K1636)</f>
        <v>0</v>
      </c>
      <c r="L1637" s="835">
        <f>SUM(L1636)</f>
        <v>6723255.9500000002</v>
      </c>
      <c r="M1637" s="11" t="s">
        <v>23</v>
      </c>
      <c r="N1637" s="103" t="s">
        <v>23</v>
      </c>
      <c r="O1637" s="11" t="s">
        <v>23</v>
      </c>
    </row>
    <row r="1638" spans="1:15" s="42" customFormat="1" ht="20.25">
      <c r="A1638" s="104" t="s">
        <v>1821</v>
      </c>
      <c r="B1638" s="1049" t="s">
        <v>197</v>
      </c>
      <c r="C1638" s="1051"/>
      <c r="D1638" s="1051"/>
      <c r="E1638" s="1051"/>
      <c r="F1638" s="1051"/>
      <c r="G1638" s="1051"/>
      <c r="H1638" s="1051"/>
      <c r="I1638" s="1051"/>
      <c r="J1638" s="1051"/>
      <c r="K1638" s="1051"/>
      <c r="L1638" s="1051"/>
      <c r="M1638" s="1051"/>
      <c r="N1638" s="1051"/>
      <c r="O1638" s="1050"/>
    </row>
    <row r="1639" spans="1:15" s="42" customFormat="1" ht="20.25">
      <c r="A1639" s="44">
        <v>1</v>
      </c>
      <c r="B1639" s="21" t="s">
        <v>23</v>
      </c>
      <c r="C1639" s="21" t="s">
        <v>23</v>
      </c>
      <c r="D1639" s="801">
        <v>0</v>
      </c>
      <c r="E1639" s="44" t="s">
        <v>23</v>
      </c>
      <c r="F1639" s="799">
        <v>0</v>
      </c>
      <c r="G1639" s="282">
        <v>0</v>
      </c>
      <c r="H1639" s="273">
        <v>0</v>
      </c>
      <c r="I1639" s="273">
        <v>0</v>
      </c>
      <c r="J1639" s="273">
        <v>0</v>
      </c>
      <c r="K1639" s="44" t="s">
        <v>23</v>
      </c>
      <c r="L1639" s="273">
        <v>0</v>
      </c>
      <c r="M1639" s="20" t="s">
        <v>23</v>
      </c>
      <c r="N1639" s="44" t="s">
        <v>23</v>
      </c>
      <c r="O1639" s="18" t="s">
        <v>23</v>
      </c>
    </row>
    <row r="1640" spans="1:15" s="42" customFormat="1" ht="123.75" customHeight="1">
      <c r="A1640" s="104" t="s">
        <v>1821</v>
      </c>
      <c r="B1640" s="1049" t="s">
        <v>1822</v>
      </c>
      <c r="C1640" s="1050"/>
      <c r="D1640" s="835">
        <f t="shared" ref="D1640:L1640" si="313">SUM(D1639)</f>
        <v>0</v>
      </c>
      <c r="E1640" s="835">
        <f t="shared" si="313"/>
        <v>0</v>
      </c>
      <c r="F1640" s="835">
        <f t="shared" si="313"/>
        <v>0</v>
      </c>
      <c r="G1640" s="835">
        <f t="shared" si="313"/>
        <v>0</v>
      </c>
      <c r="H1640" s="835">
        <f t="shared" si="313"/>
        <v>0</v>
      </c>
      <c r="I1640" s="835">
        <f t="shared" si="313"/>
        <v>0</v>
      </c>
      <c r="J1640" s="835">
        <f t="shared" si="313"/>
        <v>0</v>
      </c>
      <c r="K1640" s="835">
        <f t="shared" si="313"/>
        <v>0</v>
      </c>
      <c r="L1640" s="835">
        <f t="shared" si="313"/>
        <v>0</v>
      </c>
      <c r="M1640" s="11" t="s">
        <v>23</v>
      </c>
      <c r="N1640" s="103" t="s">
        <v>23</v>
      </c>
      <c r="O1640" s="11" t="s">
        <v>23</v>
      </c>
    </row>
    <row r="1641" spans="1:15" s="42" customFormat="1" ht="20.25">
      <c r="A1641" s="104" t="s">
        <v>1823</v>
      </c>
      <c r="B1641" s="1049" t="s">
        <v>678</v>
      </c>
      <c r="C1641" s="1051"/>
      <c r="D1641" s="1051"/>
      <c r="E1641" s="1051"/>
      <c r="F1641" s="1051"/>
      <c r="G1641" s="1051"/>
      <c r="H1641" s="1051"/>
      <c r="I1641" s="1051"/>
      <c r="J1641" s="1051"/>
      <c r="K1641" s="1051"/>
      <c r="L1641" s="1051"/>
      <c r="M1641" s="1051"/>
      <c r="N1641" s="1051"/>
      <c r="O1641" s="1050"/>
    </row>
    <row r="1642" spans="1:15" s="42" customFormat="1" ht="20.25">
      <c r="A1642" s="104" t="s">
        <v>1824</v>
      </c>
      <c r="B1642" s="1049" t="s">
        <v>977</v>
      </c>
      <c r="C1642" s="1051"/>
      <c r="D1642" s="1051"/>
      <c r="E1642" s="1051"/>
      <c r="F1642" s="1051"/>
      <c r="G1642" s="1051"/>
      <c r="H1642" s="1051"/>
      <c r="I1642" s="1051"/>
      <c r="J1642" s="1051"/>
      <c r="K1642" s="1051"/>
      <c r="L1642" s="1051"/>
      <c r="M1642" s="1051"/>
      <c r="N1642" s="1051"/>
      <c r="O1642" s="1050"/>
    </row>
    <row r="1643" spans="1:15" s="42" customFormat="1" ht="20.25">
      <c r="A1643" s="44">
        <v>1</v>
      </c>
      <c r="B1643" s="21" t="s">
        <v>23</v>
      </c>
      <c r="C1643" s="21" t="s">
        <v>23</v>
      </c>
      <c r="D1643" s="801">
        <v>0</v>
      </c>
      <c r="E1643" s="44" t="s">
        <v>23</v>
      </c>
      <c r="F1643" s="799">
        <v>0</v>
      </c>
      <c r="G1643" s="282">
        <v>0</v>
      </c>
      <c r="H1643" s="273">
        <v>0</v>
      </c>
      <c r="I1643" s="273">
        <v>0</v>
      </c>
      <c r="J1643" s="273">
        <v>0</v>
      </c>
      <c r="K1643" s="44" t="s">
        <v>23</v>
      </c>
      <c r="L1643" s="273">
        <v>0</v>
      </c>
      <c r="M1643" s="20" t="s">
        <v>23</v>
      </c>
      <c r="N1643" s="44" t="s">
        <v>23</v>
      </c>
      <c r="O1643" s="18" t="s">
        <v>23</v>
      </c>
    </row>
    <row r="1644" spans="1:15" s="42" customFormat="1" ht="20.25">
      <c r="A1644" s="104" t="s">
        <v>1824</v>
      </c>
      <c r="B1644" s="1049" t="s">
        <v>978</v>
      </c>
      <c r="C1644" s="1050"/>
      <c r="D1644" s="835">
        <f t="shared" ref="D1644:L1644" si="314">SUM(D1643)</f>
        <v>0</v>
      </c>
      <c r="E1644" s="835">
        <f t="shared" si="314"/>
        <v>0</v>
      </c>
      <c r="F1644" s="835">
        <f t="shared" si="314"/>
        <v>0</v>
      </c>
      <c r="G1644" s="835">
        <f t="shared" si="314"/>
        <v>0</v>
      </c>
      <c r="H1644" s="835">
        <f t="shared" si="314"/>
        <v>0</v>
      </c>
      <c r="I1644" s="835">
        <f t="shared" si="314"/>
        <v>0</v>
      </c>
      <c r="J1644" s="835">
        <f t="shared" si="314"/>
        <v>0</v>
      </c>
      <c r="K1644" s="835">
        <f t="shared" si="314"/>
        <v>0</v>
      </c>
      <c r="L1644" s="835">
        <f t="shared" si="314"/>
        <v>0</v>
      </c>
      <c r="M1644" s="11" t="s">
        <v>23</v>
      </c>
      <c r="N1644" s="103" t="s">
        <v>23</v>
      </c>
      <c r="O1644" s="11" t="s">
        <v>23</v>
      </c>
    </row>
    <row r="1645" spans="1:15" s="42" customFormat="1" ht="20.25">
      <c r="A1645" s="104" t="s">
        <v>1825</v>
      </c>
      <c r="B1645" s="1049" t="s">
        <v>692</v>
      </c>
      <c r="C1645" s="1051"/>
      <c r="D1645" s="1051"/>
      <c r="E1645" s="1051"/>
      <c r="F1645" s="1051"/>
      <c r="G1645" s="1051"/>
      <c r="H1645" s="1051"/>
      <c r="I1645" s="1051"/>
      <c r="J1645" s="1051"/>
      <c r="K1645" s="1051"/>
      <c r="L1645" s="1051"/>
      <c r="M1645" s="1051"/>
      <c r="N1645" s="1051"/>
      <c r="O1645" s="1050"/>
    </row>
    <row r="1646" spans="1:15" s="42" customFormat="1" ht="20.25">
      <c r="A1646" s="44">
        <v>1</v>
      </c>
      <c r="B1646" s="21" t="s">
        <v>23</v>
      </c>
      <c r="C1646" s="21" t="s">
        <v>23</v>
      </c>
      <c r="D1646" s="801">
        <v>0</v>
      </c>
      <c r="E1646" s="44" t="s">
        <v>23</v>
      </c>
      <c r="F1646" s="799">
        <v>0</v>
      </c>
      <c r="G1646" s="282">
        <v>0</v>
      </c>
      <c r="H1646" s="273">
        <v>0</v>
      </c>
      <c r="I1646" s="273">
        <v>0</v>
      </c>
      <c r="J1646" s="273">
        <v>0</v>
      </c>
      <c r="K1646" s="44" t="s">
        <v>23</v>
      </c>
      <c r="L1646" s="273">
        <v>0</v>
      </c>
      <c r="M1646" s="20" t="s">
        <v>23</v>
      </c>
      <c r="N1646" s="44" t="s">
        <v>23</v>
      </c>
      <c r="O1646" s="18" t="s">
        <v>23</v>
      </c>
    </row>
    <row r="1647" spans="1:15" s="42" customFormat="1" ht="20.25">
      <c r="A1647" s="104" t="s">
        <v>1825</v>
      </c>
      <c r="B1647" s="1049" t="s">
        <v>980</v>
      </c>
      <c r="C1647" s="1050"/>
      <c r="D1647" s="835">
        <f t="shared" ref="D1647:L1647" si="315">SUM(D1646)</f>
        <v>0</v>
      </c>
      <c r="E1647" s="835">
        <f t="shared" si="315"/>
        <v>0</v>
      </c>
      <c r="F1647" s="835">
        <f t="shared" si="315"/>
        <v>0</v>
      </c>
      <c r="G1647" s="835">
        <f t="shared" si="315"/>
        <v>0</v>
      </c>
      <c r="H1647" s="835">
        <f t="shared" si="315"/>
        <v>0</v>
      </c>
      <c r="I1647" s="835">
        <f t="shared" si="315"/>
        <v>0</v>
      </c>
      <c r="J1647" s="835">
        <f t="shared" si="315"/>
        <v>0</v>
      </c>
      <c r="K1647" s="835">
        <f t="shared" si="315"/>
        <v>0</v>
      </c>
      <c r="L1647" s="835">
        <f t="shared" si="315"/>
        <v>0</v>
      </c>
      <c r="M1647" s="11" t="s">
        <v>23</v>
      </c>
      <c r="N1647" s="103" t="s">
        <v>23</v>
      </c>
      <c r="O1647" s="11" t="s">
        <v>23</v>
      </c>
    </row>
    <row r="1648" spans="1:15" s="42" customFormat="1" ht="20.25">
      <c r="A1648" s="104" t="s">
        <v>1826</v>
      </c>
      <c r="B1648" s="1049" t="s">
        <v>721</v>
      </c>
      <c r="C1648" s="1051"/>
      <c r="D1648" s="1051"/>
      <c r="E1648" s="1051"/>
      <c r="F1648" s="1051"/>
      <c r="G1648" s="1051"/>
      <c r="H1648" s="1051"/>
      <c r="I1648" s="1051"/>
      <c r="J1648" s="1051"/>
      <c r="K1648" s="1051"/>
      <c r="L1648" s="1051"/>
      <c r="M1648" s="1051"/>
      <c r="N1648" s="1051"/>
      <c r="O1648" s="1050"/>
    </row>
    <row r="1649" spans="1:15" s="42" customFormat="1" ht="20.25">
      <c r="A1649" s="44" t="s">
        <v>982</v>
      </c>
      <c r="B1649" s="12" t="s">
        <v>23</v>
      </c>
      <c r="C1649" s="12" t="s">
        <v>23</v>
      </c>
      <c r="D1649" s="5">
        <v>0</v>
      </c>
      <c r="E1649" s="188" t="s">
        <v>23</v>
      </c>
      <c r="F1649" s="799">
        <v>0</v>
      </c>
      <c r="G1649" s="269">
        <v>0</v>
      </c>
      <c r="H1649" s="368">
        <v>0</v>
      </c>
      <c r="I1649" s="273">
        <v>0</v>
      </c>
      <c r="J1649" s="273">
        <v>0</v>
      </c>
      <c r="K1649" s="44" t="s">
        <v>23</v>
      </c>
      <c r="L1649" s="273">
        <v>0</v>
      </c>
      <c r="M1649" s="19" t="s">
        <v>23</v>
      </c>
      <c r="N1649" s="5" t="s">
        <v>23</v>
      </c>
      <c r="O1649" s="18" t="s">
        <v>23</v>
      </c>
    </row>
    <row r="1650" spans="1:15" s="42" customFormat="1" ht="20.25">
      <c r="A1650" s="104" t="s">
        <v>1826</v>
      </c>
      <c r="B1650" s="1049" t="s">
        <v>732</v>
      </c>
      <c r="C1650" s="1050"/>
      <c r="D1650" s="835">
        <f t="shared" ref="D1650:L1650" si="316">SUM(D1649)</f>
        <v>0</v>
      </c>
      <c r="E1650" s="835">
        <f t="shared" si="316"/>
        <v>0</v>
      </c>
      <c r="F1650" s="835">
        <f t="shared" si="316"/>
        <v>0</v>
      </c>
      <c r="G1650" s="835">
        <f t="shared" si="316"/>
        <v>0</v>
      </c>
      <c r="H1650" s="835">
        <f t="shared" si="316"/>
        <v>0</v>
      </c>
      <c r="I1650" s="835">
        <f t="shared" si="316"/>
        <v>0</v>
      </c>
      <c r="J1650" s="835">
        <f t="shared" si="316"/>
        <v>0</v>
      </c>
      <c r="K1650" s="835">
        <f t="shared" si="316"/>
        <v>0</v>
      </c>
      <c r="L1650" s="835">
        <f t="shared" si="316"/>
        <v>0</v>
      </c>
      <c r="M1650" s="11" t="s">
        <v>23</v>
      </c>
      <c r="N1650" s="103" t="s">
        <v>23</v>
      </c>
      <c r="O1650" s="11" t="s">
        <v>23</v>
      </c>
    </row>
    <row r="1651" spans="1:15" s="42" customFormat="1" ht="20.25">
      <c r="A1651" s="104" t="s">
        <v>1823</v>
      </c>
      <c r="B1651" s="1049" t="s">
        <v>1827</v>
      </c>
      <c r="C1651" s="1050"/>
      <c r="D1651" s="11">
        <f t="shared" ref="D1651:L1651" si="317">D1650+D1647+D1644</f>
        <v>0</v>
      </c>
      <c r="E1651" s="11">
        <f t="shared" si="317"/>
        <v>0</v>
      </c>
      <c r="F1651" s="11">
        <f t="shared" si="317"/>
        <v>0</v>
      </c>
      <c r="G1651" s="11">
        <f t="shared" si="317"/>
        <v>0</v>
      </c>
      <c r="H1651" s="11">
        <f t="shared" si="317"/>
        <v>0</v>
      </c>
      <c r="I1651" s="11">
        <f t="shared" si="317"/>
        <v>0</v>
      </c>
      <c r="J1651" s="11">
        <f t="shared" si="317"/>
        <v>0</v>
      </c>
      <c r="K1651" s="11">
        <f t="shared" si="317"/>
        <v>0</v>
      </c>
      <c r="L1651" s="11">
        <f t="shared" si="317"/>
        <v>0</v>
      </c>
      <c r="M1651" s="11" t="s">
        <v>23</v>
      </c>
      <c r="N1651" s="103" t="s">
        <v>23</v>
      </c>
      <c r="O1651" s="845" t="s">
        <v>23</v>
      </c>
    </row>
    <row r="1652" spans="1:15" s="42" customFormat="1" ht="20.25">
      <c r="A1652" s="104" t="s">
        <v>1828</v>
      </c>
      <c r="B1652" s="1049" t="s">
        <v>735</v>
      </c>
      <c r="C1652" s="1051"/>
      <c r="D1652" s="1051"/>
      <c r="E1652" s="1051"/>
      <c r="F1652" s="1051"/>
      <c r="G1652" s="1051"/>
      <c r="H1652" s="1051"/>
      <c r="I1652" s="1051"/>
      <c r="J1652" s="1051"/>
      <c r="K1652" s="1051"/>
      <c r="L1652" s="1051"/>
      <c r="M1652" s="1051"/>
      <c r="N1652" s="1051"/>
      <c r="O1652" s="1050"/>
    </row>
    <row r="1653" spans="1:15" s="42" customFormat="1" ht="20.25">
      <c r="A1653" s="104" t="s">
        <v>1829</v>
      </c>
      <c r="B1653" s="1049" t="s">
        <v>985</v>
      </c>
      <c r="C1653" s="1051"/>
      <c r="D1653" s="1051"/>
      <c r="E1653" s="1051"/>
      <c r="F1653" s="1051"/>
      <c r="G1653" s="1051"/>
      <c r="H1653" s="1051"/>
      <c r="I1653" s="1051"/>
      <c r="J1653" s="1051"/>
      <c r="K1653" s="1051"/>
      <c r="L1653" s="1051"/>
      <c r="M1653" s="1051"/>
      <c r="N1653" s="1051"/>
      <c r="O1653" s="1050"/>
    </row>
    <row r="1654" spans="1:15" s="42" customFormat="1" ht="20.25">
      <c r="A1654" s="44">
        <v>1</v>
      </c>
      <c r="B1654" s="21" t="s">
        <v>23</v>
      </c>
      <c r="C1654" s="21" t="s">
        <v>23</v>
      </c>
      <c r="D1654" s="801">
        <v>0</v>
      </c>
      <c r="E1654" s="44" t="s">
        <v>23</v>
      </c>
      <c r="F1654" s="799">
        <v>0</v>
      </c>
      <c r="G1654" s="282">
        <v>0</v>
      </c>
      <c r="H1654" s="273">
        <v>0</v>
      </c>
      <c r="I1654" s="273">
        <v>0</v>
      </c>
      <c r="J1654" s="273">
        <v>0</v>
      </c>
      <c r="K1654" s="44" t="s">
        <v>23</v>
      </c>
      <c r="L1654" s="273">
        <v>0</v>
      </c>
      <c r="M1654" s="20" t="s">
        <v>23</v>
      </c>
      <c r="N1654" s="44" t="s">
        <v>23</v>
      </c>
      <c r="O1654" s="18" t="s">
        <v>23</v>
      </c>
    </row>
    <row r="1655" spans="1:15" s="42" customFormat="1" ht="20.25">
      <c r="A1655" s="104" t="s">
        <v>1830</v>
      </c>
      <c r="B1655" s="1049" t="s">
        <v>949</v>
      </c>
      <c r="C1655" s="1050"/>
      <c r="D1655" s="835">
        <f t="shared" ref="D1655:L1655" si="318">SUM(D1654)</f>
        <v>0</v>
      </c>
      <c r="E1655" s="835">
        <f t="shared" si="318"/>
        <v>0</v>
      </c>
      <c r="F1655" s="835">
        <f t="shared" si="318"/>
        <v>0</v>
      </c>
      <c r="G1655" s="835">
        <f t="shared" si="318"/>
        <v>0</v>
      </c>
      <c r="H1655" s="835">
        <f t="shared" si="318"/>
        <v>0</v>
      </c>
      <c r="I1655" s="835">
        <f t="shared" si="318"/>
        <v>0</v>
      </c>
      <c r="J1655" s="835">
        <f t="shared" si="318"/>
        <v>0</v>
      </c>
      <c r="K1655" s="835">
        <f t="shared" si="318"/>
        <v>0</v>
      </c>
      <c r="L1655" s="835">
        <f t="shared" si="318"/>
        <v>0</v>
      </c>
      <c r="M1655" s="11" t="s">
        <v>23</v>
      </c>
      <c r="N1655" s="103" t="s">
        <v>23</v>
      </c>
      <c r="O1655" s="11" t="s">
        <v>23</v>
      </c>
    </row>
    <row r="1656" spans="1:15" s="42" customFormat="1" ht="20.25">
      <c r="A1656" s="104" t="s">
        <v>1831</v>
      </c>
      <c r="B1656" s="1093" t="s">
        <v>987</v>
      </c>
      <c r="C1656" s="1104"/>
      <c r="D1656" s="1104"/>
      <c r="E1656" s="1104"/>
      <c r="F1656" s="1104"/>
      <c r="G1656" s="1104"/>
      <c r="H1656" s="1104"/>
      <c r="I1656" s="1104"/>
      <c r="J1656" s="1104"/>
      <c r="K1656" s="1104"/>
      <c r="L1656" s="1104"/>
      <c r="M1656" s="1104"/>
      <c r="N1656" s="1104"/>
      <c r="O1656" s="1094"/>
    </row>
    <row r="1657" spans="1:15" s="42" customFormat="1" ht="20.25">
      <c r="A1657" s="44">
        <v>1</v>
      </c>
      <c r="B1657" s="275" t="s">
        <v>23</v>
      </c>
      <c r="C1657" s="275" t="s">
        <v>23</v>
      </c>
      <c r="D1657" s="275">
        <v>0</v>
      </c>
      <c r="E1657" s="275" t="s">
        <v>23</v>
      </c>
      <c r="F1657" s="275">
        <v>0</v>
      </c>
      <c r="G1657" s="275">
        <v>0</v>
      </c>
      <c r="H1657" s="275">
        <v>0</v>
      </c>
      <c r="I1657" s="275">
        <v>0</v>
      </c>
      <c r="J1657" s="275">
        <v>0</v>
      </c>
      <c r="K1657" s="275">
        <v>0</v>
      </c>
      <c r="L1657" s="275">
        <v>0</v>
      </c>
      <c r="M1657" s="275" t="s">
        <v>23</v>
      </c>
      <c r="N1657" s="275" t="s">
        <v>23</v>
      </c>
      <c r="O1657" s="275" t="s">
        <v>23</v>
      </c>
    </row>
    <row r="1658" spans="1:15" s="42" customFormat="1" ht="22.5">
      <c r="A1658" s="104" t="s">
        <v>1831</v>
      </c>
      <c r="B1658" s="1093" t="s">
        <v>988</v>
      </c>
      <c r="C1658" s="1094"/>
      <c r="D1658" s="168">
        <f t="shared" ref="D1658:J1658" si="319">SUM(D1657)</f>
        <v>0</v>
      </c>
      <c r="E1658" s="168">
        <f t="shared" si="319"/>
        <v>0</v>
      </c>
      <c r="F1658" s="168">
        <f t="shared" si="319"/>
        <v>0</v>
      </c>
      <c r="G1658" s="168">
        <f t="shared" si="319"/>
        <v>0</v>
      </c>
      <c r="H1658" s="168">
        <f t="shared" si="319"/>
        <v>0</v>
      </c>
      <c r="I1658" s="168">
        <f t="shared" si="319"/>
        <v>0</v>
      </c>
      <c r="J1658" s="168">
        <f t="shared" si="319"/>
        <v>0</v>
      </c>
      <c r="K1658" s="55">
        <v>0</v>
      </c>
      <c r="L1658" s="168">
        <f>SUM(L1657)</f>
        <v>0</v>
      </c>
      <c r="M1658" s="168" t="s">
        <v>23</v>
      </c>
      <c r="N1658" s="841" t="s">
        <v>23</v>
      </c>
      <c r="O1658" s="168" t="s">
        <v>23</v>
      </c>
    </row>
    <row r="1659" spans="1:15" s="42" customFormat="1" ht="20.25">
      <c r="A1659" s="104" t="s">
        <v>1832</v>
      </c>
      <c r="B1659" s="1093" t="s">
        <v>990</v>
      </c>
      <c r="C1659" s="1104"/>
      <c r="D1659" s="1104"/>
      <c r="E1659" s="1104"/>
      <c r="F1659" s="1104"/>
      <c r="G1659" s="1104"/>
      <c r="H1659" s="1104"/>
      <c r="I1659" s="1104"/>
      <c r="J1659" s="1104"/>
      <c r="K1659" s="1104"/>
      <c r="L1659" s="1104"/>
      <c r="M1659" s="1104"/>
      <c r="N1659" s="1104"/>
      <c r="O1659" s="1094"/>
    </row>
    <row r="1660" spans="1:15" s="42" customFormat="1" ht="20.25">
      <c r="A1660" s="44">
        <v>1</v>
      </c>
      <c r="B1660" s="275" t="s">
        <v>23</v>
      </c>
      <c r="C1660" s="275" t="s">
        <v>23</v>
      </c>
      <c r="D1660" s="275">
        <v>0</v>
      </c>
      <c r="E1660" s="275" t="s">
        <v>23</v>
      </c>
      <c r="F1660" s="275">
        <v>0</v>
      </c>
      <c r="G1660" s="275">
        <v>0</v>
      </c>
      <c r="H1660" s="275">
        <v>0</v>
      </c>
      <c r="I1660" s="275">
        <v>0</v>
      </c>
      <c r="J1660" s="275">
        <v>0</v>
      </c>
      <c r="K1660" s="275">
        <v>0</v>
      </c>
      <c r="L1660" s="275">
        <v>0</v>
      </c>
      <c r="M1660" s="275" t="s">
        <v>23</v>
      </c>
      <c r="N1660" s="275" t="s">
        <v>23</v>
      </c>
      <c r="O1660" s="275" t="s">
        <v>23</v>
      </c>
    </row>
    <row r="1661" spans="1:15" s="42" customFormat="1" ht="22.5">
      <c r="A1661" s="104" t="s">
        <v>1832</v>
      </c>
      <c r="B1661" s="1093" t="s">
        <v>991</v>
      </c>
      <c r="C1661" s="1094"/>
      <c r="D1661" s="168">
        <f t="shared" ref="D1661:J1661" si="320">SUM(D1660)</f>
        <v>0</v>
      </c>
      <c r="E1661" s="168">
        <f t="shared" si="320"/>
        <v>0</v>
      </c>
      <c r="F1661" s="168">
        <f t="shared" si="320"/>
        <v>0</v>
      </c>
      <c r="G1661" s="168">
        <f t="shared" si="320"/>
        <v>0</v>
      </c>
      <c r="H1661" s="168">
        <f t="shared" si="320"/>
        <v>0</v>
      </c>
      <c r="I1661" s="168">
        <f t="shared" si="320"/>
        <v>0</v>
      </c>
      <c r="J1661" s="168">
        <f t="shared" si="320"/>
        <v>0</v>
      </c>
      <c r="K1661" s="55">
        <v>0</v>
      </c>
      <c r="L1661" s="168">
        <f>SUM(L1660)</f>
        <v>0</v>
      </c>
      <c r="M1661" s="168" t="s">
        <v>23</v>
      </c>
      <c r="N1661" s="841" t="s">
        <v>23</v>
      </c>
      <c r="O1661" s="168" t="s">
        <v>23</v>
      </c>
    </row>
    <row r="1662" spans="1:15" s="42" customFormat="1" ht="20.25">
      <c r="A1662" s="104" t="s">
        <v>1833</v>
      </c>
      <c r="B1662" s="1093" t="s">
        <v>721</v>
      </c>
      <c r="C1662" s="1104"/>
      <c r="D1662" s="1104"/>
      <c r="E1662" s="1104"/>
      <c r="F1662" s="1104"/>
      <c r="G1662" s="1104"/>
      <c r="H1662" s="1104"/>
      <c r="I1662" s="1104"/>
      <c r="J1662" s="1104"/>
      <c r="K1662" s="1104"/>
      <c r="L1662" s="1104"/>
      <c r="M1662" s="1104"/>
      <c r="N1662" s="1104"/>
      <c r="O1662" s="1094"/>
    </row>
    <row r="1663" spans="1:15" s="42" customFormat="1" ht="20.25">
      <c r="A1663" s="405" t="s">
        <v>982</v>
      </c>
      <c r="B1663" s="275" t="s">
        <v>23</v>
      </c>
      <c r="C1663" s="275" t="s">
        <v>23</v>
      </c>
      <c r="D1663" s="275">
        <v>0</v>
      </c>
      <c r="E1663" s="275" t="s">
        <v>23</v>
      </c>
      <c r="F1663" s="275">
        <v>0</v>
      </c>
      <c r="G1663" s="275">
        <v>0</v>
      </c>
      <c r="H1663" s="275">
        <v>0</v>
      </c>
      <c r="I1663" s="275">
        <v>0</v>
      </c>
      <c r="J1663" s="275">
        <v>0</v>
      </c>
      <c r="K1663" s="275">
        <v>0</v>
      </c>
      <c r="L1663" s="275">
        <v>0</v>
      </c>
      <c r="M1663" s="275" t="s">
        <v>23</v>
      </c>
      <c r="N1663" s="275" t="s">
        <v>23</v>
      </c>
      <c r="O1663" s="275" t="s">
        <v>23</v>
      </c>
    </row>
    <row r="1664" spans="1:15" s="42" customFormat="1" ht="22.5">
      <c r="A1664" s="104" t="s">
        <v>1833</v>
      </c>
      <c r="B1664" s="1093" t="s">
        <v>732</v>
      </c>
      <c r="C1664" s="1094"/>
      <c r="D1664" s="168">
        <f t="shared" ref="D1664:J1664" si="321">SUM(D1663)</f>
        <v>0</v>
      </c>
      <c r="E1664" s="168">
        <f t="shared" si="321"/>
        <v>0</v>
      </c>
      <c r="F1664" s="168">
        <f t="shared" si="321"/>
        <v>0</v>
      </c>
      <c r="G1664" s="168">
        <f t="shared" si="321"/>
        <v>0</v>
      </c>
      <c r="H1664" s="168">
        <f t="shared" si="321"/>
        <v>0</v>
      </c>
      <c r="I1664" s="168">
        <f t="shared" si="321"/>
        <v>0</v>
      </c>
      <c r="J1664" s="168">
        <f t="shared" si="321"/>
        <v>0</v>
      </c>
      <c r="K1664" s="55">
        <v>0</v>
      </c>
      <c r="L1664" s="168">
        <f>SUM(L1663)</f>
        <v>0</v>
      </c>
      <c r="M1664" s="168" t="s">
        <v>23</v>
      </c>
      <c r="N1664" s="841" t="s">
        <v>23</v>
      </c>
      <c r="O1664" s="168" t="s">
        <v>23</v>
      </c>
    </row>
    <row r="1665" spans="1:15" s="42" customFormat="1" ht="148.5" customHeight="1">
      <c r="A1665" s="104" t="s">
        <v>1828</v>
      </c>
      <c r="B1665" s="1093" t="s">
        <v>1834</v>
      </c>
      <c r="C1665" s="1094"/>
      <c r="D1665" s="168">
        <f t="shared" ref="D1665:J1665" si="322">D1664+D1661+D1658+D1655</f>
        <v>0</v>
      </c>
      <c r="E1665" s="168">
        <f t="shared" si="322"/>
        <v>0</v>
      </c>
      <c r="F1665" s="168">
        <f t="shared" si="322"/>
        <v>0</v>
      </c>
      <c r="G1665" s="168">
        <f t="shared" si="322"/>
        <v>0</v>
      </c>
      <c r="H1665" s="168">
        <f t="shared" si="322"/>
        <v>0</v>
      </c>
      <c r="I1665" s="168">
        <f t="shared" si="322"/>
        <v>0</v>
      </c>
      <c r="J1665" s="168">
        <f t="shared" si="322"/>
        <v>0</v>
      </c>
      <c r="K1665" s="55">
        <v>0</v>
      </c>
      <c r="L1665" s="168">
        <f>L1664+L1661+L1658+L1655</f>
        <v>0</v>
      </c>
      <c r="M1665" s="168" t="s">
        <v>23</v>
      </c>
      <c r="N1665" s="841" t="s">
        <v>23</v>
      </c>
      <c r="O1665" s="168" t="s">
        <v>23</v>
      </c>
    </row>
    <row r="1666" spans="1:15" s="42" customFormat="1" ht="45" customHeight="1">
      <c r="A1666" s="104" t="s">
        <v>1835</v>
      </c>
      <c r="B1666" s="1093" t="s">
        <v>994</v>
      </c>
      <c r="C1666" s="1104"/>
      <c r="D1666" s="1104"/>
      <c r="E1666" s="1104"/>
      <c r="F1666" s="1104"/>
      <c r="G1666" s="1104"/>
      <c r="H1666" s="1104"/>
      <c r="I1666" s="1104"/>
      <c r="J1666" s="1104"/>
      <c r="K1666" s="1104"/>
      <c r="L1666" s="1104"/>
      <c r="M1666" s="1104"/>
      <c r="N1666" s="1104"/>
      <c r="O1666" s="1094"/>
    </row>
    <row r="1667" spans="1:15" s="42" customFormat="1" ht="20.25">
      <c r="A1667" s="405" t="s">
        <v>982</v>
      </c>
      <c r="B1667" s="275" t="s">
        <v>23</v>
      </c>
      <c r="C1667" s="275" t="s">
        <v>23</v>
      </c>
      <c r="D1667" s="275">
        <v>0</v>
      </c>
      <c r="E1667" s="275" t="s">
        <v>23</v>
      </c>
      <c r="F1667" s="275">
        <v>0</v>
      </c>
      <c r="G1667" s="275">
        <v>0</v>
      </c>
      <c r="H1667" s="275">
        <v>0</v>
      </c>
      <c r="I1667" s="275">
        <v>0</v>
      </c>
      <c r="J1667" s="275">
        <v>0</v>
      </c>
      <c r="K1667" s="275" t="s">
        <v>23</v>
      </c>
      <c r="L1667" s="275">
        <v>0</v>
      </c>
      <c r="M1667" s="275" t="s">
        <v>23</v>
      </c>
      <c r="N1667" s="275" t="s">
        <v>23</v>
      </c>
      <c r="O1667" s="275" t="s">
        <v>23</v>
      </c>
    </row>
    <row r="1668" spans="1:15" s="42" customFormat="1" ht="147.75" customHeight="1">
      <c r="A1668" s="104" t="s">
        <v>1835</v>
      </c>
      <c r="B1668" s="1093" t="s">
        <v>1836</v>
      </c>
      <c r="C1668" s="1094"/>
      <c r="D1668" s="168">
        <f t="shared" ref="D1668:J1668" si="323">SUM(D1667)</f>
        <v>0</v>
      </c>
      <c r="E1668" s="168">
        <f t="shared" si="323"/>
        <v>0</v>
      </c>
      <c r="F1668" s="168">
        <f t="shared" si="323"/>
        <v>0</v>
      </c>
      <c r="G1668" s="168">
        <f t="shared" si="323"/>
        <v>0</v>
      </c>
      <c r="H1668" s="168">
        <f t="shared" si="323"/>
        <v>0</v>
      </c>
      <c r="I1668" s="168">
        <f t="shared" si="323"/>
        <v>0</v>
      </c>
      <c r="J1668" s="168">
        <f t="shared" si="323"/>
        <v>0</v>
      </c>
      <c r="K1668" s="55">
        <v>0</v>
      </c>
      <c r="L1668" s="168">
        <f>SUM(L1667)</f>
        <v>0</v>
      </c>
      <c r="M1668" s="168" t="s">
        <v>23</v>
      </c>
      <c r="N1668" s="841" t="s">
        <v>23</v>
      </c>
      <c r="O1668" s="168" t="s">
        <v>23</v>
      </c>
    </row>
    <row r="1669" spans="1:15" s="42" customFormat="1" ht="195.75" customHeight="1">
      <c r="A1669" s="106" t="s">
        <v>1812</v>
      </c>
      <c r="B1669" s="1105" t="s">
        <v>1837</v>
      </c>
      <c r="C1669" s="1106"/>
      <c r="D1669" s="55">
        <f t="shared" ref="D1669:J1669" si="324">D1668+D1665+D1651+D1640+D1637</f>
        <v>273.39999999999998</v>
      </c>
      <c r="E1669" s="55">
        <f t="shared" si="324"/>
        <v>0</v>
      </c>
      <c r="F1669" s="55">
        <f t="shared" si="324"/>
        <v>0</v>
      </c>
      <c r="G1669" s="50">
        <f t="shared" si="324"/>
        <v>1</v>
      </c>
      <c r="H1669" s="55">
        <f t="shared" si="324"/>
        <v>606996.9</v>
      </c>
      <c r="I1669" s="55">
        <f t="shared" si="324"/>
        <v>268363.40999999997</v>
      </c>
      <c r="J1669" s="55">
        <f t="shared" si="324"/>
        <v>338633.49000000005</v>
      </c>
      <c r="K1669" s="55">
        <v>0</v>
      </c>
      <c r="L1669" s="55">
        <f>L1668+L1665+L1651+L1640+L1637</f>
        <v>6723255.9500000002</v>
      </c>
      <c r="M1669" s="55" t="s">
        <v>23</v>
      </c>
      <c r="N1669" s="172" t="s">
        <v>23</v>
      </c>
      <c r="O1669" s="55" t="s">
        <v>23</v>
      </c>
    </row>
    <row r="1670" spans="1:15" s="42" customFormat="1" ht="98.25" customHeight="1">
      <c r="A1670" s="47" t="s">
        <v>1838</v>
      </c>
      <c r="B1670" s="1065" t="s">
        <v>1839</v>
      </c>
      <c r="C1670" s="1066"/>
      <c r="D1670" s="1066"/>
      <c r="E1670" s="1066"/>
      <c r="F1670" s="1066"/>
      <c r="G1670" s="1066"/>
      <c r="H1670" s="1066"/>
      <c r="I1670" s="1066"/>
      <c r="J1670" s="1066"/>
      <c r="K1670" s="1066"/>
      <c r="L1670" s="1066"/>
      <c r="M1670" s="1066"/>
      <c r="N1670" s="1066"/>
      <c r="O1670" s="1067"/>
    </row>
    <row r="1671" spans="1:15" s="42" customFormat="1" ht="39" customHeight="1">
      <c r="A1671" s="104" t="s">
        <v>1840</v>
      </c>
      <c r="B1671" s="1049" t="s">
        <v>20</v>
      </c>
      <c r="C1671" s="1051"/>
      <c r="D1671" s="1051"/>
      <c r="E1671" s="1051"/>
      <c r="F1671" s="1051"/>
      <c r="G1671" s="1051"/>
      <c r="H1671" s="1051"/>
      <c r="I1671" s="1051"/>
      <c r="J1671" s="1051"/>
      <c r="K1671" s="1051"/>
      <c r="L1671" s="1051"/>
      <c r="M1671" s="1051"/>
      <c r="N1671" s="1051"/>
      <c r="O1671" s="1050"/>
    </row>
    <row r="1672" spans="1:15" s="42" customFormat="1" ht="83.25" customHeight="1">
      <c r="A1672" s="44">
        <v>1</v>
      </c>
      <c r="B1672" s="44" t="s">
        <v>1841</v>
      </c>
      <c r="C1672" s="44" t="s">
        <v>1842</v>
      </c>
      <c r="D1672" s="44">
        <v>15.3</v>
      </c>
      <c r="E1672" s="44"/>
      <c r="F1672" s="44"/>
      <c r="G1672" s="44">
        <v>1</v>
      </c>
      <c r="H1672" s="6">
        <v>125763.55</v>
      </c>
      <c r="I1672" s="368">
        <v>27456.37</v>
      </c>
      <c r="J1672" s="368">
        <f>H1672-I1672</f>
        <v>98307.180000000008</v>
      </c>
      <c r="K1672" s="44" t="s">
        <v>1843</v>
      </c>
      <c r="L1672" s="44"/>
      <c r="M1672" s="19" t="s">
        <v>1844</v>
      </c>
      <c r="N1672" s="12" t="s">
        <v>1845</v>
      </c>
      <c r="O1672" s="18" t="s">
        <v>23</v>
      </c>
    </row>
    <row r="1673" spans="1:15" s="42" customFormat="1" ht="83.25" customHeight="1">
      <c r="A1673" s="44">
        <v>2</v>
      </c>
      <c r="B1673" s="44" t="s">
        <v>1841</v>
      </c>
      <c r="C1673" s="44" t="s">
        <v>1842</v>
      </c>
      <c r="D1673" s="44">
        <v>12.3</v>
      </c>
      <c r="E1673" s="44"/>
      <c r="F1673" s="44"/>
      <c r="G1673" s="44">
        <v>1</v>
      </c>
      <c r="H1673" s="6">
        <v>101104.03</v>
      </c>
      <c r="I1673" s="368">
        <v>34152.97</v>
      </c>
      <c r="J1673" s="368">
        <f>H1673-I1673</f>
        <v>66951.06</v>
      </c>
      <c r="K1673" s="44" t="s">
        <v>1846</v>
      </c>
      <c r="L1673" s="44"/>
      <c r="M1673" s="19" t="s">
        <v>1844</v>
      </c>
      <c r="N1673" s="12" t="s">
        <v>1847</v>
      </c>
      <c r="O1673" s="18"/>
    </row>
    <row r="1674" spans="1:15" s="42" customFormat="1" ht="135" customHeight="1">
      <c r="A1674" s="104" t="s">
        <v>1840</v>
      </c>
      <c r="B1674" s="1049" t="s">
        <v>1848</v>
      </c>
      <c r="C1674" s="1050"/>
      <c r="D1674" s="835">
        <f>SUM(D1672:D1673)</f>
        <v>27.6</v>
      </c>
      <c r="E1674" s="835" t="s">
        <v>23</v>
      </c>
      <c r="F1674" s="835">
        <f>SUM(F1672:F1673)</f>
        <v>0</v>
      </c>
      <c r="G1674" s="53">
        <f>SUM(G1672:G1673)</f>
        <v>2</v>
      </c>
      <c r="H1674" s="835">
        <f>SUM(H1672:H1673)</f>
        <v>226867.58000000002</v>
      </c>
      <c r="I1674" s="167">
        <f>SUM(I1672:I1673)</f>
        <v>61609.34</v>
      </c>
      <c r="J1674" s="35">
        <f>SUM(J1672:J1673)</f>
        <v>165258.23999999999</v>
      </c>
      <c r="K1674" s="835" t="s">
        <v>23</v>
      </c>
      <c r="L1674" s="835">
        <f>SUM(L1672:L1673)</f>
        <v>0</v>
      </c>
      <c r="M1674" s="11" t="s">
        <v>23</v>
      </c>
      <c r="N1674" s="103" t="s">
        <v>23</v>
      </c>
      <c r="O1674" s="11" t="s">
        <v>23</v>
      </c>
    </row>
    <row r="1675" spans="1:15" s="42" customFormat="1" ht="37.5" customHeight="1">
      <c r="A1675" s="104" t="s">
        <v>1849</v>
      </c>
      <c r="B1675" s="1049" t="s">
        <v>197</v>
      </c>
      <c r="C1675" s="1051"/>
      <c r="D1675" s="1051"/>
      <c r="E1675" s="1051"/>
      <c r="F1675" s="1051"/>
      <c r="G1675" s="1051"/>
      <c r="H1675" s="1051"/>
      <c r="I1675" s="1051"/>
      <c r="J1675" s="1051"/>
      <c r="K1675" s="1051"/>
      <c r="L1675" s="1051"/>
      <c r="M1675" s="1051"/>
      <c r="N1675" s="1051"/>
      <c r="O1675" s="1050"/>
    </row>
    <row r="1676" spans="1:15" s="42" customFormat="1" ht="20.25">
      <c r="A1676" s="44">
        <v>1</v>
      </c>
      <c r="B1676" s="21" t="s">
        <v>23</v>
      </c>
      <c r="C1676" s="21" t="s">
        <v>23</v>
      </c>
      <c r="D1676" s="801">
        <v>0</v>
      </c>
      <c r="E1676" s="44" t="s">
        <v>23</v>
      </c>
      <c r="F1676" s="799">
        <v>0</v>
      </c>
      <c r="G1676" s="282">
        <v>0</v>
      </c>
      <c r="H1676" s="273">
        <v>0</v>
      </c>
      <c r="I1676" s="273">
        <v>0</v>
      </c>
      <c r="J1676" s="273">
        <v>0</v>
      </c>
      <c r="K1676" s="44" t="s">
        <v>23</v>
      </c>
      <c r="L1676" s="273">
        <v>0</v>
      </c>
      <c r="M1676" s="20" t="s">
        <v>23</v>
      </c>
      <c r="N1676" s="44" t="s">
        <v>23</v>
      </c>
      <c r="O1676" s="18" t="s">
        <v>23</v>
      </c>
    </row>
    <row r="1677" spans="1:15" s="42" customFormat="1" ht="114.75" customHeight="1">
      <c r="A1677" s="104" t="s">
        <v>1849</v>
      </c>
      <c r="B1677" s="1049" t="s">
        <v>1850</v>
      </c>
      <c r="C1677" s="1050"/>
      <c r="D1677" s="11">
        <f>SUM(D1676)</f>
        <v>0</v>
      </c>
      <c r="E1677" s="104" t="s">
        <v>23</v>
      </c>
      <c r="F1677" s="11">
        <f>SUM(F1676)</f>
        <v>0</v>
      </c>
      <c r="G1677" s="11">
        <f>SUM(G1676)</f>
        <v>0</v>
      </c>
      <c r="H1677" s="11">
        <f>SUM(H1676)</f>
        <v>0</v>
      </c>
      <c r="I1677" s="11">
        <f>SUM(I1676)</f>
        <v>0</v>
      </c>
      <c r="J1677" s="11">
        <f>SUM(J1676)</f>
        <v>0</v>
      </c>
      <c r="K1677" s="26" t="s">
        <v>23</v>
      </c>
      <c r="L1677" s="11">
        <f>SUM(L1676)</f>
        <v>0</v>
      </c>
      <c r="M1677" s="11" t="s">
        <v>23</v>
      </c>
      <c r="N1677" s="103" t="s">
        <v>23</v>
      </c>
      <c r="O1677" s="11" t="s">
        <v>23</v>
      </c>
    </row>
    <row r="1678" spans="1:15" s="42" customFormat="1" ht="20.25">
      <c r="A1678" s="104" t="s">
        <v>1851</v>
      </c>
      <c r="B1678" s="1049" t="s">
        <v>678</v>
      </c>
      <c r="C1678" s="1051"/>
      <c r="D1678" s="1051"/>
      <c r="E1678" s="1051"/>
      <c r="F1678" s="1051"/>
      <c r="G1678" s="1051"/>
      <c r="H1678" s="1051"/>
      <c r="I1678" s="1051"/>
      <c r="J1678" s="1051"/>
      <c r="K1678" s="1051"/>
      <c r="L1678" s="1051"/>
      <c r="M1678" s="1051"/>
      <c r="N1678" s="1051"/>
      <c r="O1678" s="1050"/>
    </row>
    <row r="1679" spans="1:15" s="42" customFormat="1" ht="35.25" customHeight="1">
      <c r="A1679" s="104" t="s">
        <v>1852</v>
      </c>
      <c r="B1679" s="1049" t="s">
        <v>977</v>
      </c>
      <c r="C1679" s="1051"/>
      <c r="D1679" s="1057"/>
      <c r="E1679" s="1057"/>
      <c r="F1679" s="1057"/>
      <c r="G1679" s="1057"/>
      <c r="H1679" s="1057"/>
      <c r="I1679" s="1057"/>
      <c r="J1679" s="1057"/>
      <c r="K1679" s="1057"/>
      <c r="L1679" s="1057"/>
      <c r="M1679" s="1057"/>
      <c r="N1679" s="1057"/>
      <c r="O1679" s="1058"/>
    </row>
    <row r="1680" spans="1:15" s="42" customFormat="1" ht="20.25">
      <c r="A1680" s="44">
        <v>1</v>
      </c>
      <c r="B1680" s="21" t="s">
        <v>23</v>
      </c>
      <c r="C1680" s="21" t="s">
        <v>23</v>
      </c>
      <c r="D1680" s="801">
        <v>0</v>
      </c>
      <c r="E1680" s="44" t="s">
        <v>23</v>
      </c>
      <c r="F1680" s="799">
        <v>0</v>
      </c>
      <c r="G1680" s="282">
        <v>0</v>
      </c>
      <c r="H1680" s="273">
        <v>0</v>
      </c>
      <c r="I1680" s="273">
        <v>0</v>
      </c>
      <c r="J1680" s="273">
        <v>0</v>
      </c>
      <c r="K1680" s="44" t="s">
        <v>23</v>
      </c>
      <c r="L1680" s="273">
        <v>0</v>
      </c>
      <c r="M1680" s="20" t="s">
        <v>23</v>
      </c>
      <c r="N1680" s="44" t="s">
        <v>23</v>
      </c>
      <c r="O1680" s="18" t="s">
        <v>23</v>
      </c>
    </row>
    <row r="1681" spans="1:15" s="42" customFormat="1" ht="22.5">
      <c r="A1681" s="104" t="s">
        <v>1852</v>
      </c>
      <c r="B1681" s="1049" t="s">
        <v>978</v>
      </c>
      <c r="C1681" s="1050"/>
      <c r="D1681" s="11">
        <f>SUM(D1680)</f>
        <v>0</v>
      </c>
      <c r="E1681" s="104" t="s">
        <v>23</v>
      </c>
      <c r="F1681" s="11">
        <f>SUM(F1680)</f>
        <v>0</v>
      </c>
      <c r="G1681" s="11">
        <f>SUM(G1680)</f>
        <v>0</v>
      </c>
      <c r="H1681" s="11">
        <f>SUM(H1680)</f>
        <v>0</v>
      </c>
      <c r="I1681" s="11">
        <f>SUM(I1680)</f>
        <v>0</v>
      </c>
      <c r="J1681" s="11">
        <f>SUM(J1680)</f>
        <v>0</v>
      </c>
      <c r="K1681" s="26" t="s">
        <v>23</v>
      </c>
      <c r="L1681" s="11">
        <f>SUM(L1680)</f>
        <v>0</v>
      </c>
      <c r="M1681" s="11" t="s">
        <v>23</v>
      </c>
      <c r="N1681" s="103" t="s">
        <v>23</v>
      </c>
      <c r="O1681" s="11" t="s">
        <v>23</v>
      </c>
    </row>
    <row r="1682" spans="1:15" s="42" customFormat="1" ht="20.25">
      <c r="A1682" s="104" t="s">
        <v>1853</v>
      </c>
      <c r="B1682" s="1049" t="s">
        <v>692</v>
      </c>
      <c r="C1682" s="1051"/>
      <c r="D1682" s="1051"/>
      <c r="E1682" s="1051"/>
      <c r="F1682" s="1051"/>
      <c r="G1682" s="1051"/>
      <c r="H1682" s="1051"/>
      <c r="I1682" s="1051"/>
      <c r="J1682" s="1051"/>
      <c r="K1682" s="1051"/>
      <c r="L1682" s="1051"/>
      <c r="M1682" s="1051"/>
      <c r="N1682" s="1051"/>
      <c r="O1682" s="1050"/>
    </row>
    <row r="1683" spans="1:15" s="42" customFormat="1" ht="20.25">
      <c r="A1683" s="44">
        <v>1</v>
      </c>
      <c r="B1683" s="21" t="s">
        <v>23</v>
      </c>
      <c r="C1683" s="21" t="s">
        <v>23</v>
      </c>
      <c r="D1683" s="801">
        <v>0</v>
      </c>
      <c r="E1683" s="44" t="s">
        <v>23</v>
      </c>
      <c r="F1683" s="799">
        <v>0</v>
      </c>
      <c r="G1683" s="282">
        <v>0</v>
      </c>
      <c r="H1683" s="273">
        <v>0</v>
      </c>
      <c r="I1683" s="273">
        <v>0</v>
      </c>
      <c r="J1683" s="273">
        <v>0</v>
      </c>
      <c r="K1683" s="44" t="s">
        <v>23</v>
      </c>
      <c r="L1683" s="273">
        <v>0</v>
      </c>
      <c r="M1683" s="20" t="s">
        <v>23</v>
      </c>
      <c r="N1683" s="44" t="s">
        <v>23</v>
      </c>
      <c r="O1683" s="18" t="s">
        <v>23</v>
      </c>
    </row>
    <row r="1684" spans="1:15" s="42" customFormat="1" ht="22.5">
      <c r="A1684" s="104" t="s">
        <v>1853</v>
      </c>
      <c r="B1684" s="1049" t="s">
        <v>980</v>
      </c>
      <c r="C1684" s="1050"/>
      <c r="D1684" s="11">
        <f>SUM(D1683)</f>
        <v>0</v>
      </c>
      <c r="E1684" s="104" t="s">
        <v>23</v>
      </c>
      <c r="F1684" s="11">
        <f>SUM(F1683)</f>
        <v>0</v>
      </c>
      <c r="G1684" s="11">
        <f>SUM(G1683)</f>
        <v>0</v>
      </c>
      <c r="H1684" s="11">
        <f>SUM(H1683)</f>
        <v>0</v>
      </c>
      <c r="I1684" s="11">
        <f>SUM(I1683)</f>
        <v>0</v>
      </c>
      <c r="J1684" s="11">
        <f>SUM(J1683)</f>
        <v>0</v>
      </c>
      <c r="K1684" s="26" t="s">
        <v>23</v>
      </c>
      <c r="L1684" s="11">
        <f>SUM(L1683)</f>
        <v>0</v>
      </c>
      <c r="M1684" s="11" t="s">
        <v>23</v>
      </c>
      <c r="N1684" s="103" t="s">
        <v>23</v>
      </c>
      <c r="O1684" s="11" t="s">
        <v>23</v>
      </c>
    </row>
    <row r="1685" spans="1:15" s="42" customFormat="1" ht="40.5">
      <c r="A1685" s="104" t="s">
        <v>1854</v>
      </c>
      <c r="B1685" s="1049" t="s">
        <v>721</v>
      </c>
      <c r="C1685" s="1051"/>
      <c r="D1685" s="1051"/>
      <c r="E1685" s="1051"/>
      <c r="F1685" s="1051"/>
      <c r="G1685" s="1051"/>
      <c r="H1685" s="1051"/>
      <c r="I1685" s="1051"/>
      <c r="J1685" s="1051"/>
      <c r="K1685" s="1051"/>
      <c r="L1685" s="1051"/>
      <c r="M1685" s="1051"/>
      <c r="N1685" s="1051"/>
      <c r="O1685" s="1050"/>
    </row>
    <row r="1686" spans="1:15" s="42" customFormat="1" ht="20.25">
      <c r="A1686" s="44" t="s">
        <v>982</v>
      </c>
      <c r="B1686" s="12" t="s">
        <v>23</v>
      </c>
      <c r="C1686" s="12" t="s">
        <v>23</v>
      </c>
      <c r="D1686" s="5">
        <v>0</v>
      </c>
      <c r="E1686" s="188" t="s">
        <v>23</v>
      </c>
      <c r="F1686" s="799">
        <v>0</v>
      </c>
      <c r="G1686" s="269">
        <v>0</v>
      </c>
      <c r="H1686" s="368">
        <v>0</v>
      </c>
      <c r="I1686" s="273">
        <v>0</v>
      </c>
      <c r="J1686" s="273">
        <v>0</v>
      </c>
      <c r="K1686" s="44" t="s">
        <v>23</v>
      </c>
      <c r="L1686" s="273">
        <v>0</v>
      </c>
      <c r="M1686" s="19" t="s">
        <v>23</v>
      </c>
      <c r="N1686" s="5" t="s">
        <v>23</v>
      </c>
      <c r="O1686" s="18" t="s">
        <v>23</v>
      </c>
    </row>
    <row r="1687" spans="1:15" s="42" customFormat="1" ht="40.5">
      <c r="A1687" s="104" t="s">
        <v>1854</v>
      </c>
      <c r="B1687" s="1049" t="s">
        <v>732</v>
      </c>
      <c r="C1687" s="1050"/>
      <c r="D1687" s="11">
        <f>SUM(D1686)</f>
        <v>0</v>
      </c>
      <c r="E1687" s="104" t="s">
        <v>23</v>
      </c>
      <c r="F1687" s="11">
        <f>SUM(F1686)</f>
        <v>0</v>
      </c>
      <c r="G1687" s="11">
        <f>SUM(G1686)</f>
        <v>0</v>
      </c>
      <c r="H1687" s="11">
        <f>SUM(H1686)</f>
        <v>0</v>
      </c>
      <c r="I1687" s="11">
        <f>SUM(I1686)</f>
        <v>0</v>
      </c>
      <c r="J1687" s="11">
        <f>SUM(J1686)</f>
        <v>0</v>
      </c>
      <c r="K1687" s="26" t="s">
        <v>23</v>
      </c>
      <c r="L1687" s="11">
        <f>SUM(L1686)</f>
        <v>0</v>
      </c>
      <c r="M1687" s="11" t="s">
        <v>23</v>
      </c>
      <c r="N1687" s="103" t="s">
        <v>23</v>
      </c>
      <c r="O1687" s="11" t="s">
        <v>23</v>
      </c>
    </row>
    <row r="1688" spans="1:15" s="42" customFormat="1" ht="114" customHeight="1">
      <c r="A1688" s="104" t="s">
        <v>1851</v>
      </c>
      <c r="B1688" s="1049" t="s">
        <v>1855</v>
      </c>
      <c r="C1688" s="1050"/>
      <c r="D1688" s="11">
        <f>D1687+D1684+D1681</f>
        <v>0</v>
      </c>
      <c r="E1688" s="11" t="s">
        <v>23</v>
      </c>
      <c r="F1688" s="11">
        <f>F1687+F1684+F1681</f>
        <v>0</v>
      </c>
      <c r="G1688" s="11">
        <f>G1687+G1684+G1681</f>
        <v>0</v>
      </c>
      <c r="H1688" s="11">
        <f>H1687+H1684+H1681</f>
        <v>0</v>
      </c>
      <c r="I1688" s="11">
        <f>I1687+I1684+I1681</f>
        <v>0</v>
      </c>
      <c r="J1688" s="11">
        <f>J1687+J1684+J1681</f>
        <v>0</v>
      </c>
      <c r="K1688" s="26" t="s">
        <v>23</v>
      </c>
      <c r="L1688" s="11">
        <f>L1687+L1684+L1681</f>
        <v>0</v>
      </c>
      <c r="M1688" s="11" t="s">
        <v>23</v>
      </c>
      <c r="N1688" s="103" t="s">
        <v>23</v>
      </c>
      <c r="O1688" s="11" t="s">
        <v>23</v>
      </c>
    </row>
    <row r="1689" spans="1:15" s="42" customFormat="1" ht="30" customHeight="1">
      <c r="A1689" s="104" t="s">
        <v>1856</v>
      </c>
      <c r="B1689" s="1049" t="s">
        <v>735</v>
      </c>
      <c r="C1689" s="1051"/>
      <c r="D1689" s="1051"/>
      <c r="E1689" s="1051"/>
      <c r="F1689" s="1051"/>
      <c r="G1689" s="1051"/>
      <c r="H1689" s="1051"/>
      <c r="I1689" s="1051"/>
      <c r="J1689" s="1051"/>
      <c r="K1689" s="1051"/>
      <c r="L1689" s="1051"/>
      <c r="M1689" s="1051"/>
      <c r="N1689" s="1051"/>
      <c r="O1689" s="1050"/>
    </row>
    <row r="1690" spans="1:15" s="42" customFormat="1" ht="27.75" customHeight="1">
      <c r="A1690" s="104" t="s">
        <v>1857</v>
      </c>
      <c r="B1690" s="1049" t="s">
        <v>985</v>
      </c>
      <c r="C1690" s="1051"/>
      <c r="D1690" s="1051"/>
      <c r="E1690" s="1051"/>
      <c r="F1690" s="1051"/>
      <c r="G1690" s="1051"/>
      <c r="H1690" s="1051"/>
      <c r="I1690" s="1051"/>
      <c r="J1690" s="1051"/>
      <c r="K1690" s="1051"/>
      <c r="L1690" s="1051"/>
      <c r="M1690" s="1051"/>
      <c r="N1690" s="1051"/>
      <c r="O1690" s="1050"/>
    </row>
    <row r="1691" spans="1:15" s="42" customFormat="1" ht="20.25">
      <c r="A1691" s="44">
        <v>1</v>
      </c>
      <c r="B1691" s="21" t="s">
        <v>23</v>
      </c>
      <c r="C1691" s="21" t="s">
        <v>23</v>
      </c>
      <c r="D1691" s="801">
        <v>0</v>
      </c>
      <c r="E1691" s="44" t="s">
        <v>23</v>
      </c>
      <c r="F1691" s="799">
        <v>0</v>
      </c>
      <c r="G1691" s="282">
        <v>0</v>
      </c>
      <c r="H1691" s="273">
        <v>0</v>
      </c>
      <c r="I1691" s="273">
        <v>0</v>
      </c>
      <c r="J1691" s="273">
        <v>0</v>
      </c>
      <c r="K1691" s="44" t="s">
        <v>23</v>
      </c>
      <c r="L1691" s="273">
        <v>0</v>
      </c>
      <c r="M1691" s="20" t="s">
        <v>23</v>
      </c>
      <c r="N1691" s="44" t="s">
        <v>23</v>
      </c>
      <c r="O1691" s="18" t="s">
        <v>23</v>
      </c>
    </row>
    <row r="1692" spans="1:15" s="42" customFormat="1" ht="22.5">
      <c r="A1692" s="104" t="s">
        <v>1858</v>
      </c>
      <c r="B1692" s="1049" t="s">
        <v>949</v>
      </c>
      <c r="C1692" s="1050"/>
      <c r="D1692" s="11">
        <f>SUM(D1691)</f>
        <v>0</v>
      </c>
      <c r="E1692" s="104" t="s">
        <v>23</v>
      </c>
      <c r="F1692" s="11">
        <f>SUM(F1691)</f>
        <v>0</v>
      </c>
      <c r="G1692" s="11">
        <f>SUM(G1691)</f>
        <v>0</v>
      </c>
      <c r="H1692" s="11">
        <f>SUM(H1691)</f>
        <v>0</v>
      </c>
      <c r="I1692" s="11">
        <f>SUM(I1691)</f>
        <v>0</v>
      </c>
      <c r="J1692" s="11">
        <f>SUM(J1691)</f>
        <v>0</v>
      </c>
      <c r="K1692" s="26" t="s">
        <v>23</v>
      </c>
      <c r="L1692" s="11">
        <f>SUM(L1691)</f>
        <v>0</v>
      </c>
      <c r="M1692" s="11" t="s">
        <v>23</v>
      </c>
      <c r="N1692" s="103" t="s">
        <v>23</v>
      </c>
      <c r="O1692" s="11" t="s">
        <v>23</v>
      </c>
    </row>
    <row r="1693" spans="1:15" s="42" customFormat="1" ht="20.25">
      <c r="A1693" s="104" t="s">
        <v>1859</v>
      </c>
      <c r="B1693" s="1049" t="s">
        <v>987</v>
      </c>
      <c r="C1693" s="1051"/>
      <c r="D1693" s="1051"/>
      <c r="E1693" s="1051"/>
      <c r="F1693" s="1051"/>
      <c r="G1693" s="1051"/>
      <c r="H1693" s="1051"/>
      <c r="I1693" s="1051"/>
      <c r="J1693" s="1051"/>
      <c r="K1693" s="1051"/>
      <c r="L1693" s="1051"/>
      <c r="M1693" s="1051"/>
      <c r="N1693" s="1051"/>
      <c r="O1693" s="1050"/>
    </row>
    <row r="1694" spans="1:15" s="42" customFormat="1" ht="20.25">
      <c r="A1694" s="44">
        <v>1</v>
      </c>
      <c r="B1694" s="21" t="s">
        <v>23</v>
      </c>
      <c r="C1694" s="21" t="s">
        <v>23</v>
      </c>
      <c r="D1694" s="801">
        <v>0</v>
      </c>
      <c r="E1694" s="44" t="s">
        <v>23</v>
      </c>
      <c r="F1694" s="799">
        <v>0</v>
      </c>
      <c r="G1694" s="282">
        <v>0</v>
      </c>
      <c r="H1694" s="273">
        <v>0</v>
      </c>
      <c r="I1694" s="273">
        <v>0</v>
      </c>
      <c r="J1694" s="273">
        <v>0</v>
      </c>
      <c r="K1694" s="44" t="s">
        <v>23</v>
      </c>
      <c r="L1694" s="273">
        <v>0</v>
      </c>
      <c r="M1694" s="20" t="s">
        <v>23</v>
      </c>
      <c r="N1694" s="44" t="s">
        <v>23</v>
      </c>
      <c r="O1694" s="18" t="s">
        <v>23</v>
      </c>
    </row>
    <row r="1695" spans="1:15" s="42" customFormat="1" ht="22.5">
      <c r="A1695" s="104" t="s">
        <v>1859</v>
      </c>
      <c r="B1695" s="1049" t="s">
        <v>988</v>
      </c>
      <c r="C1695" s="1050"/>
      <c r="D1695" s="11">
        <f>SUM(D1694)</f>
        <v>0</v>
      </c>
      <c r="E1695" s="104" t="s">
        <v>23</v>
      </c>
      <c r="F1695" s="11">
        <f>SUM(F1694)</f>
        <v>0</v>
      </c>
      <c r="G1695" s="11">
        <f>SUM(G1694)</f>
        <v>0</v>
      </c>
      <c r="H1695" s="11">
        <f>SUM(H1694)</f>
        <v>0</v>
      </c>
      <c r="I1695" s="11">
        <f>SUM(I1694)</f>
        <v>0</v>
      </c>
      <c r="J1695" s="11">
        <f>SUM(J1694)</f>
        <v>0</v>
      </c>
      <c r="K1695" s="26" t="s">
        <v>23</v>
      </c>
      <c r="L1695" s="11">
        <f>SUM(L1694)</f>
        <v>0</v>
      </c>
      <c r="M1695" s="11" t="s">
        <v>23</v>
      </c>
      <c r="N1695" s="103" t="s">
        <v>23</v>
      </c>
      <c r="O1695" s="11" t="s">
        <v>23</v>
      </c>
    </row>
    <row r="1696" spans="1:15" s="42" customFormat="1" ht="40.5">
      <c r="A1696" s="104" t="s">
        <v>1860</v>
      </c>
      <c r="B1696" s="1049" t="s">
        <v>990</v>
      </c>
      <c r="C1696" s="1051"/>
      <c r="D1696" s="1051"/>
      <c r="E1696" s="1051"/>
      <c r="F1696" s="1051"/>
      <c r="G1696" s="1051"/>
      <c r="H1696" s="1051"/>
      <c r="I1696" s="1051"/>
      <c r="J1696" s="1051"/>
      <c r="K1696" s="1051"/>
      <c r="L1696" s="1051"/>
      <c r="M1696" s="1051"/>
      <c r="N1696" s="1051"/>
      <c r="O1696" s="1050"/>
    </row>
    <row r="1697" spans="1:15" s="42" customFormat="1" ht="20.25">
      <c r="A1697" s="44">
        <v>1</v>
      </c>
      <c r="B1697" s="21" t="s">
        <v>23</v>
      </c>
      <c r="C1697" s="21" t="s">
        <v>23</v>
      </c>
      <c r="D1697" s="801">
        <v>0</v>
      </c>
      <c r="E1697" s="44" t="s">
        <v>23</v>
      </c>
      <c r="F1697" s="799">
        <v>0</v>
      </c>
      <c r="G1697" s="282">
        <v>0</v>
      </c>
      <c r="H1697" s="273">
        <v>0</v>
      </c>
      <c r="I1697" s="273">
        <v>0</v>
      </c>
      <c r="J1697" s="273">
        <v>0</v>
      </c>
      <c r="K1697" s="44" t="s">
        <v>23</v>
      </c>
      <c r="L1697" s="273">
        <v>0</v>
      </c>
      <c r="M1697" s="20" t="s">
        <v>23</v>
      </c>
      <c r="N1697" s="44" t="s">
        <v>23</v>
      </c>
      <c r="O1697" s="18" t="s">
        <v>23</v>
      </c>
    </row>
    <row r="1698" spans="1:15" s="42" customFormat="1" ht="40.5">
      <c r="A1698" s="104" t="s">
        <v>1860</v>
      </c>
      <c r="B1698" s="1049" t="s">
        <v>991</v>
      </c>
      <c r="C1698" s="1050"/>
      <c r="D1698" s="11">
        <f>SUM(D1697)</f>
        <v>0</v>
      </c>
      <c r="E1698" s="104" t="s">
        <v>23</v>
      </c>
      <c r="F1698" s="11">
        <f>SUM(F1697)</f>
        <v>0</v>
      </c>
      <c r="G1698" s="11">
        <f>SUM(G1697)</f>
        <v>0</v>
      </c>
      <c r="H1698" s="11">
        <f>SUM(H1697)</f>
        <v>0</v>
      </c>
      <c r="I1698" s="11">
        <f>SUM(I1697)</f>
        <v>0</v>
      </c>
      <c r="J1698" s="11">
        <f>SUM(J1697)</f>
        <v>0</v>
      </c>
      <c r="K1698" s="26" t="s">
        <v>23</v>
      </c>
      <c r="L1698" s="11">
        <f>SUM(L1697)</f>
        <v>0</v>
      </c>
      <c r="M1698" s="11" t="s">
        <v>23</v>
      </c>
      <c r="N1698" s="103" t="s">
        <v>23</v>
      </c>
      <c r="O1698" s="11" t="s">
        <v>23</v>
      </c>
    </row>
    <row r="1699" spans="1:15" s="42" customFormat="1" ht="40.5">
      <c r="A1699" s="104" t="s">
        <v>1861</v>
      </c>
      <c r="B1699" s="1049" t="s">
        <v>721</v>
      </c>
      <c r="C1699" s="1051"/>
      <c r="D1699" s="1051"/>
      <c r="E1699" s="1051"/>
      <c r="F1699" s="1051"/>
      <c r="G1699" s="1051"/>
      <c r="H1699" s="1051"/>
      <c r="I1699" s="1051"/>
      <c r="J1699" s="1051"/>
      <c r="K1699" s="1051"/>
      <c r="L1699" s="1051"/>
      <c r="M1699" s="1051"/>
      <c r="N1699" s="1051"/>
      <c r="O1699" s="1050"/>
    </row>
    <row r="1700" spans="1:15" s="42" customFormat="1" ht="20.25">
      <c r="A1700" s="405" t="s">
        <v>982</v>
      </c>
      <c r="B1700" s="21" t="s">
        <v>23</v>
      </c>
      <c r="C1700" s="21" t="s">
        <v>23</v>
      </c>
      <c r="D1700" s="801">
        <v>0</v>
      </c>
      <c r="E1700" s="44" t="s">
        <v>23</v>
      </c>
      <c r="F1700" s="799">
        <v>0</v>
      </c>
      <c r="G1700" s="282">
        <v>0</v>
      </c>
      <c r="H1700" s="273">
        <v>0</v>
      </c>
      <c r="I1700" s="273">
        <v>0</v>
      </c>
      <c r="J1700" s="273">
        <v>0</v>
      </c>
      <c r="K1700" s="44" t="s">
        <v>23</v>
      </c>
      <c r="L1700" s="273">
        <v>0</v>
      </c>
      <c r="M1700" s="20" t="s">
        <v>23</v>
      </c>
      <c r="N1700" s="44" t="s">
        <v>23</v>
      </c>
      <c r="O1700" s="18" t="s">
        <v>23</v>
      </c>
    </row>
    <row r="1701" spans="1:15" s="42" customFormat="1" ht="40.5">
      <c r="A1701" s="104" t="s">
        <v>1861</v>
      </c>
      <c r="B1701" s="1049" t="s">
        <v>732</v>
      </c>
      <c r="C1701" s="1050"/>
      <c r="D1701" s="11">
        <f>SUM(D1700)</f>
        <v>0</v>
      </c>
      <c r="E1701" s="104" t="s">
        <v>23</v>
      </c>
      <c r="F1701" s="11">
        <f>SUM(F1700)</f>
        <v>0</v>
      </c>
      <c r="G1701" s="11">
        <f>SUM(G1700)</f>
        <v>0</v>
      </c>
      <c r="H1701" s="11">
        <f>SUM(H1700)</f>
        <v>0</v>
      </c>
      <c r="I1701" s="11">
        <f>SUM(I1700)</f>
        <v>0</v>
      </c>
      <c r="J1701" s="11">
        <f>SUM(J1700)</f>
        <v>0</v>
      </c>
      <c r="K1701" s="26" t="s">
        <v>23</v>
      </c>
      <c r="L1701" s="11">
        <f>SUM(L1700)</f>
        <v>0</v>
      </c>
      <c r="M1701" s="11" t="s">
        <v>23</v>
      </c>
      <c r="N1701" s="103" t="s">
        <v>23</v>
      </c>
      <c r="O1701" s="11" t="s">
        <v>23</v>
      </c>
    </row>
    <row r="1702" spans="1:15" s="42" customFormat="1" ht="90" customHeight="1">
      <c r="A1702" s="104" t="s">
        <v>1856</v>
      </c>
      <c r="B1702" s="1049" t="s">
        <v>1862</v>
      </c>
      <c r="C1702" s="1050"/>
      <c r="D1702" s="11">
        <f>D1701+D1698+D1695+D1692</f>
        <v>0</v>
      </c>
      <c r="E1702" s="11"/>
      <c r="F1702" s="11">
        <f>F1701+F1698+F1695+F1692</f>
        <v>0</v>
      </c>
      <c r="G1702" s="11">
        <f>G1701+G1698+G1695+G1692</f>
        <v>0</v>
      </c>
      <c r="H1702" s="11">
        <f>H1701+H1698+H1695+H1692</f>
        <v>0</v>
      </c>
      <c r="I1702" s="11">
        <f>I1701+I1698+I1695+I1692</f>
        <v>0</v>
      </c>
      <c r="J1702" s="11">
        <f>J1701+J1698+J1695+J1692</f>
        <v>0</v>
      </c>
      <c r="K1702" s="26" t="s">
        <v>23</v>
      </c>
      <c r="L1702" s="11">
        <f>L1701+L1698+L1695+L1692</f>
        <v>0</v>
      </c>
      <c r="M1702" s="11" t="s">
        <v>23</v>
      </c>
      <c r="N1702" s="103" t="s">
        <v>23</v>
      </c>
      <c r="O1702" s="11" t="s">
        <v>23</v>
      </c>
    </row>
    <row r="1703" spans="1:15" s="42" customFormat="1" ht="20.25">
      <c r="A1703" s="104" t="s">
        <v>1863</v>
      </c>
      <c r="B1703" s="1068" t="s">
        <v>994</v>
      </c>
      <c r="C1703" s="1069"/>
      <c r="D1703" s="1069"/>
      <c r="E1703" s="1069"/>
      <c r="F1703" s="1069"/>
      <c r="G1703" s="1069"/>
      <c r="H1703" s="1069"/>
      <c r="I1703" s="1069"/>
      <c r="J1703" s="1069"/>
      <c r="K1703" s="1069"/>
      <c r="L1703" s="1069"/>
      <c r="M1703" s="1069"/>
      <c r="N1703" s="1069"/>
      <c r="O1703" s="1070"/>
    </row>
    <row r="1704" spans="1:15" s="42" customFormat="1" ht="22.5">
      <c r="A1704" s="405" t="s">
        <v>982</v>
      </c>
      <c r="B1704" s="21" t="s">
        <v>23</v>
      </c>
      <c r="C1704" s="21" t="s">
        <v>23</v>
      </c>
      <c r="D1704" s="801">
        <v>0</v>
      </c>
      <c r="E1704" s="44" t="s">
        <v>23</v>
      </c>
      <c r="F1704" s="799">
        <v>0</v>
      </c>
      <c r="G1704" s="282">
        <v>0</v>
      </c>
      <c r="H1704" s="273">
        <v>0</v>
      </c>
      <c r="I1704" s="273">
        <v>0</v>
      </c>
      <c r="J1704" s="273">
        <v>0</v>
      </c>
      <c r="K1704" s="26" t="s">
        <v>23</v>
      </c>
      <c r="L1704" s="273">
        <v>0</v>
      </c>
      <c r="M1704" s="20" t="s">
        <v>23</v>
      </c>
      <c r="N1704" s="44" t="s">
        <v>23</v>
      </c>
      <c r="O1704" s="18" t="s">
        <v>23</v>
      </c>
    </row>
    <row r="1705" spans="1:15" s="42" customFormat="1" ht="108.75" customHeight="1">
      <c r="A1705" s="104" t="s">
        <v>1863</v>
      </c>
      <c r="B1705" s="1068" t="s">
        <v>1864</v>
      </c>
      <c r="C1705" s="1070"/>
      <c r="D1705" s="11">
        <f>SUM(D1704)</f>
        <v>0</v>
      </c>
      <c r="E1705" s="104" t="s">
        <v>23</v>
      </c>
      <c r="F1705" s="11">
        <f>SUM(F1704)</f>
        <v>0</v>
      </c>
      <c r="G1705" s="11">
        <f>SUM(G1704)</f>
        <v>0</v>
      </c>
      <c r="H1705" s="11">
        <f>SUM(H1704)</f>
        <v>0</v>
      </c>
      <c r="I1705" s="11">
        <f>SUM(I1704)</f>
        <v>0</v>
      </c>
      <c r="J1705" s="11">
        <f>SUM(J1704)</f>
        <v>0</v>
      </c>
      <c r="K1705" s="26" t="s">
        <v>23</v>
      </c>
      <c r="L1705" s="11">
        <f>SUM(L1704)</f>
        <v>0</v>
      </c>
      <c r="M1705" s="11" t="s">
        <v>23</v>
      </c>
      <c r="N1705" s="103" t="s">
        <v>23</v>
      </c>
      <c r="O1705" s="11" t="s">
        <v>23</v>
      </c>
    </row>
    <row r="1706" spans="1:15" s="42" customFormat="1" ht="182.25" customHeight="1">
      <c r="A1706" s="106" t="s">
        <v>1838</v>
      </c>
      <c r="B1706" s="1076" t="s">
        <v>1865</v>
      </c>
      <c r="C1706" s="1078"/>
      <c r="D1706" s="26">
        <f>D1705+D1702+D1688+D1677+D1674</f>
        <v>27.6</v>
      </c>
      <c r="E1706" s="26"/>
      <c r="F1706" s="26">
        <f>F1705+F1702+F1688+F1677+F1674</f>
        <v>0</v>
      </c>
      <c r="G1706" s="50">
        <f>G1705+G1702+G1688+G1677+G1674</f>
        <v>2</v>
      </c>
      <c r="H1706" s="22">
        <f>H1705+H1702+H1688+H1677+H1674</f>
        <v>226867.58000000002</v>
      </c>
      <c r="I1706" s="22">
        <f>I1705+I1702+I1688+I1677+I1674</f>
        <v>61609.34</v>
      </c>
      <c r="J1706" s="22">
        <f>J1705+J1702+J1688+J1677+J1674</f>
        <v>165258.23999999999</v>
      </c>
      <c r="K1706" s="26" t="s">
        <v>23</v>
      </c>
      <c r="L1706" s="26">
        <f>L1705+L1702+L1688+L1677+L1674</f>
        <v>0</v>
      </c>
      <c r="M1706" s="26" t="s">
        <v>23</v>
      </c>
      <c r="N1706" s="105" t="s">
        <v>23</v>
      </c>
      <c r="O1706" s="26" t="s">
        <v>23</v>
      </c>
    </row>
    <row r="1707" spans="1:15" s="42" customFormat="1" ht="70.5" customHeight="1">
      <c r="A1707" s="104" t="s">
        <v>1866</v>
      </c>
      <c r="B1707" s="1060" t="s">
        <v>1867</v>
      </c>
      <c r="C1707" s="1061"/>
      <c r="D1707" s="1061"/>
      <c r="E1707" s="1061"/>
      <c r="F1707" s="1061"/>
      <c r="G1707" s="1061"/>
      <c r="H1707" s="1061"/>
      <c r="I1707" s="1061"/>
      <c r="J1707" s="1061"/>
      <c r="K1707" s="1061"/>
      <c r="L1707" s="1061"/>
      <c r="M1707" s="1061"/>
      <c r="N1707" s="1061"/>
      <c r="O1707" s="1062"/>
    </row>
    <row r="1708" spans="1:15" s="42" customFormat="1" ht="33" customHeight="1">
      <c r="A1708" s="104" t="s">
        <v>1868</v>
      </c>
      <c r="B1708" s="1060" t="s">
        <v>20</v>
      </c>
      <c r="C1708" s="1061"/>
      <c r="D1708" s="1061"/>
      <c r="E1708" s="1061"/>
      <c r="F1708" s="1061"/>
      <c r="G1708" s="1061"/>
      <c r="H1708" s="1061"/>
      <c r="I1708" s="1061"/>
      <c r="J1708" s="1061"/>
      <c r="K1708" s="1061"/>
      <c r="L1708" s="1061"/>
      <c r="M1708" s="1061"/>
      <c r="N1708" s="1061"/>
      <c r="O1708" s="1062"/>
    </row>
    <row r="1709" spans="1:15" s="42" customFormat="1" ht="89.25" customHeight="1">
      <c r="A1709" s="44">
        <v>1</v>
      </c>
      <c r="B1709" s="17" t="s">
        <v>140</v>
      </c>
      <c r="C1709" s="12" t="s">
        <v>1869</v>
      </c>
      <c r="D1709" s="5">
        <v>135.6</v>
      </c>
      <c r="E1709" s="188" t="s">
        <v>1870</v>
      </c>
      <c r="F1709" s="799">
        <v>0</v>
      </c>
      <c r="G1709" s="269">
        <v>1</v>
      </c>
      <c r="H1709" s="368">
        <v>242635.05</v>
      </c>
      <c r="I1709" s="368">
        <v>127396.35</v>
      </c>
      <c r="J1709" s="6">
        <f>H1709-I1709</f>
        <v>115238.69999999998</v>
      </c>
      <c r="K1709" s="5" t="s">
        <v>1871</v>
      </c>
      <c r="L1709" s="273">
        <v>4633641.7699999996</v>
      </c>
      <c r="M1709" s="19">
        <v>40571</v>
      </c>
      <c r="N1709" s="5" t="s">
        <v>1872</v>
      </c>
      <c r="O1709" s="18" t="s">
        <v>23</v>
      </c>
    </row>
    <row r="1710" spans="1:15" s="42" customFormat="1" ht="135" customHeight="1">
      <c r="A1710" s="104" t="s">
        <v>1868</v>
      </c>
      <c r="B1710" s="1068" t="s">
        <v>1873</v>
      </c>
      <c r="C1710" s="1070"/>
      <c r="D1710" s="11">
        <f>SUM(D1709)</f>
        <v>135.6</v>
      </c>
      <c r="E1710" s="104" t="s">
        <v>23</v>
      </c>
      <c r="F1710" s="11">
        <f>SUM(F1709)</f>
        <v>0</v>
      </c>
      <c r="G1710" s="53">
        <f>SUM(G1709)</f>
        <v>1</v>
      </c>
      <c r="H1710" s="11">
        <f>SUM(H1709)</f>
        <v>242635.05</v>
      </c>
      <c r="I1710" s="167">
        <f>SUM(I1709:I1709)</f>
        <v>127396.35</v>
      </c>
      <c r="J1710" s="35">
        <f>H1710-I1710</f>
        <v>115238.69999999998</v>
      </c>
      <c r="K1710" s="11">
        <f>SUM(K1709)</f>
        <v>0</v>
      </c>
      <c r="L1710" s="11">
        <f>SUM(L1709)</f>
        <v>4633641.7699999996</v>
      </c>
      <c r="M1710" s="11" t="s">
        <v>23</v>
      </c>
      <c r="N1710" s="103" t="s">
        <v>23</v>
      </c>
      <c r="O1710" s="11" t="s">
        <v>23</v>
      </c>
    </row>
    <row r="1711" spans="1:15" s="42" customFormat="1" ht="37.5" customHeight="1">
      <c r="A1711" s="104" t="s">
        <v>1874</v>
      </c>
      <c r="B1711" s="1068" t="s">
        <v>197</v>
      </c>
      <c r="C1711" s="1069"/>
      <c r="D1711" s="1069"/>
      <c r="E1711" s="1069"/>
      <c r="F1711" s="1069"/>
      <c r="G1711" s="1069"/>
      <c r="H1711" s="1069"/>
      <c r="I1711" s="1069"/>
      <c r="J1711" s="1069"/>
      <c r="K1711" s="1069"/>
      <c r="L1711" s="1069"/>
      <c r="M1711" s="1069"/>
      <c r="N1711" s="1069"/>
      <c r="O1711" s="1070"/>
    </row>
    <row r="1712" spans="1:15" s="42" customFormat="1" ht="20.25">
      <c r="A1712" s="44">
        <v>1</v>
      </c>
      <c r="B1712" s="21" t="s">
        <v>23</v>
      </c>
      <c r="C1712" s="21" t="s">
        <v>23</v>
      </c>
      <c r="D1712" s="801">
        <v>0</v>
      </c>
      <c r="E1712" s="44" t="s">
        <v>23</v>
      </c>
      <c r="F1712" s="799">
        <v>0</v>
      </c>
      <c r="G1712" s="282">
        <v>0</v>
      </c>
      <c r="H1712" s="273">
        <v>0</v>
      </c>
      <c r="I1712" s="273">
        <v>0</v>
      </c>
      <c r="J1712" s="273">
        <v>0</v>
      </c>
      <c r="K1712" s="44" t="s">
        <v>23</v>
      </c>
      <c r="L1712" s="273">
        <v>0</v>
      </c>
      <c r="M1712" s="20" t="s">
        <v>23</v>
      </c>
      <c r="N1712" s="44" t="s">
        <v>23</v>
      </c>
      <c r="O1712" s="18" t="s">
        <v>23</v>
      </c>
    </row>
    <row r="1713" spans="1:15" s="42" customFormat="1" ht="127.5" customHeight="1">
      <c r="A1713" s="104" t="s">
        <v>1874</v>
      </c>
      <c r="B1713" s="1068" t="s">
        <v>1875</v>
      </c>
      <c r="C1713" s="1070"/>
      <c r="D1713" s="11">
        <f>SUM(D1712)</f>
        <v>0</v>
      </c>
      <c r="E1713" s="104" t="s">
        <v>23</v>
      </c>
      <c r="F1713" s="11">
        <f t="shared" ref="F1713:L1713" si="325">SUM(F1712)</f>
        <v>0</v>
      </c>
      <c r="G1713" s="11">
        <f t="shared" si="325"/>
        <v>0</v>
      </c>
      <c r="H1713" s="11">
        <f t="shared" si="325"/>
        <v>0</v>
      </c>
      <c r="I1713" s="11">
        <f t="shared" si="325"/>
        <v>0</v>
      </c>
      <c r="J1713" s="11">
        <f t="shared" si="325"/>
        <v>0</v>
      </c>
      <c r="K1713" s="11">
        <f t="shared" si="325"/>
        <v>0</v>
      </c>
      <c r="L1713" s="11">
        <f t="shared" si="325"/>
        <v>0</v>
      </c>
      <c r="M1713" s="11" t="s">
        <v>23</v>
      </c>
      <c r="N1713" s="103" t="s">
        <v>23</v>
      </c>
      <c r="O1713" s="11" t="s">
        <v>23</v>
      </c>
    </row>
    <row r="1714" spans="1:15" s="42" customFormat="1" ht="37.5" customHeight="1">
      <c r="A1714" s="104" t="s">
        <v>1876</v>
      </c>
      <c r="B1714" s="1068" t="s">
        <v>678</v>
      </c>
      <c r="C1714" s="1069"/>
      <c r="D1714" s="1069"/>
      <c r="E1714" s="1069"/>
      <c r="F1714" s="1069"/>
      <c r="G1714" s="1069"/>
      <c r="H1714" s="1069"/>
      <c r="I1714" s="1069"/>
      <c r="J1714" s="1069"/>
      <c r="K1714" s="1069"/>
      <c r="L1714" s="1069"/>
      <c r="M1714" s="1069"/>
      <c r="N1714" s="1069"/>
      <c r="O1714" s="1070"/>
    </row>
    <row r="1715" spans="1:15" s="42" customFormat="1" ht="20.25">
      <c r="A1715" s="104" t="s">
        <v>1877</v>
      </c>
      <c r="B1715" s="1068" t="s">
        <v>977</v>
      </c>
      <c r="C1715" s="1069"/>
      <c r="D1715" s="1069"/>
      <c r="E1715" s="1069"/>
      <c r="F1715" s="1069"/>
      <c r="G1715" s="1069"/>
      <c r="H1715" s="1069"/>
      <c r="I1715" s="1069"/>
      <c r="J1715" s="1069"/>
      <c r="K1715" s="1069"/>
      <c r="L1715" s="1069"/>
      <c r="M1715" s="1069"/>
      <c r="N1715" s="1069"/>
      <c r="O1715" s="1070"/>
    </row>
    <row r="1716" spans="1:15" s="42" customFormat="1" ht="20.25">
      <c r="A1716" s="44">
        <v>1</v>
      </c>
      <c r="B1716" s="21" t="s">
        <v>23</v>
      </c>
      <c r="C1716" s="21" t="s">
        <v>23</v>
      </c>
      <c r="D1716" s="801">
        <v>0</v>
      </c>
      <c r="E1716" s="44" t="s">
        <v>23</v>
      </c>
      <c r="F1716" s="799">
        <v>0</v>
      </c>
      <c r="G1716" s="282">
        <v>0</v>
      </c>
      <c r="H1716" s="273">
        <v>0</v>
      </c>
      <c r="I1716" s="273">
        <v>0</v>
      </c>
      <c r="J1716" s="273">
        <v>0</v>
      </c>
      <c r="K1716" s="44" t="s">
        <v>23</v>
      </c>
      <c r="L1716" s="273">
        <v>0</v>
      </c>
      <c r="M1716" s="20" t="s">
        <v>23</v>
      </c>
      <c r="N1716" s="44" t="s">
        <v>23</v>
      </c>
      <c r="O1716" s="18" t="s">
        <v>23</v>
      </c>
    </row>
    <row r="1717" spans="1:15" s="42" customFormat="1" ht="20.25">
      <c r="A1717" s="104" t="s">
        <v>1877</v>
      </c>
      <c r="B1717" s="1068" t="s">
        <v>978</v>
      </c>
      <c r="C1717" s="1070"/>
      <c r="D1717" s="11">
        <f>SUM(D1716)</f>
        <v>0</v>
      </c>
      <c r="E1717" s="104" t="s">
        <v>23</v>
      </c>
      <c r="F1717" s="11">
        <f t="shared" ref="F1717:L1717" si="326">SUM(F1716)</f>
        <v>0</v>
      </c>
      <c r="G1717" s="11">
        <f t="shared" si="326"/>
        <v>0</v>
      </c>
      <c r="H1717" s="11">
        <f t="shared" si="326"/>
        <v>0</v>
      </c>
      <c r="I1717" s="11">
        <f t="shared" si="326"/>
        <v>0</v>
      </c>
      <c r="J1717" s="11">
        <f t="shared" si="326"/>
        <v>0</v>
      </c>
      <c r="K1717" s="11">
        <f t="shared" si="326"/>
        <v>0</v>
      </c>
      <c r="L1717" s="11">
        <f t="shared" si="326"/>
        <v>0</v>
      </c>
      <c r="M1717" s="11" t="s">
        <v>23</v>
      </c>
      <c r="N1717" s="103" t="s">
        <v>23</v>
      </c>
      <c r="O1717" s="11" t="s">
        <v>23</v>
      </c>
    </row>
    <row r="1718" spans="1:15" s="42" customFormat="1" ht="40.5">
      <c r="A1718" s="104" t="s">
        <v>1878</v>
      </c>
      <c r="B1718" s="1068" t="s">
        <v>692</v>
      </c>
      <c r="C1718" s="1069"/>
      <c r="D1718" s="1069"/>
      <c r="E1718" s="1069"/>
      <c r="F1718" s="1069"/>
      <c r="G1718" s="1069"/>
      <c r="H1718" s="1069"/>
      <c r="I1718" s="1069"/>
      <c r="J1718" s="1069"/>
      <c r="K1718" s="1069"/>
      <c r="L1718" s="1069"/>
      <c r="M1718" s="1069"/>
      <c r="N1718" s="1069"/>
      <c r="O1718" s="1070"/>
    </row>
    <row r="1719" spans="1:15" s="42" customFormat="1" ht="20.25">
      <c r="A1719" s="44">
        <v>1</v>
      </c>
      <c r="B1719" s="21" t="s">
        <v>23</v>
      </c>
      <c r="C1719" s="21" t="s">
        <v>23</v>
      </c>
      <c r="D1719" s="801">
        <v>0</v>
      </c>
      <c r="E1719" s="44" t="s">
        <v>23</v>
      </c>
      <c r="F1719" s="799">
        <v>0</v>
      </c>
      <c r="G1719" s="282">
        <v>0</v>
      </c>
      <c r="H1719" s="273">
        <v>0</v>
      </c>
      <c r="I1719" s="273">
        <v>0</v>
      </c>
      <c r="J1719" s="273">
        <v>0</v>
      </c>
      <c r="K1719" s="44" t="s">
        <v>23</v>
      </c>
      <c r="L1719" s="273">
        <v>0</v>
      </c>
      <c r="M1719" s="20" t="s">
        <v>23</v>
      </c>
      <c r="N1719" s="44" t="s">
        <v>23</v>
      </c>
      <c r="O1719" s="18" t="s">
        <v>23</v>
      </c>
    </row>
    <row r="1720" spans="1:15" s="42" customFormat="1" ht="40.5">
      <c r="A1720" s="104" t="s">
        <v>1878</v>
      </c>
      <c r="B1720" s="1068" t="s">
        <v>980</v>
      </c>
      <c r="C1720" s="1070"/>
      <c r="D1720" s="11">
        <f>SUM(D1719)</f>
        <v>0</v>
      </c>
      <c r="E1720" s="104" t="s">
        <v>23</v>
      </c>
      <c r="F1720" s="11">
        <f t="shared" ref="F1720:L1720" si="327">SUM(F1719)</f>
        <v>0</v>
      </c>
      <c r="G1720" s="11">
        <f t="shared" si="327"/>
        <v>0</v>
      </c>
      <c r="H1720" s="11">
        <f t="shared" si="327"/>
        <v>0</v>
      </c>
      <c r="I1720" s="11">
        <f t="shared" si="327"/>
        <v>0</v>
      </c>
      <c r="J1720" s="11">
        <f t="shared" si="327"/>
        <v>0</v>
      </c>
      <c r="K1720" s="11">
        <f t="shared" si="327"/>
        <v>0</v>
      </c>
      <c r="L1720" s="11">
        <f t="shared" si="327"/>
        <v>0</v>
      </c>
      <c r="M1720" s="11" t="s">
        <v>23</v>
      </c>
      <c r="N1720" s="103" t="s">
        <v>23</v>
      </c>
      <c r="O1720" s="11" t="s">
        <v>23</v>
      </c>
    </row>
    <row r="1721" spans="1:15" s="42" customFormat="1" ht="40.5">
      <c r="A1721" s="104" t="s">
        <v>1879</v>
      </c>
      <c r="B1721" s="1068" t="s">
        <v>721</v>
      </c>
      <c r="C1721" s="1069"/>
      <c r="D1721" s="1069"/>
      <c r="E1721" s="1069"/>
      <c r="F1721" s="1069"/>
      <c r="G1721" s="1069"/>
      <c r="H1721" s="1069"/>
      <c r="I1721" s="1069"/>
      <c r="J1721" s="1069"/>
      <c r="K1721" s="1069"/>
      <c r="L1721" s="1069"/>
      <c r="M1721" s="1069"/>
      <c r="N1721" s="1069"/>
      <c r="O1721" s="1070"/>
    </row>
    <row r="1722" spans="1:15" s="42" customFormat="1" ht="20.25">
      <c r="A1722" s="44" t="s">
        <v>982</v>
      </c>
      <c r="B1722" s="12" t="s">
        <v>23</v>
      </c>
      <c r="C1722" s="12" t="s">
        <v>23</v>
      </c>
      <c r="D1722" s="5">
        <v>0</v>
      </c>
      <c r="E1722" s="188" t="s">
        <v>23</v>
      </c>
      <c r="F1722" s="799">
        <v>0</v>
      </c>
      <c r="G1722" s="269">
        <v>0</v>
      </c>
      <c r="H1722" s="368">
        <v>0</v>
      </c>
      <c r="I1722" s="273">
        <v>0</v>
      </c>
      <c r="J1722" s="273">
        <v>0</v>
      </c>
      <c r="K1722" s="44" t="s">
        <v>23</v>
      </c>
      <c r="L1722" s="273">
        <v>0</v>
      </c>
      <c r="M1722" s="19" t="s">
        <v>23</v>
      </c>
      <c r="N1722" s="5" t="s">
        <v>23</v>
      </c>
      <c r="O1722" s="18" t="s">
        <v>23</v>
      </c>
    </row>
    <row r="1723" spans="1:15" s="42" customFormat="1" ht="40.5">
      <c r="A1723" s="104" t="s">
        <v>1879</v>
      </c>
      <c r="B1723" s="1068" t="s">
        <v>732</v>
      </c>
      <c r="C1723" s="1070"/>
      <c r="D1723" s="11">
        <f>SUM(D1722)</f>
        <v>0</v>
      </c>
      <c r="E1723" s="104" t="s">
        <v>23</v>
      </c>
      <c r="F1723" s="11">
        <f t="shared" ref="F1723:L1723" si="328">SUM(F1722)</f>
        <v>0</v>
      </c>
      <c r="G1723" s="11">
        <f t="shared" si="328"/>
        <v>0</v>
      </c>
      <c r="H1723" s="11">
        <f t="shared" si="328"/>
        <v>0</v>
      </c>
      <c r="I1723" s="11">
        <f t="shared" si="328"/>
        <v>0</v>
      </c>
      <c r="J1723" s="11">
        <f t="shared" si="328"/>
        <v>0</v>
      </c>
      <c r="K1723" s="11">
        <f t="shared" si="328"/>
        <v>0</v>
      </c>
      <c r="L1723" s="11">
        <f t="shared" si="328"/>
        <v>0</v>
      </c>
      <c r="M1723" s="11" t="s">
        <v>23</v>
      </c>
      <c r="N1723" s="103" t="s">
        <v>23</v>
      </c>
      <c r="O1723" s="11" t="s">
        <v>23</v>
      </c>
    </row>
    <row r="1724" spans="1:15" s="42" customFormat="1" ht="144.75" customHeight="1">
      <c r="A1724" s="104" t="s">
        <v>1876</v>
      </c>
      <c r="B1724" s="1068" t="s">
        <v>1880</v>
      </c>
      <c r="C1724" s="1070"/>
      <c r="D1724" s="11">
        <f>D1723+D1720+D1717</f>
        <v>0</v>
      </c>
      <c r="E1724" s="11"/>
      <c r="F1724" s="11">
        <f t="shared" ref="F1724:L1724" si="329">F1723+F1720+F1717</f>
        <v>0</v>
      </c>
      <c r="G1724" s="11">
        <f t="shared" si="329"/>
        <v>0</v>
      </c>
      <c r="H1724" s="11">
        <f t="shared" si="329"/>
        <v>0</v>
      </c>
      <c r="I1724" s="11">
        <f t="shared" si="329"/>
        <v>0</v>
      </c>
      <c r="J1724" s="11">
        <f t="shared" si="329"/>
        <v>0</v>
      </c>
      <c r="K1724" s="11">
        <f t="shared" si="329"/>
        <v>0</v>
      </c>
      <c r="L1724" s="11">
        <f t="shared" si="329"/>
        <v>0</v>
      </c>
      <c r="M1724" s="11" t="s">
        <v>23</v>
      </c>
      <c r="N1724" s="103" t="s">
        <v>23</v>
      </c>
      <c r="O1724" s="11" t="s">
        <v>23</v>
      </c>
    </row>
    <row r="1725" spans="1:15" s="42" customFormat="1" ht="20.25">
      <c r="A1725" s="104" t="s">
        <v>1881</v>
      </c>
      <c r="B1725" s="1068" t="s">
        <v>735</v>
      </c>
      <c r="C1725" s="1069"/>
      <c r="D1725" s="1069"/>
      <c r="E1725" s="1069"/>
      <c r="F1725" s="1069"/>
      <c r="G1725" s="1069"/>
      <c r="H1725" s="1069"/>
      <c r="I1725" s="1069"/>
      <c r="J1725" s="1069"/>
      <c r="K1725" s="1069"/>
      <c r="L1725" s="1069"/>
      <c r="M1725" s="1069"/>
      <c r="N1725" s="1069"/>
      <c r="O1725" s="1070"/>
    </row>
    <row r="1726" spans="1:15" s="42" customFormat="1" ht="20.25">
      <c r="A1726" s="104" t="s">
        <v>1882</v>
      </c>
      <c r="B1726" s="1068" t="s">
        <v>985</v>
      </c>
      <c r="C1726" s="1069"/>
      <c r="D1726" s="1069"/>
      <c r="E1726" s="1069"/>
      <c r="F1726" s="1069"/>
      <c r="G1726" s="1069"/>
      <c r="H1726" s="1069"/>
      <c r="I1726" s="1069"/>
      <c r="J1726" s="1069"/>
      <c r="K1726" s="1069"/>
      <c r="L1726" s="1069"/>
      <c r="M1726" s="1069"/>
      <c r="N1726" s="1069"/>
      <c r="O1726" s="1070"/>
    </row>
    <row r="1727" spans="1:15" s="42" customFormat="1" ht="20.25">
      <c r="A1727" s="44">
        <v>1</v>
      </c>
      <c r="B1727" s="21" t="s">
        <v>23</v>
      </c>
      <c r="C1727" s="21" t="s">
        <v>23</v>
      </c>
      <c r="D1727" s="801">
        <v>0</v>
      </c>
      <c r="E1727" s="44" t="s">
        <v>23</v>
      </c>
      <c r="F1727" s="799">
        <v>0</v>
      </c>
      <c r="G1727" s="282">
        <v>0</v>
      </c>
      <c r="H1727" s="273">
        <v>0</v>
      </c>
      <c r="I1727" s="273">
        <v>0</v>
      </c>
      <c r="J1727" s="273">
        <v>0</v>
      </c>
      <c r="K1727" s="44" t="s">
        <v>23</v>
      </c>
      <c r="L1727" s="273">
        <v>0</v>
      </c>
      <c r="M1727" s="20" t="s">
        <v>23</v>
      </c>
      <c r="N1727" s="44" t="s">
        <v>23</v>
      </c>
      <c r="O1727" s="18" t="s">
        <v>23</v>
      </c>
    </row>
    <row r="1728" spans="1:15" s="42" customFormat="1" ht="20.25">
      <c r="A1728" s="104" t="s">
        <v>1883</v>
      </c>
      <c r="B1728" s="1068" t="s">
        <v>949</v>
      </c>
      <c r="C1728" s="1070"/>
      <c r="D1728" s="11">
        <f>SUM(D1727)</f>
        <v>0</v>
      </c>
      <c r="E1728" s="104" t="s">
        <v>23</v>
      </c>
      <c r="F1728" s="11">
        <f t="shared" ref="F1728:L1728" si="330">SUM(F1727)</f>
        <v>0</v>
      </c>
      <c r="G1728" s="11">
        <f t="shared" si="330"/>
        <v>0</v>
      </c>
      <c r="H1728" s="11">
        <f t="shared" si="330"/>
        <v>0</v>
      </c>
      <c r="I1728" s="11">
        <f t="shared" si="330"/>
        <v>0</v>
      </c>
      <c r="J1728" s="11">
        <f t="shared" si="330"/>
        <v>0</v>
      </c>
      <c r="K1728" s="11">
        <f t="shared" si="330"/>
        <v>0</v>
      </c>
      <c r="L1728" s="11">
        <f t="shared" si="330"/>
        <v>0</v>
      </c>
      <c r="M1728" s="11" t="s">
        <v>23</v>
      </c>
      <c r="N1728" s="103" t="s">
        <v>23</v>
      </c>
      <c r="O1728" s="11" t="s">
        <v>23</v>
      </c>
    </row>
    <row r="1729" spans="1:15" s="42" customFormat="1" ht="40.5">
      <c r="A1729" s="104" t="s">
        <v>1884</v>
      </c>
      <c r="B1729" s="1068" t="s">
        <v>987</v>
      </c>
      <c r="C1729" s="1069"/>
      <c r="D1729" s="1069"/>
      <c r="E1729" s="1069"/>
      <c r="F1729" s="1069"/>
      <c r="G1729" s="1069"/>
      <c r="H1729" s="1069"/>
      <c r="I1729" s="1069"/>
      <c r="J1729" s="1069"/>
      <c r="K1729" s="1069"/>
      <c r="L1729" s="1069"/>
      <c r="M1729" s="1069"/>
      <c r="N1729" s="1069"/>
      <c r="O1729" s="1070"/>
    </row>
    <row r="1730" spans="1:15" s="42" customFormat="1" ht="20.25">
      <c r="A1730" s="44">
        <v>1</v>
      </c>
      <c r="B1730" s="21" t="s">
        <v>23</v>
      </c>
      <c r="C1730" s="21" t="s">
        <v>23</v>
      </c>
      <c r="D1730" s="801">
        <v>0</v>
      </c>
      <c r="E1730" s="44" t="s">
        <v>23</v>
      </c>
      <c r="F1730" s="799">
        <v>0</v>
      </c>
      <c r="G1730" s="282">
        <v>0</v>
      </c>
      <c r="H1730" s="273">
        <v>0</v>
      </c>
      <c r="I1730" s="273">
        <v>0</v>
      </c>
      <c r="J1730" s="273">
        <v>0</v>
      </c>
      <c r="K1730" s="44" t="s">
        <v>23</v>
      </c>
      <c r="L1730" s="273">
        <v>0</v>
      </c>
      <c r="M1730" s="20" t="s">
        <v>23</v>
      </c>
      <c r="N1730" s="44" t="s">
        <v>23</v>
      </c>
      <c r="O1730" s="18" t="s">
        <v>23</v>
      </c>
    </row>
    <row r="1731" spans="1:15" s="42" customFormat="1" ht="40.5">
      <c r="A1731" s="104" t="s">
        <v>1884</v>
      </c>
      <c r="B1731" s="1068" t="s">
        <v>988</v>
      </c>
      <c r="C1731" s="1070"/>
      <c r="D1731" s="11">
        <f>SUM(D1730)</f>
        <v>0</v>
      </c>
      <c r="E1731" s="104" t="s">
        <v>23</v>
      </c>
      <c r="F1731" s="11">
        <f t="shared" ref="F1731:L1731" si="331">SUM(F1730)</f>
        <v>0</v>
      </c>
      <c r="G1731" s="11">
        <f t="shared" si="331"/>
        <v>0</v>
      </c>
      <c r="H1731" s="11">
        <f t="shared" si="331"/>
        <v>0</v>
      </c>
      <c r="I1731" s="11">
        <f t="shared" si="331"/>
        <v>0</v>
      </c>
      <c r="J1731" s="11">
        <f t="shared" si="331"/>
        <v>0</v>
      </c>
      <c r="K1731" s="11">
        <f t="shared" si="331"/>
        <v>0</v>
      </c>
      <c r="L1731" s="11">
        <f t="shared" si="331"/>
        <v>0</v>
      </c>
      <c r="M1731" s="11" t="s">
        <v>23</v>
      </c>
      <c r="N1731" s="103" t="s">
        <v>23</v>
      </c>
      <c r="O1731" s="11" t="s">
        <v>23</v>
      </c>
    </row>
    <row r="1732" spans="1:15" s="42" customFormat="1" ht="40.5">
      <c r="A1732" s="104" t="s">
        <v>1885</v>
      </c>
      <c r="B1732" s="1068" t="s">
        <v>990</v>
      </c>
      <c r="C1732" s="1069"/>
      <c r="D1732" s="1069"/>
      <c r="E1732" s="1069"/>
      <c r="F1732" s="1069"/>
      <c r="G1732" s="1069"/>
      <c r="H1732" s="1069"/>
      <c r="I1732" s="1069"/>
      <c r="J1732" s="1069"/>
      <c r="K1732" s="1069"/>
      <c r="L1732" s="1069"/>
      <c r="M1732" s="1069"/>
      <c r="N1732" s="1069"/>
      <c r="O1732" s="1070"/>
    </row>
    <row r="1733" spans="1:15" s="42" customFormat="1" ht="20.25">
      <c r="A1733" s="44">
        <v>1</v>
      </c>
      <c r="B1733" s="21" t="s">
        <v>23</v>
      </c>
      <c r="C1733" s="21" t="s">
        <v>23</v>
      </c>
      <c r="D1733" s="801">
        <v>0</v>
      </c>
      <c r="E1733" s="44" t="s">
        <v>23</v>
      </c>
      <c r="F1733" s="799">
        <v>0</v>
      </c>
      <c r="G1733" s="282">
        <v>0</v>
      </c>
      <c r="H1733" s="273">
        <v>0</v>
      </c>
      <c r="I1733" s="273">
        <v>0</v>
      </c>
      <c r="J1733" s="273">
        <v>0</v>
      </c>
      <c r="K1733" s="44" t="s">
        <v>23</v>
      </c>
      <c r="L1733" s="273">
        <v>0</v>
      </c>
      <c r="M1733" s="20" t="s">
        <v>23</v>
      </c>
      <c r="N1733" s="44" t="s">
        <v>23</v>
      </c>
      <c r="O1733" s="18" t="s">
        <v>23</v>
      </c>
    </row>
    <row r="1734" spans="1:15" s="42" customFormat="1" ht="40.5">
      <c r="A1734" s="104" t="s">
        <v>1885</v>
      </c>
      <c r="B1734" s="1068" t="s">
        <v>991</v>
      </c>
      <c r="C1734" s="1070"/>
      <c r="D1734" s="11">
        <f>SUM(D1733)</f>
        <v>0</v>
      </c>
      <c r="E1734" s="104" t="s">
        <v>23</v>
      </c>
      <c r="F1734" s="11">
        <f t="shared" ref="F1734:L1734" si="332">SUM(F1733)</f>
        <v>0</v>
      </c>
      <c r="G1734" s="11">
        <f t="shared" si="332"/>
        <v>0</v>
      </c>
      <c r="H1734" s="11">
        <f t="shared" si="332"/>
        <v>0</v>
      </c>
      <c r="I1734" s="11">
        <f t="shared" si="332"/>
        <v>0</v>
      </c>
      <c r="J1734" s="11">
        <f t="shared" si="332"/>
        <v>0</v>
      </c>
      <c r="K1734" s="11">
        <f t="shared" si="332"/>
        <v>0</v>
      </c>
      <c r="L1734" s="11">
        <f t="shared" si="332"/>
        <v>0</v>
      </c>
      <c r="M1734" s="11" t="s">
        <v>23</v>
      </c>
      <c r="N1734" s="103" t="s">
        <v>23</v>
      </c>
      <c r="O1734" s="11" t="s">
        <v>23</v>
      </c>
    </row>
    <row r="1735" spans="1:15" s="42" customFormat="1" ht="40.5">
      <c r="A1735" s="104" t="s">
        <v>1886</v>
      </c>
      <c r="B1735" s="1068" t="s">
        <v>721</v>
      </c>
      <c r="C1735" s="1069"/>
      <c r="D1735" s="1069"/>
      <c r="E1735" s="1069"/>
      <c r="F1735" s="1069"/>
      <c r="G1735" s="1069"/>
      <c r="H1735" s="1069"/>
      <c r="I1735" s="1069"/>
      <c r="J1735" s="1069"/>
      <c r="K1735" s="1069"/>
      <c r="L1735" s="1069"/>
      <c r="M1735" s="1069"/>
      <c r="N1735" s="1069"/>
      <c r="O1735" s="1070"/>
    </row>
    <row r="1736" spans="1:15" s="42" customFormat="1" ht="20.25">
      <c r="A1736" s="405" t="s">
        <v>982</v>
      </c>
      <c r="B1736" s="21" t="s">
        <v>23</v>
      </c>
      <c r="C1736" s="21" t="s">
        <v>23</v>
      </c>
      <c r="D1736" s="801">
        <v>0</v>
      </c>
      <c r="E1736" s="44" t="s">
        <v>23</v>
      </c>
      <c r="F1736" s="799">
        <v>0</v>
      </c>
      <c r="G1736" s="282">
        <v>0</v>
      </c>
      <c r="H1736" s="273">
        <v>0</v>
      </c>
      <c r="I1736" s="273">
        <v>0</v>
      </c>
      <c r="J1736" s="273">
        <v>0</v>
      </c>
      <c r="K1736" s="44" t="s">
        <v>23</v>
      </c>
      <c r="L1736" s="273">
        <v>0</v>
      </c>
      <c r="M1736" s="20" t="s">
        <v>23</v>
      </c>
      <c r="N1736" s="44" t="s">
        <v>23</v>
      </c>
      <c r="O1736" s="18" t="s">
        <v>23</v>
      </c>
    </row>
    <row r="1737" spans="1:15" s="42" customFormat="1" ht="40.5">
      <c r="A1737" s="104" t="s">
        <v>1886</v>
      </c>
      <c r="B1737" s="1068" t="s">
        <v>732</v>
      </c>
      <c r="C1737" s="1070"/>
      <c r="D1737" s="11">
        <f>SUM(D1736)</f>
        <v>0</v>
      </c>
      <c r="E1737" s="104" t="s">
        <v>23</v>
      </c>
      <c r="F1737" s="11">
        <f t="shared" ref="F1737:L1737" si="333">SUM(F1736)</f>
        <v>0</v>
      </c>
      <c r="G1737" s="11">
        <f t="shared" si="333"/>
        <v>0</v>
      </c>
      <c r="H1737" s="11">
        <f t="shared" si="333"/>
        <v>0</v>
      </c>
      <c r="I1737" s="11">
        <f t="shared" si="333"/>
        <v>0</v>
      </c>
      <c r="J1737" s="11">
        <f t="shared" si="333"/>
        <v>0</v>
      </c>
      <c r="K1737" s="11">
        <f t="shared" si="333"/>
        <v>0</v>
      </c>
      <c r="L1737" s="11">
        <f t="shared" si="333"/>
        <v>0</v>
      </c>
      <c r="M1737" s="11" t="s">
        <v>23</v>
      </c>
      <c r="N1737" s="103" t="s">
        <v>23</v>
      </c>
      <c r="O1737" s="11" t="s">
        <v>23</v>
      </c>
    </row>
    <row r="1738" spans="1:15" s="42" customFormat="1" ht="135" customHeight="1">
      <c r="A1738" s="104" t="s">
        <v>1881</v>
      </c>
      <c r="B1738" s="1068" t="s">
        <v>1887</v>
      </c>
      <c r="C1738" s="1070"/>
      <c r="D1738" s="11">
        <f>D1737+D1734+D1731+D1728</f>
        <v>0</v>
      </c>
      <c r="E1738" s="11"/>
      <c r="F1738" s="11">
        <f t="shared" ref="F1738:L1738" si="334">F1737+F1734+F1731+F1728</f>
        <v>0</v>
      </c>
      <c r="G1738" s="11">
        <f t="shared" si="334"/>
        <v>0</v>
      </c>
      <c r="H1738" s="11">
        <f t="shared" si="334"/>
        <v>0</v>
      </c>
      <c r="I1738" s="11">
        <f t="shared" si="334"/>
        <v>0</v>
      </c>
      <c r="J1738" s="11">
        <f t="shared" si="334"/>
        <v>0</v>
      </c>
      <c r="K1738" s="11">
        <f t="shared" si="334"/>
        <v>0</v>
      </c>
      <c r="L1738" s="11">
        <f t="shared" si="334"/>
        <v>0</v>
      </c>
      <c r="M1738" s="11" t="s">
        <v>23</v>
      </c>
      <c r="N1738" s="103" t="s">
        <v>23</v>
      </c>
      <c r="O1738" s="11" t="s">
        <v>23</v>
      </c>
    </row>
    <row r="1739" spans="1:15" s="42" customFormat="1" ht="45" customHeight="1">
      <c r="A1739" s="104" t="s">
        <v>1888</v>
      </c>
      <c r="B1739" s="1068" t="s">
        <v>994</v>
      </c>
      <c r="C1739" s="1069"/>
      <c r="D1739" s="1069"/>
      <c r="E1739" s="1069"/>
      <c r="F1739" s="1069"/>
      <c r="G1739" s="1069"/>
      <c r="H1739" s="1069"/>
      <c r="I1739" s="1069"/>
      <c r="J1739" s="1069"/>
      <c r="K1739" s="1069"/>
      <c r="L1739" s="1069"/>
      <c r="M1739" s="1069"/>
      <c r="N1739" s="1069"/>
      <c r="O1739" s="1070"/>
    </row>
    <row r="1740" spans="1:15" s="42" customFormat="1" ht="20.25">
      <c r="A1740" s="405" t="s">
        <v>982</v>
      </c>
      <c r="B1740" s="21" t="s">
        <v>23</v>
      </c>
      <c r="C1740" s="21" t="s">
        <v>23</v>
      </c>
      <c r="D1740" s="801">
        <v>0</v>
      </c>
      <c r="E1740" s="44" t="s">
        <v>23</v>
      </c>
      <c r="F1740" s="799">
        <v>0</v>
      </c>
      <c r="G1740" s="282">
        <v>0</v>
      </c>
      <c r="H1740" s="273">
        <v>0</v>
      </c>
      <c r="I1740" s="273">
        <v>0</v>
      </c>
      <c r="J1740" s="273">
        <v>0</v>
      </c>
      <c r="K1740" s="44" t="s">
        <v>23</v>
      </c>
      <c r="L1740" s="273">
        <v>0</v>
      </c>
      <c r="M1740" s="20" t="s">
        <v>23</v>
      </c>
      <c r="N1740" s="44" t="s">
        <v>23</v>
      </c>
      <c r="O1740" s="18" t="s">
        <v>23</v>
      </c>
    </row>
    <row r="1741" spans="1:15" s="42" customFormat="1" ht="142.5" customHeight="1">
      <c r="A1741" s="104" t="s">
        <v>1888</v>
      </c>
      <c r="B1741" s="1068" t="s">
        <v>1889</v>
      </c>
      <c r="C1741" s="1070"/>
      <c r="D1741" s="11">
        <f>SUM(D1740)</f>
        <v>0</v>
      </c>
      <c r="E1741" s="104" t="s">
        <v>23</v>
      </c>
      <c r="F1741" s="11">
        <f t="shared" ref="F1741:L1741" si="335">SUM(F1740)</f>
        <v>0</v>
      </c>
      <c r="G1741" s="11">
        <f t="shared" si="335"/>
        <v>0</v>
      </c>
      <c r="H1741" s="11">
        <f t="shared" si="335"/>
        <v>0</v>
      </c>
      <c r="I1741" s="11">
        <f t="shared" si="335"/>
        <v>0</v>
      </c>
      <c r="J1741" s="11">
        <f t="shared" si="335"/>
        <v>0</v>
      </c>
      <c r="K1741" s="11">
        <f t="shared" si="335"/>
        <v>0</v>
      </c>
      <c r="L1741" s="11">
        <f t="shared" si="335"/>
        <v>0</v>
      </c>
      <c r="M1741" s="11" t="s">
        <v>23</v>
      </c>
      <c r="N1741" s="103" t="s">
        <v>23</v>
      </c>
      <c r="O1741" s="11" t="s">
        <v>23</v>
      </c>
    </row>
    <row r="1742" spans="1:15" s="42" customFormat="1" ht="177" customHeight="1">
      <c r="A1742" s="106" t="s">
        <v>1866</v>
      </c>
      <c r="B1742" s="1076" t="s">
        <v>1890</v>
      </c>
      <c r="C1742" s="1078"/>
      <c r="D1742" s="26">
        <f>D1741+D1738+D1724+D1713+D1710</f>
        <v>135.6</v>
      </c>
      <c r="E1742" s="26"/>
      <c r="F1742" s="26">
        <f t="shared" ref="F1742:L1742" si="336">F1741+F1738+F1724+F1713+F1710</f>
        <v>0</v>
      </c>
      <c r="G1742" s="50">
        <f t="shared" si="336"/>
        <v>1</v>
      </c>
      <c r="H1742" s="22">
        <f t="shared" si="336"/>
        <v>242635.05</v>
      </c>
      <c r="I1742" s="22">
        <f t="shared" si="336"/>
        <v>127396.35</v>
      </c>
      <c r="J1742" s="22">
        <f t="shared" si="336"/>
        <v>115238.69999999998</v>
      </c>
      <c r="K1742" s="26">
        <f t="shared" si="336"/>
        <v>0</v>
      </c>
      <c r="L1742" s="26">
        <f t="shared" si="336"/>
        <v>4633641.7699999996</v>
      </c>
      <c r="M1742" s="26" t="s">
        <v>23</v>
      </c>
      <c r="N1742" s="105" t="s">
        <v>23</v>
      </c>
      <c r="O1742" s="26" t="s">
        <v>23</v>
      </c>
    </row>
    <row r="1743" spans="1:15" s="42" customFormat="1" ht="87" customHeight="1">
      <c r="A1743" s="104" t="s">
        <v>1891</v>
      </c>
      <c r="B1743" s="1065" t="s">
        <v>1892</v>
      </c>
      <c r="C1743" s="1066"/>
      <c r="D1743" s="1066"/>
      <c r="E1743" s="1066"/>
      <c r="F1743" s="1066"/>
      <c r="G1743" s="1066"/>
      <c r="H1743" s="1066"/>
      <c r="I1743" s="1066"/>
      <c r="J1743" s="1066"/>
      <c r="K1743" s="1066"/>
      <c r="L1743" s="1066"/>
      <c r="M1743" s="1066"/>
      <c r="N1743" s="1066"/>
      <c r="O1743" s="1067"/>
    </row>
    <row r="1744" spans="1:15" s="42" customFormat="1" ht="25.5">
      <c r="A1744" s="104" t="s">
        <v>1893</v>
      </c>
      <c r="B1744" s="1060" t="s">
        <v>20</v>
      </c>
      <c r="C1744" s="1061"/>
      <c r="D1744" s="1061"/>
      <c r="E1744" s="1061"/>
      <c r="F1744" s="1061"/>
      <c r="G1744" s="1061"/>
      <c r="H1744" s="1061"/>
      <c r="I1744" s="1061"/>
      <c r="J1744" s="1061"/>
      <c r="K1744" s="1061"/>
      <c r="L1744" s="1061"/>
      <c r="M1744" s="1061"/>
      <c r="N1744" s="1061"/>
      <c r="O1744" s="1062"/>
    </row>
    <row r="1745" spans="1:15" s="42" customFormat="1" ht="85.5" customHeight="1">
      <c r="A1745" s="44">
        <v>1</v>
      </c>
      <c r="B1745" s="17" t="s">
        <v>140</v>
      </c>
      <c r="C1745" s="12" t="s">
        <v>1894</v>
      </c>
      <c r="D1745" s="5">
        <v>175.4</v>
      </c>
      <c r="E1745" s="188" t="s">
        <v>1895</v>
      </c>
      <c r="F1745" s="799">
        <v>0</v>
      </c>
      <c r="G1745" s="269">
        <v>1</v>
      </c>
      <c r="H1745" s="368">
        <v>855120</v>
      </c>
      <c r="I1745" s="368">
        <v>608086.69999999995</v>
      </c>
      <c r="J1745" s="368">
        <f>H1745-I1745</f>
        <v>247033.30000000005</v>
      </c>
      <c r="K1745" s="5" t="s">
        <v>1896</v>
      </c>
      <c r="L1745" s="21">
        <v>2213295.42</v>
      </c>
      <c r="M1745" s="19">
        <v>40523</v>
      </c>
      <c r="N1745" s="5" t="s">
        <v>1897</v>
      </c>
      <c r="O1745" s="18" t="s">
        <v>23</v>
      </c>
    </row>
    <row r="1746" spans="1:15" s="42" customFormat="1" ht="126" customHeight="1">
      <c r="A1746" s="104" t="s">
        <v>1893</v>
      </c>
      <c r="B1746" s="1068" t="s">
        <v>1898</v>
      </c>
      <c r="C1746" s="1070"/>
      <c r="D1746" s="835">
        <f>SUM(D1745)</f>
        <v>175.4</v>
      </c>
      <c r="E1746" s="835">
        <f>SUM(E1745)</f>
        <v>0</v>
      </c>
      <c r="F1746" s="835">
        <f>SUM(F1745)</f>
        <v>0</v>
      </c>
      <c r="G1746" s="835">
        <f>SUM(G1745)</f>
        <v>1</v>
      </c>
      <c r="H1746" s="835">
        <f>SUM(H1745)</f>
        <v>855120</v>
      </c>
      <c r="I1746" s="167">
        <f>SUM(I1745:I1745)</f>
        <v>608086.69999999995</v>
      </c>
      <c r="J1746" s="35">
        <f>H1746-I1746</f>
        <v>247033.30000000005</v>
      </c>
      <c r="K1746" s="835">
        <f>SUM(K1745)</f>
        <v>0</v>
      </c>
      <c r="L1746" s="835">
        <f>SUM(L1745)</f>
        <v>2213295.42</v>
      </c>
      <c r="M1746" s="11" t="s">
        <v>23</v>
      </c>
      <c r="N1746" s="103" t="s">
        <v>23</v>
      </c>
      <c r="O1746" s="11" t="s">
        <v>23</v>
      </c>
    </row>
    <row r="1747" spans="1:15" s="42" customFormat="1" ht="20.25">
      <c r="A1747" s="104" t="s">
        <v>1899</v>
      </c>
      <c r="B1747" s="1068" t="s">
        <v>197</v>
      </c>
      <c r="C1747" s="1069"/>
      <c r="D1747" s="1069"/>
      <c r="E1747" s="1069"/>
      <c r="F1747" s="1069"/>
      <c r="G1747" s="1069"/>
      <c r="H1747" s="1069"/>
      <c r="I1747" s="1069"/>
      <c r="J1747" s="1069"/>
      <c r="K1747" s="1069"/>
      <c r="L1747" s="1069"/>
      <c r="M1747" s="1069"/>
      <c r="N1747" s="1069"/>
      <c r="O1747" s="1070"/>
    </row>
    <row r="1748" spans="1:15" s="42" customFormat="1" ht="20.25">
      <c r="A1748" s="44">
        <v>1</v>
      </c>
      <c r="B1748" s="21" t="s">
        <v>23</v>
      </c>
      <c r="C1748" s="21" t="s">
        <v>23</v>
      </c>
      <c r="D1748" s="801">
        <v>0</v>
      </c>
      <c r="E1748" s="44" t="s">
        <v>23</v>
      </c>
      <c r="F1748" s="799">
        <v>0</v>
      </c>
      <c r="G1748" s="282">
        <v>0</v>
      </c>
      <c r="H1748" s="273">
        <v>0</v>
      </c>
      <c r="I1748" s="273">
        <v>0</v>
      </c>
      <c r="J1748" s="273">
        <v>0</v>
      </c>
      <c r="K1748" s="44" t="s">
        <v>23</v>
      </c>
      <c r="L1748" s="273">
        <v>0</v>
      </c>
      <c r="M1748" s="20" t="s">
        <v>23</v>
      </c>
      <c r="N1748" s="44" t="s">
        <v>23</v>
      </c>
      <c r="O1748" s="18" t="s">
        <v>23</v>
      </c>
    </row>
    <row r="1749" spans="1:15" s="42" customFormat="1" ht="87.75" customHeight="1">
      <c r="A1749" s="104" t="s">
        <v>1899</v>
      </c>
      <c r="B1749" s="1068" t="s">
        <v>1900</v>
      </c>
      <c r="C1749" s="1070"/>
      <c r="D1749" s="835">
        <f t="shared" ref="D1749:L1749" si="337">SUM(D1748)</f>
        <v>0</v>
      </c>
      <c r="E1749" s="835">
        <f t="shared" si="337"/>
        <v>0</v>
      </c>
      <c r="F1749" s="835">
        <f t="shared" si="337"/>
        <v>0</v>
      </c>
      <c r="G1749" s="835">
        <f t="shared" si="337"/>
        <v>0</v>
      </c>
      <c r="H1749" s="835">
        <f t="shared" si="337"/>
        <v>0</v>
      </c>
      <c r="I1749" s="835">
        <f t="shared" si="337"/>
        <v>0</v>
      </c>
      <c r="J1749" s="835">
        <f t="shared" si="337"/>
        <v>0</v>
      </c>
      <c r="K1749" s="835">
        <f t="shared" si="337"/>
        <v>0</v>
      </c>
      <c r="L1749" s="835">
        <f t="shared" si="337"/>
        <v>0</v>
      </c>
      <c r="M1749" s="11" t="s">
        <v>23</v>
      </c>
      <c r="N1749" s="103" t="s">
        <v>23</v>
      </c>
      <c r="O1749" s="11" t="s">
        <v>23</v>
      </c>
    </row>
    <row r="1750" spans="1:15" s="42" customFormat="1" ht="20.25">
      <c r="A1750" s="104" t="s">
        <v>1901</v>
      </c>
      <c r="B1750" s="1068" t="s">
        <v>678</v>
      </c>
      <c r="C1750" s="1069"/>
      <c r="D1750" s="1069"/>
      <c r="E1750" s="1069"/>
      <c r="F1750" s="1069"/>
      <c r="G1750" s="1069"/>
      <c r="H1750" s="1069"/>
      <c r="I1750" s="1069"/>
      <c r="J1750" s="1069"/>
      <c r="K1750" s="1069"/>
      <c r="L1750" s="1069"/>
      <c r="M1750" s="1069"/>
      <c r="N1750" s="1069"/>
      <c r="O1750" s="1070"/>
    </row>
    <row r="1751" spans="1:15" s="42" customFormat="1" ht="40.5">
      <c r="A1751" s="104" t="s">
        <v>1902</v>
      </c>
      <c r="B1751" s="1068" t="s">
        <v>977</v>
      </c>
      <c r="C1751" s="1069"/>
      <c r="D1751" s="1069"/>
      <c r="E1751" s="1069"/>
      <c r="F1751" s="1069"/>
      <c r="G1751" s="1069"/>
      <c r="H1751" s="1069"/>
      <c r="I1751" s="1069"/>
      <c r="J1751" s="1069"/>
      <c r="K1751" s="1069"/>
      <c r="L1751" s="1069"/>
      <c r="M1751" s="1069"/>
      <c r="N1751" s="1069"/>
      <c r="O1751" s="1070"/>
    </row>
    <row r="1752" spans="1:15" s="42" customFormat="1" ht="20.25">
      <c r="A1752" s="44">
        <v>1</v>
      </c>
      <c r="B1752" s="21" t="s">
        <v>23</v>
      </c>
      <c r="C1752" s="21" t="s">
        <v>23</v>
      </c>
      <c r="D1752" s="801">
        <v>0</v>
      </c>
      <c r="E1752" s="44" t="s">
        <v>23</v>
      </c>
      <c r="F1752" s="799">
        <v>0</v>
      </c>
      <c r="G1752" s="282">
        <v>0</v>
      </c>
      <c r="H1752" s="273">
        <v>0</v>
      </c>
      <c r="I1752" s="273">
        <v>0</v>
      </c>
      <c r="J1752" s="273">
        <v>0</v>
      </c>
      <c r="K1752" s="44" t="s">
        <v>23</v>
      </c>
      <c r="L1752" s="273">
        <v>0</v>
      </c>
      <c r="M1752" s="20" t="s">
        <v>23</v>
      </c>
      <c r="N1752" s="44" t="s">
        <v>23</v>
      </c>
      <c r="O1752" s="18" t="s">
        <v>23</v>
      </c>
    </row>
    <row r="1753" spans="1:15" s="42" customFormat="1" ht="40.5">
      <c r="A1753" s="104" t="s">
        <v>1902</v>
      </c>
      <c r="B1753" s="1068" t="s">
        <v>978</v>
      </c>
      <c r="C1753" s="1070"/>
      <c r="D1753" s="835">
        <f t="shared" ref="D1753:L1753" si="338">SUM(D1752)</f>
        <v>0</v>
      </c>
      <c r="E1753" s="835">
        <f t="shared" si="338"/>
        <v>0</v>
      </c>
      <c r="F1753" s="835">
        <f t="shared" si="338"/>
        <v>0</v>
      </c>
      <c r="G1753" s="835">
        <f t="shared" si="338"/>
        <v>0</v>
      </c>
      <c r="H1753" s="835">
        <f t="shared" si="338"/>
        <v>0</v>
      </c>
      <c r="I1753" s="835">
        <f t="shared" si="338"/>
        <v>0</v>
      </c>
      <c r="J1753" s="835">
        <f t="shared" si="338"/>
        <v>0</v>
      </c>
      <c r="K1753" s="835">
        <f t="shared" si="338"/>
        <v>0</v>
      </c>
      <c r="L1753" s="835">
        <f t="shared" si="338"/>
        <v>0</v>
      </c>
      <c r="M1753" s="11" t="s">
        <v>23</v>
      </c>
      <c r="N1753" s="103" t="s">
        <v>23</v>
      </c>
      <c r="O1753" s="11" t="s">
        <v>23</v>
      </c>
    </row>
    <row r="1754" spans="1:15" s="42" customFormat="1" ht="40.5">
      <c r="A1754" s="104" t="s">
        <v>1903</v>
      </c>
      <c r="B1754" s="1068" t="s">
        <v>692</v>
      </c>
      <c r="C1754" s="1069"/>
      <c r="D1754" s="1069"/>
      <c r="E1754" s="1069"/>
      <c r="F1754" s="1069"/>
      <c r="G1754" s="1069"/>
      <c r="H1754" s="1069"/>
      <c r="I1754" s="1069"/>
      <c r="J1754" s="1069"/>
      <c r="K1754" s="1069"/>
      <c r="L1754" s="1069"/>
      <c r="M1754" s="1069"/>
      <c r="N1754" s="1069"/>
      <c r="O1754" s="1070"/>
    </row>
    <row r="1755" spans="1:15" s="42" customFormat="1" ht="20.25">
      <c r="A1755" s="44">
        <v>1</v>
      </c>
      <c r="B1755" s="21" t="s">
        <v>23</v>
      </c>
      <c r="C1755" s="21" t="s">
        <v>23</v>
      </c>
      <c r="D1755" s="801">
        <v>0</v>
      </c>
      <c r="E1755" s="44" t="s">
        <v>23</v>
      </c>
      <c r="F1755" s="799">
        <v>0</v>
      </c>
      <c r="G1755" s="282">
        <v>0</v>
      </c>
      <c r="H1755" s="273">
        <v>0</v>
      </c>
      <c r="I1755" s="273">
        <v>0</v>
      </c>
      <c r="J1755" s="273">
        <v>0</v>
      </c>
      <c r="K1755" s="44" t="s">
        <v>23</v>
      </c>
      <c r="L1755" s="273">
        <v>0</v>
      </c>
      <c r="M1755" s="20" t="s">
        <v>23</v>
      </c>
      <c r="N1755" s="44" t="s">
        <v>23</v>
      </c>
      <c r="O1755" s="18" t="s">
        <v>23</v>
      </c>
    </row>
    <row r="1756" spans="1:15" s="42" customFormat="1" ht="40.5">
      <c r="A1756" s="104" t="s">
        <v>1903</v>
      </c>
      <c r="B1756" s="1068" t="s">
        <v>980</v>
      </c>
      <c r="C1756" s="1070"/>
      <c r="D1756" s="835">
        <f t="shared" ref="D1756:L1756" si="339">SUM(D1755)</f>
        <v>0</v>
      </c>
      <c r="E1756" s="835">
        <f t="shared" si="339"/>
        <v>0</v>
      </c>
      <c r="F1756" s="835">
        <f t="shared" si="339"/>
        <v>0</v>
      </c>
      <c r="G1756" s="835">
        <f t="shared" si="339"/>
        <v>0</v>
      </c>
      <c r="H1756" s="835">
        <f t="shared" si="339"/>
        <v>0</v>
      </c>
      <c r="I1756" s="835">
        <f t="shared" si="339"/>
        <v>0</v>
      </c>
      <c r="J1756" s="835">
        <f t="shared" si="339"/>
        <v>0</v>
      </c>
      <c r="K1756" s="835">
        <f t="shared" si="339"/>
        <v>0</v>
      </c>
      <c r="L1756" s="835">
        <f t="shared" si="339"/>
        <v>0</v>
      </c>
      <c r="M1756" s="11" t="s">
        <v>23</v>
      </c>
      <c r="N1756" s="103" t="s">
        <v>23</v>
      </c>
      <c r="O1756" s="11" t="s">
        <v>23</v>
      </c>
    </row>
    <row r="1757" spans="1:15" s="42" customFormat="1" ht="40.5">
      <c r="A1757" s="104" t="s">
        <v>1904</v>
      </c>
      <c r="B1757" s="1068" t="s">
        <v>721</v>
      </c>
      <c r="C1757" s="1069"/>
      <c r="D1757" s="1069"/>
      <c r="E1757" s="1069"/>
      <c r="F1757" s="1069"/>
      <c r="G1757" s="1069"/>
      <c r="H1757" s="1069"/>
      <c r="I1757" s="1069"/>
      <c r="J1757" s="1069"/>
      <c r="K1757" s="1069"/>
      <c r="L1757" s="1069"/>
      <c r="M1757" s="1069"/>
      <c r="N1757" s="1069"/>
      <c r="O1757" s="1070"/>
    </row>
    <row r="1758" spans="1:15" s="42" customFormat="1" ht="20.25">
      <c r="A1758" s="44"/>
      <c r="B1758" s="12"/>
      <c r="C1758" s="12"/>
      <c r="D1758" s="54"/>
      <c r="E1758" s="188"/>
      <c r="F1758" s="799"/>
      <c r="G1758" s="269"/>
      <c r="H1758" s="368"/>
      <c r="I1758" s="273"/>
      <c r="J1758" s="273"/>
      <c r="K1758" s="44"/>
      <c r="L1758" s="273"/>
      <c r="M1758" s="19"/>
      <c r="N1758" s="5"/>
      <c r="O1758" s="18"/>
    </row>
    <row r="1759" spans="1:15" s="42" customFormat="1" ht="40.5">
      <c r="A1759" s="104" t="s">
        <v>1904</v>
      </c>
      <c r="B1759" s="1068" t="s">
        <v>732</v>
      </c>
      <c r="C1759" s="1070"/>
      <c r="D1759" s="835">
        <f t="shared" ref="D1759:L1759" si="340">SUM(D1758)</f>
        <v>0</v>
      </c>
      <c r="E1759" s="835">
        <f t="shared" si="340"/>
        <v>0</v>
      </c>
      <c r="F1759" s="835">
        <f t="shared" si="340"/>
        <v>0</v>
      </c>
      <c r="G1759" s="835">
        <f t="shared" si="340"/>
        <v>0</v>
      </c>
      <c r="H1759" s="835">
        <f t="shared" si="340"/>
        <v>0</v>
      </c>
      <c r="I1759" s="835">
        <f t="shared" si="340"/>
        <v>0</v>
      </c>
      <c r="J1759" s="835">
        <f t="shared" si="340"/>
        <v>0</v>
      </c>
      <c r="K1759" s="835">
        <f t="shared" si="340"/>
        <v>0</v>
      </c>
      <c r="L1759" s="835">
        <f t="shared" si="340"/>
        <v>0</v>
      </c>
      <c r="M1759" s="11" t="s">
        <v>23</v>
      </c>
      <c r="N1759" s="103" t="s">
        <v>23</v>
      </c>
      <c r="O1759" s="11" t="s">
        <v>23</v>
      </c>
    </row>
    <row r="1760" spans="1:15" s="42" customFormat="1" ht="102.75" customHeight="1">
      <c r="A1760" s="104" t="s">
        <v>1901</v>
      </c>
      <c r="B1760" s="1068" t="s">
        <v>1905</v>
      </c>
      <c r="C1760" s="1070"/>
      <c r="D1760" s="11">
        <f t="shared" ref="D1760:L1760" si="341">D1759+D1756+D1753</f>
        <v>0</v>
      </c>
      <c r="E1760" s="11">
        <f t="shared" si="341"/>
        <v>0</v>
      </c>
      <c r="F1760" s="11">
        <f t="shared" si="341"/>
        <v>0</v>
      </c>
      <c r="G1760" s="11">
        <f t="shared" si="341"/>
        <v>0</v>
      </c>
      <c r="H1760" s="11">
        <f t="shared" si="341"/>
        <v>0</v>
      </c>
      <c r="I1760" s="11">
        <f t="shared" si="341"/>
        <v>0</v>
      </c>
      <c r="J1760" s="11">
        <f t="shared" si="341"/>
        <v>0</v>
      </c>
      <c r="K1760" s="11">
        <f t="shared" si="341"/>
        <v>0</v>
      </c>
      <c r="L1760" s="11">
        <f t="shared" si="341"/>
        <v>0</v>
      </c>
      <c r="M1760" s="11" t="s">
        <v>23</v>
      </c>
      <c r="N1760" s="103" t="s">
        <v>23</v>
      </c>
      <c r="O1760" s="11" t="s">
        <v>23</v>
      </c>
    </row>
    <row r="1761" spans="1:15" s="42" customFormat="1" ht="20.25">
      <c r="A1761" s="104" t="s">
        <v>1906</v>
      </c>
      <c r="B1761" s="1068" t="s">
        <v>735</v>
      </c>
      <c r="C1761" s="1069"/>
      <c r="D1761" s="1069"/>
      <c r="E1761" s="1069"/>
      <c r="F1761" s="1069"/>
      <c r="G1761" s="1069"/>
      <c r="H1761" s="1069"/>
      <c r="I1761" s="1069"/>
      <c r="J1761" s="1069"/>
      <c r="K1761" s="1069"/>
      <c r="L1761" s="1069"/>
      <c r="M1761" s="1069"/>
      <c r="N1761" s="1069"/>
      <c r="O1761" s="1070"/>
    </row>
    <row r="1762" spans="1:15" s="42" customFormat="1" ht="40.5">
      <c r="A1762" s="104" t="s">
        <v>1907</v>
      </c>
      <c r="B1762" s="1068" t="s">
        <v>985</v>
      </c>
      <c r="C1762" s="1069"/>
      <c r="D1762" s="1085"/>
      <c r="E1762" s="1085"/>
      <c r="F1762" s="1085"/>
      <c r="G1762" s="1085"/>
      <c r="H1762" s="1085"/>
      <c r="I1762" s="1085"/>
      <c r="J1762" s="1085"/>
      <c r="K1762" s="1085"/>
      <c r="L1762" s="1085"/>
      <c r="M1762" s="1085"/>
      <c r="N1762" s="1085"/>
      <c r="O1762" s="1086"/>
    </row>
    <row r="1763" spans="1:15" s="42" customFormat="1" ht="20.25">
      <c r="A1763" s="44">
        <v>1</v>
      </c>
      <c r="B1763" s="21" t="s">
        <v>23</v>
      </c>
      <c r="C1763" s="21" t="s">
        <v>23</v>
      </c>
      <c r="D1763" s="801">
        <v>0</v>
      </c>
      <c r="E1763" s="44" t="s">
        <v>23</v>
      </c>
      <c r="F1763" s="799">
        <v>0</v>
      </c>
      <c r="G1763" s="282">
        <v>0</v>
      </c>
      <c r="H1763" s="273">
        <v>0</v>
      </c>
      <c r="I1763" s="273">
        <v>0</v>
      </c>
      <c r="J1763" s="273">
        <v>0</v>
      </c>
      <c r="K1763" s="44" t="s">
        <v>23</v>
      </c>
      <c r="L1763" s="273">
        <v>0</v>
      </c>
      <c r="M1763" s="20" t="s">
        <v>23</v>
      </c>
      <c r="N1763" s="44" t="s">
        <v>23</v>
      </c>
      <c r="O1763" s="18" t="s">
        <v>23</v>
      </c>
    </row>
    <row r="1764" spans="1:15" s="42" customFormat="1" ht="40.5">
      <c r="A1764" s="104" t="s">
        <v>1908</v>
      </c>
      <c r="B1764" s="1068" t="s">
        <v>949</v>
      </c>
      <c r="C1764" s="1070"/>
      <c r="D1764" s="835">
        <f t="shared" ref="D1764:L1764" si="342">SUM(D1763)</f>
        <v>0</v>
      </c>
      <c r="E1764" s="835">
        <f t="shared" si="342"/>
        <v>0</v>
      </c>
      <c r="F1764" s="835">
        <f t="shared" si="342"/>
        <v>0</v>
      </c>
      <c r="G1764" s="835">
        <f t="shared" si="342"/>
        <v>0</v>
      </c>
      <c r="H1764" s="835">
        <f t="shared" si="342"/>
        <v>0</v>
      </c>
      <c r="I1764" s="835">
        <f t="shared" si="342"/>
        <v>0</v>
      </c>
      <c r="J1764" s="835">
        <f t="shared" si="342"/>
        <v>0</v>
      </c>
      <c r="K1764" s="835">
        <f t="shared" si="342"/>
        <v>0</v>
      </c>
      <c r="L1764" s="835">
        <f t="shared" si="342"/>
        <v>0</v>
      </c>
      <c r="M1764" s="11" t="s">
        <v>23</v>
      </c>
      <c r="N1764" s="103" t="s">
        <v>23</v>
      </c>
      <c r="O1764" s="11" t="s">
        <v>23</v>
      </c>
    </row>
    <row r="1765" spans="1:15" s="42" customFormat="1" ht="40.5">
      <c r="A1765" s="104" t="s">
        <v>1909</v>
      </c>
      <c r="B1765" s="1068" t="s">
        <v>987</v>
      </c>
      <c r="C1765" s="1069"/>
      <c r="D1765" s="1069"/>
      <c r="E1765" s="1069"/>
      <c r="F1765" s="1069"/>
      <c r="G1765" s="1069"/>
      <c r="H1765" s="1069"/>
      <c r="I1765" s="1069"/>
      <c r="J1765" s="1069"/>
      <c r="K1765" s="1069"/>
      <c r="L1765" s="1069"/>
      <c r="M1765" s="1069"/>
      <c r="N1765" s="1069"/>
      <c r="O1765" s="1070"/>
    </row>
    <row r="1766" spans="1:15" s="42" customFormat="1" ht="20.25">
      <c r="A1766" s="44">
        <v>1</v>
      </c>
      <c r="B1766" s="21" t="s">
        <v>23</v>
      </c>
      <c r="C1766" s="21" t="s">
        <v>23</v>
      </c>
      <c r="D1766" s="801">
        <v>0</v>
      </c>
      <c r="E1766" s="44" t="s">
        <v>23</v>
      </c>
      <c r="F1766" s="799">
        <v>0</v>
      </c>
      <c r="G1766" s="282">
        <v>0</v>
      </c>
      <c r="H1766" s="273">
        <v>0</v>
      </c>
      <c r="I1766" s="273">
        <v>0</v>
      </c>
      <c r="J1766" s="273">
        <v>0</v>
      </c>
      <c r="K1766" s="44" t="s">
        <v>23</v>
      </c>
      <c r="L1766" s="273">
        <v>0</v>
      </c>
      <c r="M1766" s="20" t="s">
        <v>23</v>
      </c>
      <c r="N1766" s="44" t="s">
        <v>23</v>
      </c>
      <c r="O1766" s="18" t="s">
        <v>23</v>
      </c>
    </row>
    <row r="1767" spans="1:15" s="42" customFormat="1" ht="40.5">
      <c r="A1767" s="104" t="s">
        <v>1909</v>
      </c>
      <c r="B1767" s="1068" t="s">
        <v>988</v>
      </c>
      <c r="C1767" s="1070"/>
      <c r="D1767" s="835">
        <f t="shared" ref="D1767:L1767" si="343">SUM(D1766)</f>
        <v>0</v>
      </c>
      <c r="E1767" s="835">
        <f t="shared" si="343"/>
        <v>0</v>
      </c>
      <c r="F1767" s="835">
        <f t="shared" si="343"/>
        <v>0</v>
      </c>
      <c r="G1767" s="835">
        <f t="shared" si="343"/>
        <v>0</v>
      </c>
      <c r="H1767" s="835">
        <f t="shared" si="343"/>
        <v>0</v>
      </c>
      <c r="I1767" s="835">
        <f t="shared" si="343"/>
        <v>0</v>
      </c>
      <c r="J1767" s="835">
        <f t="shared" si="343"/>
        <v>0</v>
      </c>
      <c r="K1767" s="835">
        <f t="shared" si="343"/>
        <v>0</v>
      </c>
      <c r="L1767" s="835">
        <f t="shared" si="343"/>
        <v>0</v>
      </c>
      <c r="M1767" s="11" t="s">
        <v>23</v>
      </c>
      <c r="N1767" s="103" t="s">
        <v>23</v>
      </c>
      <c r="O1767" s="11" t="s">
        <v>23</v>
      </c>
    </row>
    <row r="1768" spans="1:15" s="42" customFormat="1" ht="40.5">
      <c r="A1768" s="104" t="s">
        <v>1910</v>
      </c>
      <c r="B1768" s="1068" t="s">
        <v>990</v>
      </c>
      <c r="C1768" s="1069"/>
      <c r="D1768" s="1069"/>
      <c r="E1768" s="1069"/>
      <c r="F1768" s="1069"/>
      <c r="G1768" s="1069"/>
      <c r="H1768" s="1069"/>
      <c r="I1768" s="1069"/>
      <c r="J1768" s="1069"/>
      <c r="K1768" s="1069"/>
      <c r="L1768" s="1069"/>
      <c r="M1768" s="1069"/>
      <c r="N1768" s="1069"/>
      <c r="O1768" s="1070"/>
    </row>
    <row r="1769" spans="1:15" s="42" customFormat="1" ht="20.25">
      <c r="A1769" s="44">
        <v>1</v>
      </c>
      <c r="B1769" s="21" t="s">
        <v>23</v>
      </c>
      <c r="C1769" s="21" t="s">
        <v>23</v>
      </c>
      <c r="D1769" s="801">
        <v>0</v>
      </c>
      <c r="E1769" s="44" t="s">
        <v>23</v>
      </c>
      <c r="F1769" s="799">
        <v>0</v>
      </c>
      <c r="G1769" s="282">
        <v>0</v>
      </c>
      <c r="H1769" s="273">
        <v>0</v>
      </c>
      <c r="I1769" s="273">
        <v>0</v>
      </c>
      <c r="J1769" s="273">
        <v>0</v>
      </c>
      <c r="K1769" s="44" t="s">
        <v>23</v>
      </c>
      <c r="L1769" s="273">
        <v>0</v>
      </c>
      <c r="M1769" s="20" t="s">
        <v>23</v>
      </c>
      <c r="N1769" s="44" t="s">
        <v>23</v>
      </c>
      <c r="O1769" s="18" t="s">
        <v>23</v>
      </c>
    </row>
    <row r="1770" spans="1:15" s="42" customFormat="1" ht="40.5">
      <c r="A1770" s="104" t="s">
        <v>1910</v>
      </c>
      <c r="B1770" s="1068" t="s">
        <v>991</v>
      </c>
      <c r="C1770" s="1070"/>
      <c r="D1770" s="835">
        <f t="shared" ref="D1770:L1770" si="344">SUM(D1769)</f>
        <v>0</v>
      </c>
      <c r="E1770" s="835">
        <f t="shared" si="344"/>
        <v>0</v>
      </c>
      <c r="F1770" s="835">
        <f t="shared" si="344"/>
        <v>0</v>
      </c>
      <c r="G1770" s="835">
        <f t="shared" si="344"/>
        <v>0</v>
      </c>
      <c r="H1770" s="835">
        <f t="shared" si="344"/>
        <v>0</v>
      </c>
      <c r="I1770" s="835">
        <f t="shared" si="344"/>
        <v>0</v>
      </c>
      <c r="J1770" s="835">
        <f t="shared" si="344"/>
        <v>0</v>
      </c>
      <c r="K1770" s="835">
        <f t="shared" si="344"/>
        <v>0</v>
      </c>
      <c r="L1770" s="835">
        <f t="shared" si="344"/>
        <v>0</v>
      </c>
      <c r="M1770" s="11" t="s">
        <v>23</v>
      </c>
      <c r="N1770" s="103" t="s">
        <v>23</v>
      </c>
      <c r="O1770" s="11" t="s">
        <v>23</v>
      </c>
    </row>
    <row r="1771" spans="1:15" s="42" customFormat="1" ht="40.5">
      <c r="A1771" s="104" t="s">
        <v>1911</v>
      </c>
      <c r="B1771" s="1068" t="s">
        <v>721</v>
      </c>
      <c r="C1771" s="1069"/>
      <c r="D1771" s="1069"/>
      <c r="E1771" s="1069"/>
      <c r="F1771" s="1069"/>
      <c r="G1771" s="1069"/>
      <c r="H1771" s="1069"/>
      <c r="I1771" s="1069"/>
      <c r="J1771" s="1069"/>
      <c r="K1771" s="1069"/>
      <c r="L1771" s="1069"/>
      <c r="M1771" s="1069"/>
      <c r="N1771" s="1069"/>
      <c r="O1771" s="1070"/>
    </row>
    <row r="1772" spans="1:15" s="42" customFormat="1" ht="86.25" customHeight="1">
      <c r="A1772" s="405" t="s">
        <v>982</v>
      </c>
      <c r="B1772" s="44" t="s">
        <v>1912</v>
      </c>
      <c r="C1772" s="44" t="s">
        <v>1913</v>
      </c>
      <c r="D1772" s="801">
        <v>4</v>
      </c>
      <c r="E1772" s="405" t="s">
        <v>1914</v>
      </c>
      <c r="F1772" s="799">
        <v>0</v>
      </c>
      <c r="G1772" s="325">
        <v>1</v>
      </c>
      <c r="H1772" s="368">
        <v>379.44</v>
      </c>
      <c r="I1772" s="368">
        <v>0</v>
      </c>
      <c r="J1772" s="368">
        <f>H1772-I1772</f>
        <v>379.44</v>
      </c>
      <c r="K1772" s="44" t="s">
        <v>23</v>
      </c>
      <c r="L1772" s="273">
        <v>0</v>
      </c>
      <c r="M1772" s="20" t="s">
        <v>23</v>
      </c>
      <c r="N1772" s="44" t="s">
        <v>23</v>
      </c>
      <c r="O1772" s="18" t="s">
        <v>23</v>
      </c>
    </row>
    <row r="1773" spans="1:15" s="42" customFormat="1" ht="40.5">
      <c r="A1773" s="104" t="s">
        <v>1911</v>
      </c>
      <c r="B1773" s="1068" t="s">
        <v>732</v>
      </c>
      <c r="C1773" s="1070"/>
      <c r="D1773" s="835">
        <f>SUM(D1772)</f>
        <v>4</v>
      </c>
      <c r="E1773" s="835">
        <f>SUM(E1772)</f>
        <v>0</v>
      </c>
      <c r="F1773" s="835">
        <f>SUM(F1772)</f>
        <v>0</v>
      </c>
      <c r="G1773" s="835">
        <f>SUM(G1772)</f>
        <v>1</v>
      </c>
      <c r="H1773" s="368">
        <v>379.44</v>
      </c>
      <c r="I1773" s="368">
        <v>0</v>
      </c>
      <c r="J1773" s="368">
        <f>H1773-I1773</f>
        <v>379.44</v>
      </c>
      <c r="K1773" s="835">
        <f>SUM(K1772)</f>
        <v>0</v>
      </c>
      <c r="L1773" s="835">
        <f>SUM(L1772)</f>
        <v>0</v>
      </c>
      <c r="M1773" s="11" t="s">
        <v>23</v>
      </c>
      <c r="N1773" s="103" t="s">
        <v>23</v>
      </c>
      <c r="O1773" s="11" t="s">
        <v>23</v>
      </c>
    </row>
    <row r="1774" spans="1:15" s="42" customFormat="1" ht="127.5" customHeight="1">
      <c r="A1774" s="104" t="s">
        <v>1906</v>
      </c>
      <c r="B1774" s="1068" t="s">
        <v>1915</v>
      </c>
      <c r="C1774" s="1070"/>
      <c r="D1774" s="11">
        <f>D1773+D1770+D1767+D1764</f>
        <v>4</v>
      </c>
      <c r="E1774" s="11">
        <f>E1773+E1770+E1767+E1764</f>
        <v>0</v>
      </c>
      <c r="F1774" s="11">
        <f>F1773+F1770+F1767+F1764</f>
        <v>0</v>
      </c>
      <c r="G1774" s="11">
        <f>G1773+G1770+G1767+G1764</f>
        <v>1</v>
      </c>
      <c r="H1774" s="368">
        <v>379.44</v>
      </c>
      <c r="I1774" s="368">
        <v>0</v>
      </c>
      <c r="J1774" s="368">
        <f>H1774-I1774</f>
        <v>379.44</v>
      </c>
      <c r="K1774" s="11">
        <f>K1773+K1770+K1767+K1764</f>
        <v>0</v>
      </c>
      <c r="L1774" s="11">
        <f>L1773+L1770+L1767+L1764</f>
        <v>0</v>
      </c>
      <c r="M1774" s="11" t="s">
        <v>23</v>
      </c>
      <c r="N1774" s="103" t="s">
        <v>23</v>
      </c>
      <c r="O1774" s="11" t="s">
        <v>23</v>
      </c>
    </row>
    <row r="1775" spans="1:15" s="42" customFormat="1" ht="20.25">
      <c r="A1775" s="104" t="s">
        <v>1916</v>
      </c>
      <c r="B1775" s="1068" t="s">
        <v>994</v>
      </c>
      <c r="C1775" s="1069"/>
      <c r="D1775" s="1069"/>
      <c r="E1775" s="1069"/>
      <c r="F1775" s="1069"/>
      <c r="G1775" s="1069"/>
      <c r="H1775" s="1069"/>
      <c r="I1775" s="1069"/>
      <c r="J1775" s="1069"/>
      <c r="K1775" s="1069"/>
      <c r="L1775" s="1069"/>
      <c r="M1775" s="1069"/>
      <c r="N1775" s="1069"/>
      <c r="O1775" s="1070"/>
    </row>
    <row r="1776" spans="1:15" s="42" customFormat="1" ht="20.25">
      <c r="A1776" s="405" t="s">
        <v>982</v>
      </c>
      <c r="B1776" s="21" t="s">
        <v>23</v>
      </c>
      <c r="C1776" s="21" t="s">
        <v>23</v>
      </c>
      <c r="D1776" s="801">
        <v>0</v>
      </c>
      <c r="E1776" s="44" t="s">
        <v>23</v>
      </c>
      <c r="F1776" s="799">
        <v>0</v>
      </c>
      <c r="G1776" s="282">
        <v>0</v>
      </c>
      <c r="H1776" s="273">
        <v>0</v>
      </c>
      <c r="I1776" s="273">
        <v>0</v>
      </c>
      <c r="J1776" s="273">
        <v>0</v>
      </c>
      <c r="K1776" s="44" t="s">
        <v>23</v>
      </c>
      <c r="L1776" s="273">
        <v>0</v>
      </c>
      <c r="M1776" s="20" t="s">
        <v>23</v>
      </c>
      <c r="N1776" s="44" t="s">
        <v>23</v>
      </c>
      <c r="O1776" s="18" t="s">
        <v>23</v>
      </c>
    </row>
    <row r="1777" spans="1:15" s="42" customFormat="1" ht="125.25" customHeight="1">
      <c r="A1777" s="104" t="s">
        <v>1916</v>
      </c>
      <c r="B1777" s="1068" t="s">
        <v>1917</v>
      </c>
      <c r="C1777" s="1070"/>
      <c r="D1777" s="835">
        <f t="shared" ref="D1777:L1777" si="345">SUM(D1776)</f>
        <v>0</v>
      </c>
      <c r="E1777" s="835">
        <f t="shared" si="345"/>
        <v>0</v>
      </c>
      <c r="F1777" s="835">
        <f t="shared" si="345"/>
        <v>0</v>
      </c>
      <c r="G1777" s="835">
        <f t="shared" si="345"/>
        <v>0</v>
      </c>
      <c r="H1777" s="835">
        <f t="shared" si="345"/>
        <v>0</v>
      </c>
      <c r="I1777" s="835">
        <f t="shared" si="345"/>
        <v>0</v>
      </c>
      <c r="J1777" s="835">
        <f t="shared" si="345"/>
        <v>0</v>
      </c>
      <c r="K1777" s="835">
        <f t="shared" si="345"/>
        <v>0</v>
      </c>
      <c r="L1777" s="835">
        <f t="shared" si="345"/>
        <v>0</v>
      </c>
      <c r="M1777" s="11" t="s">
        <v>23</v>
      </c>
      <c r="N1777" s="103" t="s">
        <v>23</v>
      </c>
      <c r="O1777" s="11" t="s">
        <v>23</v>
      </c>
    </row>
    <row r="1778" spans="1:15" s="42" customFormat="1" ht="141" customHeight="1">
      <c r="A1778" s="106" t="s">
        <v>1891</v>
      </c>
      <c r="B1778" s="1076" t="s">
        <v>1918</v>
      </c>
      <c r="C1778" s="1078"/>
      <c r="D1778" s="26">
        <f t="shared" ref="D1778:L1778" si="346">D1777+D1774+D1760+D1749+D1746</f>
        <v>179.4</v>
      </c>
      <c r="E1778" s="26">
        <f t="shared" si="346"/>
        <v>0</v>
      </c>
      <c r="F1778" s="26">
        <f t="shared" si="346"/>
        <v>0</v>
      </c>
      <c r="G1778" s="50">
        <f t="shared" si="346"/>
        <v>2</v>
      </c>
      <c r="H1778" s="22">
        <f t="shared" si="346"/>
        <v>855499.44</v>
      </c>
      <c r="I1778" s="22">
        <f t="shared" si="346"/>
        <v>608086.69999999995</v>
      </c>
      <c r="J1778" s="22">
        <f t="shared" si="346"/>
        <v>247412.74000000005</v>
      </c>
      <c r="K1778" s="26">
        <f t="shared" si="346"/>
        <v>0</v>
      </c>
      <c r="L1778" s="50">
        <f t="shared" si="346"/>
        <v>2213295.42</v>
      </c>
      <c r="M1778" s="26" t="s">
        <v>23</v>
      </c>
      <c r="N1778" s="105" t="s">
        <v>23</v>
      </c>
      <c r="O1778" s="26" t="s">
        <v>23</v>
      </c>
    </row>
    <row r="1779" spans="1:15" s="42" customFormat="1" ht="64.5" customHeight="1">
      <c r="A1779" s="104" t="s">
        <v>1919</v>
      </c>
      <c r="B1779" s="1065" t="s">
        <v>1920</v>
      </c>
      <c r="C1779" s="1066"/>
      <c r="D1779" s="1066"/>
      <c r="E1779" s="1066"/>
      <c r="F1779" s="1066"/>
      <c r="G1779" s="1066"/>
      <c r="H1779" s="1066"/>
      <c r="I1779" s="1066"/>
      <c r="J1779" s="1066"/>
      <c r="K1779" s="1066"/>
      <c r="L1779" s="1066"/>
      <c r="M1779" s="1066"/>
      <c r="N1779" s="1066"/>
      <c r="O1779" s="1067"/>
    </row>
    <row r="1780" spans="1:15" s="42" customFormat="1" ht="25.5">
      <c r="A1780" s="104" t="s">
        <v>1921</v>
      </c>
      <c r="B1780" s="1087" t="s">
        <v>20</v>
      </c>
      <c r="C1780" s="1088"/>
      <c r="D1780" s="1088"/>
      <c r="E1780" s="1088"/>
      <c r="F1780" s="1088"/>
      <c r="G1780" s="1088"/>
      <c r="H1780" s="1088"/>
      <c r="I1780" s="1088"/>
      <c r="J1780" s="1088"/>
      <c r="K1780" s="1088"/>
      <c r="L1780" s="1088"/>
      <c r="M1780" s="1088"/>
      <c r="N1780" s="1088"/>
      <c r="O1780" s="1089"/>
    </row>
    <row r="1781" spans="1:15" s="42" customFormat="1" ht="105.75" customHeight="1">
      <c r="A1781" s="44">
        <v>1</v>
      </c>
      <c r="B1781" s="17" t="s">
        <v>1922</v>
      </c>
      <c r="C1781" s="12" t="s">
        <v>1923</v>
      </c>
      <c r="D1781" s="5">
        <v>2657</v>
      </c>
      <c r="E1781" s="188" t="s">
        <v>1222</v>
      </c>
      <c r="F1781" s="799"/>
      <c r="G1781" s="269">
        <v>1</v>
      </c>
      <c r="H1781" s="6">
        <v>81553117.129999995</v>
      </c>
      <c r="I1781" s="368">
        <v>79496674.450000003</v>
      </c>
      <c r="J1781" s="368">
        <f>H1781-I1781</f>
        <v>2056442.6799999923</v>
      </c>
      <c r="K1781" s="5" t="s">
        <v>1924</v>
      </c>
      <c r="L1781" s="21">
        <v>92517424.180000007</v>
      </c>
      <c r="M1781" s="19">
        <v>43745</v>
      </c>
      <c r="N1781" s="5" t="s">
        <v>1925</v>
      </c>
      <c r="O1781" s="18" t="s">
        <v>23</v>
      </c>
    </row>
    <row r="1782" spans="1:15" s="42" customFormat="1" ht="141" customHeight="1">
      <c r="A1782" s="104" t="s">
        <v>1921</v>
      </c>
      <c r="B1782" s="1049" t="s">
        <v>1926</v>
      </c>
      <c r="C1782" s="1050"/>
      <c r="D1782" s="835">
        <v>2657</v>
      </c>
      <c r="E1782" s="104" t="s">
        <v>23</v>
      </c>
      <c r="F1782" s="166">
        <v>0</v>
      </c>
      <c r="G1782" s="10">
        <v>1</v>
      </c>
      <c r="H1782" s="167">
        <v>81553117.129999995</v>
      </c>
      <c r="I1782" s="167">
        <f>SUM(I1781:I1781)</f>
        <v>79496674.450000003</v>
      </c>
      <c r="J1782" s="35">
        <f>H1782-I1782</f>
        <v>2056442.6799999923</v>
      </c>
      <c r="K1782" s="103" t="s">
        <v>23</v>
      </c>
      <c r="L1782" s="53">
        <f>L1781</f>
        <v>92517424.180000007</v>
      </c>
      <c r="M1782" s="11" t="s">
        <v>23</v>
      </c>
      <c r="N1782" s="103" t="s">
        <v>23</v>
      </c>
      <c r="O1782" s="11" t="s">
        <v>23</v>
      </c>
    </row>
    <row r="1783" spans="1:15" s="42" customFormat="1" ht="20.25">
      <c r="A1783" s="104" t="s">
        <v>1927</v>
      </c>
      <c r="B1783" s="1049" t="s">
        <v>197</v>
      </c>
      <c r="C1783" s="1051"/>
      <c r="D1783" s="1051"/>
      <c r="E1783" s="1051"/>
      <c r="F1783" s="1051"/>
      <c r="G1783" s="1051"/>
      <c r="H1783" s="1051"/>
      <c r="I1783" s="1051"/>
      <c r="J1783" s="1051"/>
      <c r="K1783" s="1051"/>
      <c r="L1783" s="1051"/>
      <c r="M1783" s="1051"/>
      <c r="N1783" s="1051"/>
      <c r="O1783" s="1050"/>
    </row>
    <row r="1784" spans="1:15" s="42" customFormat="1" ht="20.25">
      <c r="A1784" s="44">
        <v>1</v>
      </c>
      <c r="B1784" s="21" t="s">
        <v>23</v>
      </c>
      <c r="C1784" s="21" t="s">
        <v>23</v>
      </c>
      <c r="D1784" s="801">
        <v>0</v>
      </c>
      <c r="E1784" s="44" t="s">
        <v>23</v>
      </c>
      <c r="F1784" s="799">
        <v>0</v>
      </c>
      <c r="G1784" s="282">
        <v>0</v>
      </c>
      <c r="H1784" s="273">
        <v>0</v>
      </c>
      <c r="I1784" s="273">
        <v>0</v>
      </c>
      <c r="J1784" s="273">
        <v>0</v>
      </c>
      <c r="K1784" s="44" t="s">
        <v>23</v>
      </c>
      <c r="L1784" s="273">
        <v>0</v>
      </c>
      <c r="M1784" s="20" t="s">
        <v>23</v>
      </c>
      <c r="N1784" s="44" t="s">
        <v>23</v>
      </c>
      <c r="O1784" s="18" t="s">
        <v>23</v>
      </c>
    </row>
    <row r="1785" spans="1:15" s="42" customFormat="1" ht="131.25" customHeight="1">
      <c r="A1785" s="104" t="s">
        <v>1927</v>
      </c>
      <c r="B1785" s="1049" t="s">
        <v>1928</v>
      </c>
      <c r="C1785" s="1050"/>
      <c r="D1785" s="11">
        <v>0</v>
      </c>
      <c r="E1785" s="104" t="s">
        <v>23</v>
      </c>
      <c r="F1785" s="166">
        <v>0</v>
      </c>
      <c r="G1785" s="10">
        <v>0</v>
      </c>
      <c r="H1785" s="167">
        <v>0</v>
      </c>
      <c r="I1785" s="167">
        <v>0</v>
      </c>
      <c r="J1785" s="35">
        <v>0</v>
      </c>
      <c r="K1785" s="103" t="s">
        <v>23</v>
      </c>
      <c r="L1785" s="34">
        <v>0</v>
      </c>
      <c r="M1785" s="11" t="s">
        <v>23</v>
      </c>
      <c r="N1785" s="103" t="s">
        <v>23</v>
      </c>
      <c r="O1785" s="11" t="s">
        <v>23</v>
      </c>
    </row>
    <row r="1786" spans="1:15" s="42" customFormat="1" ht="20.25">
      <c r="A1786" s="104" t="s">
        <v>1929</v>
      </c>
      <c r="B1786" s="1049" t="s">
        <v>678</v>
      </c>
      <c r="C1786" s="1051"/>
      <c r="D1786" s="1051"/>
      <c r="E1786" s="1051"/>
      <c r="F1786" s="1051"/>
      <c r="G1786" s="1051"/>
      <c r="H1786" s="1051"/>
      <c r="I1786" s="1051"/>
      <c r="J1786" s="1051"/>
      <c r="K1786" s="1051"/>
      <c r="L1786" s="1051"/>
      <c r="M1786" s="1051"/>
      <c r="N1786" s="1051"/>
      <c r="O1786" s="1050"/>
    </row>
    <row r="1787" spans="1:15" s="42" customFormat="1" ht="20.25">
      <c r="A1787" s="104" t="s">
        <v>1930</v>
      </c>
      <c r="B1787" s="1049" t="s">
        <v>977</v>
      </c>
      <c r="C1787" s="1051"/>
      <c r="D1787" s="1051"/>
      <c r="E1787" s="1051"/>
      <c r="F1787" s="1051"/>
      <c r="G1787" s="1051"/>
      <c r="H1787" s="1051"/>
      <c r="I1787" s="1051"/>
      <c r="J1787" s="1051"/>
      <c r="K1787" s="1051"/>
      <c r="L1787" s="1051"/>
      <c r="M1787" s="1051"/>
      <c r="N1787" s="1051"/>
      <c r="O1787" s="1050"/>
    </row>
    <row r="1788" spans="1:15" s="42" customFormat="1" ht="20.25">
      <c r="A1788" s="44">
        <v>1</v>
      </c>
      <c r="B1788" s="21" t="s">
        <v>23</v>
      </c>
      <c r="C1788" s="21" t="s">
        <v>23</v>
      </c>
      <c r="D1788" s="801">
        <v>0</v>
      </c>
      <c r="E1788" s="44" t="s">
        <v>23</v>
      </c>
      <c r="F1788" s="799">
        <v>0</v>
      </c>
      <c r="G1788" s="282">
        <v>0</v>
      </c>
      <c r="H1788" s="273">
        <v>0</v>
      </c>
      <c r="I1788" s="273">
        <v>0</v>
      </c>
      <c r="J1788" s="273">
        <v>0</v>
      </c>
      <c r="K1788" s="44" t="s">
        <v>23</v>
      </c>
      <c r="L1788" s="273">
        <v>0</v>
      </c>
      <c r="M1788" s="20" t="s">
        <v>23</v>
      </c>
      <c r="N1788" s="44" t="s">
        <v>23</v>
      </c>
      <c r="O1788" s="18" t="s">
        <v>23</v>
      </c>
    </row>
    <row r="1789" spans="1:15" s="42" customFormat="1" ht="20.25">
      <c r="A1789" s="104" t="s">
        <v>1930</v>
      </c>
      <c r="B1789" s="1049" t="s">
        <v>978</v>
      </c>
      <c r="C1789" s="1050"/>
      <c r="D1789" s="11">
        <v>0</v>
      </c>
      <c r="E1789" s="104" t="s">
        <v>23</v>
      </c>
      <c r="F1789" s="166">
        <v>0</v>
      </c>
      <c r="G1789" s="10">
        <v>0</v>
      </c>
      <c r="H1789" s="167">
        <v>0</v>
      </c>
      <c r="I1789" s="167">
        <v>0</v>
      </c>
      <c r="J1789" s="35">
        <v>0</v>
      </c>
      <c r="K1789" s="103" t="s">
        <v>23</v>
      </c>
      <c r="L1789" s="34">
        <v>0</v>
      </c>
      <c r="M1789" s="11" t="s">
        <v>23</v>
      </c>
      <c r="N1789" s="103" t="s">
        <v>23</v>
      </c>
      <c r="O1789" s="11" t="s">
        <v>23</v>
      </c>
    </row>
    <row r="1790" spans="1:15" s="42" customFormat="1" ht="20.25">
      <c r="A1790" s="104" t="s">
        <v>1931</v>
      </c>
      <c r="B1790" s="1049" t="s">
        <v>692</v>
      </c>
      <c r="C1790" s="1051"/>
      <c r="D1790" s="1051"/>
      <c r="E1790" s="1051"/>
      <c r="F1790" s="1051"/>
      <c r="G1790" s="1051"/>
      <c r="H1790" s="1051"/>
      <c r="I1790" s="1051"/>
      <c r="J1790" s="1051"/>
      <c r="K1790" s="1051"/>
      <c r="L1790" s="1051"/>
      <c r="M1790" s="1051"/>
      <c r="N1790" s="1051"/>
      <c r="O1790" s="1050"/>
    </row>
    <row r="1791" spans="1:15" s="42" customFormat="1" ht="20.25">
      <c r="A1791" s="44">
        <v>1</v>
      </c>
      <c r="B1791" s="21" t="s">
        <v>23</v>
      </c>
      <c r="C1791" s="21" t="s">
        <v>23</v>
      </c>
      <c r="D1791" s="801">
        <v>0</v>
      </c>
      <c r="E1791" s="44" t="s">
        <v>23</v>
      </c>
      <c r="F1791" s="799">
        <v>0</v>
      </c>
      <c r="G1791" s="282">
        <v>0</v>
      </c>
      <c r="H1791" s="273">
        <v>0</v>
      </c>
      <c r="I1791" s="273">
        <v>0</v>
      </c>
      <c r="J1791" s="273">
        <v>0</v>
      </c>
      <c r="K1791" s="44" t="s">
        <v>23</v>
      </c>
      <c r="L1791" s="273">
        <v>0</v>
      </c>
      <c r="M1791" s="20" t="s">
        <v>23</v>
      </c>
      <c r="N1791" s="44" t="s">
        <v>23</v>
      </c>
      <c r="O1791" s="18" t="s">
        <v>23</v>
      </c>
    </row>
    <row r="1792" spans="1:15" s="42" customFormat="1" ht="20.25">
      <c r="A1792" s="104" t="s">
        <v>1931</v>
      </c>
      <c r="B1792" s="1049" t="s">
        <v>980</v>
      </c>
      <c r="C1792" s="1050"/>
      <c r="D1792" s="11">
        <v>0</v>
      </c>
      <c r="E1792" s="104" t="s">
        <v>23</v>
      </c>
      <c r="F1792" s="166">
        <v>0</v>
      </c>
      <c r="G1792" s="10">
        <v>0</v>
      </c>
      <c r="H1792" s="167">
        <v>0</v>
      </c>
      <c r="I1792" s="167">
        <v>0</v>
      </c>
      <c r="J1792" s="35">
        <v>0</v>
      </c>
      <c r="K1792" s="103" t="s">
        <v>23</v>
      </c>
      <c r="L1792" s="34">
        <v>0</v>
      </c>
      <c r="M1792" s="11" t="s">
        <v>23</v>
      </c>
      <c r="N1792" s="103" t="s">
        <v>23</v>
      </c>
      <c r="O1792" s="11" t="s">
        <v>23</v>
      </c>
    </row>
    <row r="1793" spans="1:15" s="42" customFormat="1" ht="40.5">
      <c r="A1793" s="104" t="s">
        <v>1932</v>
      </c>
      <c r="B1793" s="1049" t="s">
        <v>721</v>
      </c>
      <c r="C1793" s="1051"/>
      <c r="D1793" s="1051"/>
      <c r="E1793" s="1051"/>
      <c r="F1793" s="1051"/>
      <c r="G1793" s="1051"/>
      <c r="H1793" s="1051"/>
      <c r="I1793" s="1051"/>
      <c r="J1793" s="1051"/>
      <c r="K1793" s="1051"/>
      <c r="L1793" s="1051"/>
      <c r="M1793" s="1051"/>
      <c r="N1793" s="1051"/>
      <c r="O1793" s="1050"/>
    </row>
    <row r="1794" spans="1:15" s="42" customFormat="1" ht="20.25">
      <c r="A1794" s="44"/>
      <c r="B1794" s="12"/>
      <c r="C1794" s="12"/>
      <c r="D1794" s="54"/>
      <c r="E1794" s="720"/>
      <c r="F1794" s="799"/>
      <c r="G1794" s="269"/>
      <c r="H1794" s="788"/>
      <c r="I1794" s="273"/>
      <c r="J1794" s="273"/>
      <c r="K1794" s="44"/>
      <c r="L1794" s="273"/>
      <c r="M1794" s="281"/>
      <c r="N1794" s="17"/>
      <c r="O1794" s="18"/>
    </row>
    <row r="1795" spans="1:15" s="42" customFormat="1" ht="40.5">
      <c r="A1795" s="104" t="s">
        <v>1932</v>
      </c>
      <c r="B1795" s="1049" t="s">
        <v>732</v>
      </c>
      <c r="C1795" s="1050"/>
      <c r="D1795" s="11">
        <v>0</v>
      </c>
      <c r="E1795" s="104" t="s">
        <v>23</v>
      </c>
      <c r="F1795" s="166">
        <v>0</v>
      </c>
      <c r="G1795" s="10">
        <v>0</v>
      </c>
      <c r="H1795" s="167">
        <v>0</v>
      </c>
      <c r="I1795" s="167">
        <v>0</v>
      </c>
      <c r="J1795" s="35">
        <v>0</v>
      </c>
      <c r="K1795" s="103" t="s">
        <v>23</v>
      </c>
      <c r="L1795" s="846">
        <v>0</v>
      </c>
      <c r="M1795" s="11" t="s">
        <v>23</v>
      </c>
      <c r="N1795" s="103" t="s">
        <v>23</v>
      </c>
      <c r="O1795" s="11" t="s">
        <v>23</v>
      </c>
    </row>
    <row r="1796" spans="1:15" s="42" customFormat="1" ht="121.5" customHeight="1">
      <c r="A1796" s="104" t="s">
        <v>1929</v>
      </c>
      <c r="B1796" s="1049" t="s">
        <v>1933</v>
      </c>
      <c r="C1796" s="1050"/>
      <c r="D1796" s="11">
        <v>0</v>
      </c>
      <c r="E1796" s="104" t="s">
        <v>23</v>
      </c>
      <c r="F1796" s="166">
        <v>0</v>
      </c>
      <c r="G1796" s="10">
        <v>0</v>
      </c>
      <c r="H1796" s="167">
        <v>0</v>
      </c>
      <c r="I1796" s="167">
        <v>0</v>
      </c>
      <c r="J1796" s="35">
        <v>0</v>
      </c>
      <c r="K1796" s="103" t="s">
        <v>23</v>
      </c>
      <c r="L1796" s="34">
        <v>0</v>
      </c>
      <c r="M1796" s="11" t="s">
        <v>23</v>
      </c>
      <c r="N1796" s="103" t="s">
        <v>23</v>
      </c>
      <c r="O1796" s="11" t="s">
        <v>23</v>
      </c>
    </row>
    <row r="1797" spans="1:15" s="42" customFormat="1" ht="37.5" customHeight="1">
      <c r="A1797" s="104" t="s">
        <v>1934</v>
      </c>
      <c r="B1797" s="1049" t="s">
        <v>735</v>
      </c>
      <c r="C1797" s="1051"/>
      <c r="D1797" s="1051"/>
      <c r="E1797" s="1051"/>
      <c r="F1797" s="1051"/>
      <c r="G1797" s="1051"/>
      <c r="H1797" s="1051"/>
      <c r="I1797" s="1051"/>
      <c r="J1797" s="1051"/>
      <c r="K1797" s="1051"/>
      <c r="L1797" s="1051"/>
      <c r="M1797" s="1051"/>
      <c r="N1797" s="1051"/>
      <c r="O1797" s="1050"/>
    </row>
    <row r="1798" spans="1:15" s="42" customFormat="1" ht="30" customHeight="1">
      <c r="A1798" s="104" t="s">
        <v>1935</v>
      </c>
      <c r="B1798" s="1049" t="s">
        <v>985</v>
      </c>
      <c r="C1798" s="1051"/>
      <c r="D1798" s="1051"/>
      <c r="E1798" s="1051"/>
      <c r="F1798" s="1051"/>
      <c r="G1798" s="1051"/>
      <c r="H1798" s="1051"/>
      <c r="I1798" s="1051"/>
      <c r="J1798" s="1051"/>
      <c r="K1798" s="1051"/>
      <c r="L1798" s="1051"/>
      <c r="M1798" s="1051"/>
      <c r="N1798" s="1051"/>
      <c r="O1798" s="1050"/>
    </row>
    <row r="1799" spans="1:15" s="42" customFormat="1" ht="20.25">
      <c r="A1799" s="44">
        <v>1</v>
      </c>
      <c r="B1799" s="21" t="s">
        <v>23</v>
      </c>
      <c r="C1799" s="21" t="s">
        <v>23</v>
      </c>
      <c r="D1799" s="801">
        <v>0</v>
      </c>
      <c r="E1799" s="44" t="s">
        <v>23</v>
      </c>
      <c r="F1799" s="799">
        <v>0</v>
      </c>
      <c r="G1799" s="282">
        <v>0</v>
      </c>
      <c r="H1799" s="273">
        <v>0</v>
      </c>
      <c r="I1799" s="273">
        <v>0</v>
      </c>
      <c r="J1799" s="273">
        <v>0</v>
      </c>
      <c r="K1799" s="44" t="s">
        <v>23</v>
      </c>
      <c r="L1799" s="273">
        <v>0</v>
      </c>
      <c r="M1799" s="20" t="s">
        <v>23</v>
      </c>
      <c r="N1799" s="44" t="s">
        <v>23</v>
      </c>
      <c r="O1799" s="18" t="s">
        <v>23</v>
      </c>
    </row>
    <row r="1800" spans="1:15" s="42" customFormat="1" ht="20.25">
      <c r="A1800" s="174" t="s">
        <v>1936</v>
      </c>
      <c r="B1800" s="1049" t="s">
        <v>949</v>
      </c>
      <c r="C1800" s="1050"/>
      <c r="D1800" s="11">
        <v>0</v>
      </c>
      <c r="E1800" s="104" t="s">
        <v>23</v>
      </c>
      <c r="F1800" s="166">
        <v>0</v>
      </c>
      <c r="G1800" s="10">
        <v>0</v>
      </c>
      <c r="H1800" s="167">
        <v>0</v>
      </c>
      <c r="I1800" s="167">
        <v>0</v>
      </c>
      <c r="J1800" s="35">
        <v>0</v>
      </c>
      <c r="K1800" s="103" t="s">
        <v>23</v>
      </c>
      <c r="L1800" s="34">
        <v>0</v>
      </c>
      <c r="M1800" s="11" t="s">
        <v>23</v>
      </c>
      <c r="N1800" s="103" t="s">
        <v>23</v>
      </c>
      <c r="O1800" s="11" t="s">
        <v>23</v>
      </c>
    </row>
    <row r="1801" spans="1:15" s="42" customFormat="1" ht="31.5" customHeight="1">
      <c r="A1801" s="174" t="s">
        <v>1937</v>
      </c>
      <c r="B1801" s="1049" t="s">
        <v>987</v>
      </c>
      <c r="C1801" s="1051"/>
      <c r="D1801" s="1051"/>
      <c r="E1801" s="1051"/>
      <c r="F1801" s="1051"/>
      <c r="G1801" s="1051"/>
      <c r="H1801" s="1051"/>
      <c r="I1801" s="1051"/>
      <c r="J1801" s="1051"/>
      <c r="K1801" s="1051"/>
      <c r="L1801" s="1051"/>
      <c r="M1801" s="1051"/>
      <c r="N1801" s="1051"/>
      <c r="O1801" s="1050"/>
    </row>
    <row r="1802" spans="1:15" s="42" customFormat="1" ht="24" customHeight="1">
      <c r="A1802" s="820">
        <v>1</v>
      </c>
      <c r="B1802" s="21" t="s">
        <v>23</v>
      </c>
      <c r="C1802" s="21" t="s">
        <v>23</v>
      </c>
      <c r="D1802" s="801">
        <v>0</v>
      </c>
      <c r="E1802" s="44" t="s">
        <v>23</v>
      </c>
      <c r="F1802" s="799">
        <v>0</v>
      </c>
      <c r="G1802" s="282">
        <v>0</v>
      </c>
      <c r="H1802" s="273">
        <v>0</v>
      </c>
      <c r="I1802" s="273">
        <v>0</v>
      </c>
      <c r="J1802" s="273">
        <v>0</v>
      </c>
      <c r="K1802" s="44" t="s">
        <v>23</v>
      </c>
      <c r="L1802" s="273">
        <v>0</v>
      </c>
      <c r="M1802" s="20" t="s">
        <v>23</v>
      </c>
      <c r="N1802" s="44" t="s">
        <v>23</v>
      </c>
      <c r="O1802" s="18" t="s">
        <v>23</v>
      </c>
    </row>
    <row r="1803" spans="1:15" s="42" customFormat="1" ht="39" customHeight="1">
      <c r="A1803" s="174" t="s">
        <v>1937</v>
      </c>
      <c r="B1803" s="1049" t="s">
        <v>988</v>
      </c>
      <c r="C1803" s="1050"/>
      <c r="D1803" s="11">
        <v>0</v>
      </c>
      <c r="E1803" s="104" t="s">
        <v>23</v>
      </c>
      <c r="F1803" s="166">
        <v>0</v>
      </c>
      <c r="G1803" s="10">
        <v>0</v>
      </c>
      <c r="H1803" s="167">
        <v>0</v>
      </c>
      <c r="I1803" s="167">
        <v>0</v>
      </c>
      <c r="J1803" s="35">
        <v>0</v>
      </c>
      <c r="K1803" s="103" t="s">
        <v>23</v>
      </c>
      <c r="L1803" s="34">
        <v>0</v>
      </c>
      <c r="M1803" s="11" t="s">
        <v>23</v>
      </c>
      <c r="N1803" s="103" t="s">
        <v>23</v>
      </c>
      <c r="O1803" s="11" t="s">
        <v>23</v>
      </c>
    </row>
    <row r="1804" spans="1:15" s="42" customFormat="1" ht="30" customHeight="1">
      <c r="A1804" s="174" t="s">
        <v>1938</v>
      </c>
      <c r="B1804" s="1049" t="s">
        <v>990</v>
      </c>
      <c r="C1804" s="1051"/>
      <c r="D1804" s="1051"/>
      <c r="E1804" s="1051"/>
      <c r="F1804" s="1051"/>
      <c r="G1804" s="1051"/>
      <c r="H1804" s="1051"/>
      <c r="I1804" s="1051"/>
      <c r="J1804" s="1051"/>
      <c r="K1804" s="1051"/>
      <c r="L1804" s="1051"/>
      <c r="M1804" s="1051"/>
      <c r="N1804" s="1051"/>
      <c r="O1804" s="1050"/>
    </row>
    <row r="1805" spans="1:15" s="42" customFormat="1" ht="20.25">
      <c r="A1805" s="820">
        <v>1</v>
      </c>
      <c r="B1805" s="21" t="s">
        <v>23</v>
      </c>
      <c r="C1805" s="21" t="s">
        <v>23</v>
      </c>
      <c r="D1805" s="801">
        <v>0</v>
      </c>
      <c r="E1805" s="44" t="s">
        <v>23</v>
      </c>
      <c r="F1805" s="799">
        <v>0</v>
      </c>
      <c r="G1805" s="282">
        <v>0</v>
      </c>
      <c r="H1805" s="273">
        <v>0</v>
      </c>
      <c r="I1805" s="273">
        <v>0</v>
      </c>
      <c r="J1805" s="273">
        <v>0</v>
      </c>
      <c r="K1805" s="44" t="s">
        <v>23</v>
      </c>
      <c r="L1805" s="273">
        <v>0</v>
      </c>
      <c r="M1805" s="20" t="s">
        <v>23</v>
      </c>
      <c r="N1805" s="44" t="s">
        <v>23</v>
      </c>
      <c r="O1805" s="18" t="s">
        <v>23</v>
      </c>
    </row>
    <row r="1806" spans="1:15" s="42" customFormat="1" ht="20.25">
      <c r="A1806" s="174" t="s">
        <v>1938</v>
      </c>
      <c r="B1806" s="1049" t="s">
        <v>991</v>
      </c>
      <c r="C1806" s="1050"/>
      <c r="D1806" s="11">
        <v>0</v>
      </c>
      <c r="E1806" s="104" t="s">
        <v>23</v>
      </c>
      <c r="F1806" s="166">
        <v>0</v>
      </c>
      <c r="G1806" s="10">
        <v>0</v>
      </c>
      <c r="H1806" s="167">
        <v>0</v>
      </c>
      <c r="I1806" s="167">
        <v>0</v>
      </c>
      <c r="J1806" s="35">
        <v>0</v>
      </c>
      <c r="K1806" s="103" t="s">
        <v>23</v>
      </c>
      <c r="L1806" s="34">
        <v>0</v>
      </c>
      <c r="M1806" s="11" t="s">
        <v>23</v>
      </c>
      <c r="N1806" s="103" t="s">
        <v>23</v>
      </c>
      <c r="O1806" s="11" t="s">
        <v>23</v>
      </c>
    </row>
    <row r="1807" spans="1:15" s="42" customFormat="1" ht="33.75" customHeight="1">
      <c r="A1807" s="174" t="s">
        <v>1939</v>
      </c>
      <c r="B1807" s="1049" t="s">
        <v>721</v>
      </c>
      <c r="C1807" s="1051"/>
      <c r="D1807" s="1051"/>
      <c r="E1807" s="1051"/>
      <c r="F1807" s="1051"/>
      <c r="G1807" s="1051"/>
      <c r="H1807" s="1051"/>
      <c r="I1807" s="1051"/>
      <c r="J1807" s="1051"/>
      <c r="K1807" s="1051"/>
      <c r="L1807" s="1051"/>
      <c r="M1807" s="1051"/>
      <c r="N1807" s="1051"/>
      <c r="O1807" s="1050"/>
    </row>
    <row r="1808" spans="1:15" s="42" customFormat="1" ht="20.25">
      <c r="A1808" s="847" t="s">
        <v>982</v>
      </c>
      <c r="B1808" s="21" t="s">
        <v>23</v>
      </c>
      <c r="C1808" s="21" t="s">
        <v>23</v>
      </c>
      <c r="D1808" s="801">
        <v>0</v>
      </c>
      <c r="E1808" s="44" t="s">
        <v>23</v>
      </c>
      <c r="F1808" s="799">
        <v>0</v>
      </c>
      <c r="G1808" s="282">
        <v>0</v>
      </c>
      <c r="H1808" s="273">
        <v>0</v>
      </c>
      <c r="I1808" s="273">
        <v>0</v>
      </c>
      <c r="J1808" s="273">
        <v>0</v>
      </c>
      <c r="K1808" s="44" t="s">
        <v>23</v>
      </c>
      <c r="L1808" s="273">
        <v>0</v>
      </c>
      <c r="M1808" s="20" t="s">
        <v>23</v>
      </c>
      <c r="N1808" s="44" t="s">
        <v>23</v>
      </c>
      <c r="O1808" s="18" t="s">
        <v>23</v>
      </c>
    </row>
    <row r="1809" spans="1:15" s="42" customFormat="1" ht="35.25" customHeight="1">
      <c r="A1809" s="174" t="s">
        <v>1939</v>
      </c>
      <c r="B1809" s="1049" t="s">
        <v>732</v>
      </c>
      <c r="C1809" s="1050"/>
      <c r="D1809" s="11">
        <v>0</v>
      </c>
      <c r="E1809" s="104" t="s">
        <v>23</v>
      </c>
      <c r="F1809" s="166">
        <v>0</v>
      </c>
      <c r="G1809" s="10">
        <v>0</v>
      </c>
      <c r="H1809" s="167">
        <v>0</v>
      </c>
      <c r="I1809" s="167">
        <v>0</v>
      </c>
      <c r="J1809" s="35">
        <v>0</v>
      </c>
      <c r="K1809" s="103" t="s">
        <v>23</v>
      </c>
      <c r="L1809" s="34">
        <v>0</v>
      </c>
      <c r="M1809" s="11" t="s">
        <v>23</v>
      </c>
      <c r="N1809" s="103" t="s">
        <v>23</v>
      </c>
      <c r="O1809" s="11" t="s">
        <v>23</v>
      </c>
    </row>
    <row r="1810" spans="1:15" s="42" customFormat="1" ht="127.5" customHeight="1">
      <c r="A1810" s="174" t="s">
        <v>1934</v>
      </c>
      <c r="B1810" s="1049" t="s">
        <v>1940</v>
      </c>
      <c r="C1810" s="1050"/>
      <c r="D1810" s="11">
        <v>0</v>
      </c>
      <c r="E1810" s="104" t="s">
        <v>23</v>
      </c>
      <c r="F1810" s="166">
        <v>0</v>
      </c>
      <c r="G1810" s="10">
        <v>0</v>
      </c>
      <c r="H1810" s="167">
        <v>0</v>
      </c>
      <c r="I1810" s="167">
        <v>0</v>
      </c>
      <c r="J1810" s="35">
        <v>0</v>
      </c>
      <c r="K1810" s="103" t="s">
        <v>23</v>
      </c>
      <c r="L1810" s="34">
        <v>0</v>
      </c>
      <c r="M1810" s="11" t="s">
        <v>23</v>
      </c>
      <c r="N1810" s="103" t="s">
        <v>23</v>
      </c>
      <c r="O1810" s="11" t="s">
        <v>23</v>
      </c>
    </row>
    <row r="1811" spans="1:15" s="42" customFormat="1" ht="31.5" customHeight="1">
      <c r="A1811" s="174" t="s">
        <v>1941</v>
      </c>
      <c r="B1811" s="1049" t="s">
        <v>994</v>
      </c>
      <c r="C1811" s="1051"/>
      <c r="D1811" s="1051"/>
      <c r="E1811" s="1051"/>
      <c r="F1811" s="1051"/>
      <c r="G1811" s="1051"/>
      <c r="H1811" s="1051"/>
      <c r="I1811" s="1051"/>
      <c r="J1811" s="1051"/>
      <c r="K1811" s="1051"/>
      <c r="L1811" s="1051"/>
      <c r="M1811" s="1051"/>
      <c r="N1811" s="1051"/>
      <c r="O1811" s="1050"/>
    </row>
    <row r="1812" spans="1:15" s="42" customFormat="1" ht="20.25">
      <c r="A1812" s="847" t="s">
        <v>982</v>
      </c>
      <c r="B1812" s="21" t="s">
        <v>23</v>
      </c>
      <c r="C1812" s="21" t="s">
        <v>23</v>
      </c>
      <c r="D1812" s="801">
        <v>0</v>
      </c>
      <c r="E1812" s="44" t="s">
        <v>23</v>
      </c>
      <c r="F1812" s="799">
        <v>0</v>
      </c>
      <c r="G1812" s="282">
        <v>0</v>
      </c>
      <c r="H1812" s="273">
        <v>0</v>
      </c>
      <c r="I1812" s="273">
        <v>0</v>
      </c>
      <c r="J1812" s="273">
        <v>0</v>
      </c>
      <c r="K1812" s="44" t="s">
        <v>23</v>
      </c>
      <c r="L1812" s="273">
        <v>0</v>
      </c>
      <c r="M1812" s="20" t="s">
        <v>23</v>
      </c>
      <c r="N1812" s="44" t="s">
        <v>23</v>
      </c>
      <c r="O1812" s="18" t="s">
        <v>23</v>
      </c>
    </row>
    <row r="1813" spans="1:15" s="42" customFormat="1" ht="228" customHeight="1">
      <c r="A1813" s="174" t="s">
        <v>1941</v>
      </c>
      <c r="B1813" s="1049" t="s">
        <v>1942</v>
      </c>
      <c r="C1813" s="1050"/>
      <c r="D1813" s="11">
        <v>0</v>
      </c>
      <c r="E1813" s="104" t="s">
        <v>23</v>
      </c>
      <c r="F1813" s="166">
        <v>0</v>
      </c>
      <c r="G1813" s="10">
        <v>0</v>
      </c>
      <c r="H1813" s="167">
        <v>0</v>
      </c>
      <c r="I1813" s="167">
        <v>0</v>
      </c>
      <c r="J1813" s="35">
        <v>0</v>
      </c>
      <c r="K1813" s="103" t="s">
        <v>23</v>
      </c>
      <c r="L1813" s="34">
        <v>0</v>
      </c>
      <c r="M1813" s="11" t="s">
        <v>23</v>
      </c>
      <c r="N1813" s="103" t="s">
        <v>23</v>
      </c>
      <c r="O1813" s="11" t="s">
        <v>23</v>
      </c>
    </row>
    <row r="1814" spans="1:15" s="42" customFormat="1" ht="172.5" customHeight="1">
      <c r="A1814" s="173" t="s">
        <v>1919</v>
      </c>
      <c r="B1814" s="1052" t="s">
        <v>1943</v>
      </c>
      <c r="C1814" s="1054"/>
      <c r="D1814" s="26">
        <v>2657</v>
      </c>
      <c r="E1814" s="106" t="s">
        <v>23</v>
      </c>
      <c r="F1814" s="165">
        <v>0</v>
      </c>
      <c r="G1814" s="23">
        <v>1</v>
      </c>
      <c r="H1814" s="43">
        <v>81553117.129999995</v>
      </c>
      <c r="I1814" s="43">
        <f>I1782</f>
        <v>79496674.450000003</v>
      </c>
      <c r="J1814" s="51">
        <f>J1782</f>
        <v>2056442.6799999923</v>
      </c>
      <c r="K1814" s="105" t="s">
        <v>23</v>
      </c>
      <c r="L1814" s="50">
        <f>L1781</f>
        <v>92517424.180000007</v>
      </c>
      <c r="M1814" s="26" t="s">
        <v>23</v>
      </c>
      <c r="N1814" s="105" t="s">
        <v>23</v>
      </c>
      <c r="O1814" s="26" t="s">
        <v>23</v>
      </c>
    </row>
    <row r="1815" spans="1:15" s="42" customFormat="1" ht="67.5" customHeight="1">
      <c r="A1815" s="101" t="s">
        <v>1944</v>
      </c>
      <c r="B1815" s="1065" t="s">
        <v>1945</v>
      </c>
      <c r="C1815" s="1085"/>
      <c r="D1815" s="1085"/>
      <c r="E1815" s="1085"/>
      <c r="F1815" s="1085"/>
      <c r="G1815" s="1085"/>
      <c r="H1815" s="1085"/>
      <c r="I1815" s="1085"/>
      <c r="J1815" s="1085"/>
      <c r="K1815" s="1085"/>
      <c r="L1815" s="1085"/>
      <c r="M1815" s="1085"/>
      <c r="N1815" s="1085"/>
      <c r="O1815" s="1086"/>
    </row>
    <row r="1816" spans="1:15" s="42" customFormat="1" ht="33.75" customHeight="1">
      <c r="A1816" s="106" t="s">
        <v>1946</v>
      </c>
      <c r="B1816" s="1076" t="s">
        <v>20</v>
      </c>
      <c r="C1816" s="1085"/>
      <c r="D1816" s="1085"/>
      <c r="E1816" s="1085"/>
      <c r="F1816" s="1085"/>
      <c r="G1816" s="1085"/>
      <c r="H1816" s="1085"/>
      <c r="I1816" s="1085"/>
      <c r="J1816" s="1085"/>
      <c r="K1816" s="1085"/>
      <c r="L1816" s="1085"/>
      <c r="M1816" s="1085"/>
      <c r="N1816" s="1085"/>
      <c r="O1816" s="1086"/>
    </row>
    <row r="1817" spans="1:15" s="42" customFormat="1" ht="107.25" customHeight="1">
      <c r="A1817" s="44">
        <v>1</v>
      </c>
      <c r="B1817" s="17" t="s">
        <v>1947</v>
      </c>
      <c r="C1817" s="12" t="s">
        <v>1948</v>
      </c>
      <c r="D1817" s="5">
        <v>1881.7</v>
      </c>
      <c r="E1817" s="188" t="s">
        <v>1949</v>
      </c>
      <c r="F1817" s="799">
        <v>0</v>
      </c>
      <c r="G1817" s="269">
        <v>1</v>
      </c>
      <c r="H1817" s="368">
        <v>2878354</v>
      </c>
      <c r="I1817" s="368">
        <v>0</v>
      </c>
      <c r="J1817" s="368">
        <v>2878354</v>
      </c>
      <c r="K1817" s="5" t="s">
        <v>1950</v>
      </c>
      <c r="L1817" s="21">
        <v>21659716.93</v>
      </c>
      <c r="M1817" s="19">
        <v>40288</v>
      </c>
      <c r="N1817" s="5" t="s">
        <v>1951</v>
      </c>
      <c r="O1817" s="18" t="s">
        <v>23</v>
      </c>
    </row>
    <row r="1818" spans="1:15" s="67" customFormat="1" ht="134.25" customHeight="1">
      <c r="A1818" s="104" t="s">
        <v>1946</v>
      </c>
      <c r="B1818" s="1068" t="s">
        <v>1952</v>
      </c>
      <c r="C1818" s="1070"/>
      <c r="D1818" s="835">
        <v>1881.7</v>
      </c>
      <c r="E1818" s="104" t="s">
        <v>23</v>
      </c>
      <c r="F1818" s="166">
        <v>0</v>
      </c>
      <c r="G1818" s="10">
        <v>1</v>
      </c>
      <c r="H1818" s="167">
        <v>2878354</v>
      </c>
      <c r="I1818" s="167">
        <v>0</v>
      </c>
      <c r="J1818" s="35">
        <v>2878354</v>
      </c>
      <c r="K1818" s="103" t="s">
        <v>23</v>
      </c>
      <c r="L1818" s="53">
        <f>L1817</f>
        <v>21659716.93</v>
      </c>
      <c r="M1818" s="11" t="s">
        <v>23</v>
      </c>
      <c r="N1818" s="103" t="s">
        <v>23</v>
      </c>
      <c r="O1818" s="11" t="s">
        <v>23</v>
      </c>
    </row>
    <row r="1819" spans="1:15" s="67" customFormat="1" ht="21">
      <c r="A1819" s="104" t="s">
        <v>1953</v>
      </c>
      <c r="B1819" s="1068" t="s">
        <v>197</v>
      </c>
      <c r="C1819" s="1069"/>
      <c r="D1819" s="1069"/>
      <c r="E1819" s="1069"/>
      <c r="F1819" s="1069"/>
      <c r="G1819" s="1069"/>
      <c r="H1819" s="1069"/>
      <c r="I1819" s="1069"/>
      <c r="J1819" s="1069"/>
      <c r="K1819" s="1069"/>
      <c r="L1819" s="1069"/>
      <c r="M1819" s="1069"/>
      <c r="N1819" s="1069"/>
      <c r="O1819" s="1070"/>
    </row>
    <row r="1820" spans="1:15" s="67" customFormat="1" ht="21">
      <c r="A1820" s="44">
        <v>1</v>
      </c>
      <c r="B1820" s="21" t="s">
        <v>23</v>
      </c>
      <c r="C1820" s="21" t="s">
        <v>23</v>
      </c>
      <c r="D1820" s="801">
        <v>0</v>
      </c>
      <c r="E1820" s="44" t="s">
        <v>23</v>
      </c>
      <c r="F1820" s="799">
        <v>0</v>
      </c>
      <c r="G1820" s="282">
        <v>0</v>
      </c>
      <c r="H1820" s="273">
        <v>0</v>
      </c>
      <c r="I1820" s="273">
        <v>0</v>
      </c>
      <c r="J1820" s="273">
        <v>0</v>
      </c>
      <c r="K1820" s="44" t="s">
        <v>23</v>
      </c>
      <c r="L1820" s="273">
        <v>0</v>
      </c>
      <c r="M1820" s="20" t="s">
        <v>23</v>
      </c>
      <c r="N1820" s="44" t="s">
        <v>23</v>
      </c>
      <c r="O1820" s="18" t="s">
        <v>23</v>
      </c>
    </row>
    <row r="1821" spans="1:15" s="67" customFormat="1" ht="135.75" customHeight="1">
      <c r="A1821" s="104" t="s">
        <v>1953</v>
      </c>
      <c r="B1821" s="1068" t="s">
        <v>1954</v>
      </c>
      <c r="C1821" s="1070"/>
      <c r="D1821" s="11">
        <v>0</v>
      </c>
      <c r="E1821" s="104" t="s">
        <v>23</v>
      </c>
      <c r="F1821" s="166">
        <v>0</v>
      </c>
      <c r="G1821" s="10">
        <v>0</v>
      </c>
      <c r="H1821" s="167">
        <v>0</v>
      </c>
      <c r="I1821" s="167">
        <v>0</v>
      </c>
      <c r="J1821" s="35">
        <v>0</v>
      </c>
      <c r="K1821" s="103" t="s">
        <v>23</v>
      </c>
      <c r="L1821" s="34">
        <v>0</v>
      </c>
      <c r="M1821" s="11" t="s">
        <v>23</v>
      </c>
      <c r="N1821" s="103" t="s">
        <v>23</v>
      </c>
      <c r="O1821" s="11" t="s">
        <v>23</v>
      </c>
    </row>
    <row r="1822" spans="1:15" s="67" customFormat="1" ht="31.5" customHeight="1">
      <c r="A1822" s="104" t="s">
        <v>1955</v>
      </c>
      <c r="B1822" s="1049" t="s">
        <v>678</v>
      </c>
      <c r="C1822" s="1051"/>
      <c r="D1822" s="1051"/>
      <c r="E1822" s="1051"/>
      <c r="F1822" s="1051"/>
      <c r="G1822" s="1051"/>
      <c r="H1822" s="1051"/>
      <c r="I1822" s="1051"/>
      <c r="J1822" s="1051"/>
      <c r="K1822" s="1051"/>
      <c r="L1822" s="1051"/>
      <c r="M1822" s="1051"/>
      <c r="N1822" s="1051"/>
      <c r="O1822" s="1050"/>
    </row>
    <row r="1823" spans="1:15" s="67" customFormat="1" ht="21">
      <c r="A1823" s="104" t="s">
        <v>1956</v>
      </c>
      <c r="B1823" s="1049" t="s">
        <v>977</v>
      </c>
      <c r="C1823" s="1051"/>
      <c r="D1823" s="1051"/>
      <c r="E1823" s="1051"/>
      <c r="F1823" s="1051"/>
      <c r="G1823" s="1051"/>
      <c r="H1823" s="1051"/>
      <c r="I1823" s="1051"/>
      <c r="J1823" s="1051"/>
      <c r="K1823" s="1051"/>
      <c r="L1823" s="1051"/>
      <c r="M1823" s="1051"/>
      <c r="N1823" s="1051"/>
      <c r="O1823" s="1050"/>
    </row>
    <row r="1824" spans="1:15" s="67" customFormat="1" ht="21">
      <c r="A1824" s="44">
        <v>1</v>
      </c>
      <c r="B1824" s="21" t="s">
        <v>23</v>
      </c>
      <c r="C1824" s="21" t="s">
        <v>23</v>
      </c>
      <c r="D1824" s="801">
        <v>0</v>
      </c>
      <c r="E1824" s="44" t="s">
        <v>23</v>
      </c>
      <c r="F1824" s="799">
        <v>0</v>
      </c>
      <c r="G1824" s="282">
        <v>0</v>
      </c>
      <c r="H1824" s="273">
        <v>0</v>
      </c>
      <c r="I1824" s="273">
        <v>0</v>
      </c>
      <c r="J1824" s="273">
        <v>0</v>
      </c>
      <c r="K1824" s="44" t="s">
        <v>23</v>
      </c>
      <c r="L1824" s="273">
        <v>0</v>
      </c>
      <c r="M1824" s="20" t="s">
        <v>23</v>
      </c>
      <c r="N1824" s="44" t="s">
        <v>23</v>
      </c>
      <c r="O1824" s="18" t="s">
        <v>23</v>
      </c>
    </row>
    <row r="1825" spans="1:15" s="67" customFormat="1" ht="43.5" customHeight="1">
      <c r="A1825" s="104" t="s">
        <v>1956</v>
      </c>
      <c r="B1825" s="1049" t="s">
        <v>978</v>
      </c>
      <c r="C1825" s="1050"/>
      <c r="D1825" s="11">
        <v>0</v>
      </c>
      <c r="E1825" s="104" t="s">
        <v>23</v>
      </c>
      <c r="F1825" s="166">
        <v>0</v>
      </c>
      <c r="G1825" s="10">
        <v>0</v>
      </c>
      <c r="H1825" s="167">
        <v>0</v>
      </c>
      <c r="I1825" s="167">
        <v>0</v>
      </c>
      <c r="J1825" s="35">
        <v>0</v>
      </c>
      <c r="K1825" s="103" t="s">
        <v>23</v>
      </c>
      <c r="L1825" s="34">
        <v>0</v>
      </c>
      <c r="M1825" s="11" t="s">
        <v>23</v>
      </c>
      <c r="N1825" s="103" t="s">
        <v>23</v>
      </c>
      <c r="O1825" s="11" t="s">
        <v>23</v>
      </c>
    </row>
    <row r="1826" spans="1:15" s="67" customFormat="1" ht="36" customHeight="1">
      <c r="A1826" s="104" t="s">
        <v>1957</v>
      </c>
      <c r="B1826" s="1049" t="s">
        <v>692</v>
      </c>
      <c r="C1826" s="1051"/>
      <c r="D1826" s="1051"/>
      <c r="E1826" s="1051"/>
      <c r="F1826" s="1051"/>
      <c r="G1826" s="1051"/>
      <c r="H1826" s="1051"/>
      <c r="I1826" s="1051"/>
      <c r="J1826" s="1051"/>
      <c r="K1826" s="1051"/>
      <c r="L1826" s="1051"/>
      <c r="M1826" s="1051"/>
      <c r="N1826" s="1051"/>
      <c r="O1826" s="1050"/>
    </row>
    <row r="1827" spans="1:15" s="67" customFormat="1" ht="21">
      <c r="A1827" s="44">
        <v>1</v>
      </c>
      <c r="B1827" s="21" t="s">
        <v>23</v>
      </c>
      <c r="C1827" s="21" t="s">
        <v>23</v>
      </c>
      <c r="D1827" s="801">
        <v>0</v>
      </c>
      <c r="E1827" s="44" t="s">
        <v>23</v>
      </c>
      <c r="F1827" s="799">
        <v>0</v>
      </c>
      <c r="G1827" s="282">
        <v>0</v>
      </c>
      <c r="H1827" s="273">
        <v>0</v>
      </c>
      <c r="I1827" s="273">
        <v>0</v>
      </c>
      <c r="J1827" s="273">
        <v>0</v>
      </c>
      <c r="K1827" s="44" t="s">
        <v>23</v>
      </c>
      <c r="L1827" s="273">
        <v>0</v>
      </c>
      <c r="M1827" s="20" t="s">
        <v>23</v>
      </c>
      <c r="N1827" s="44" t="s">
        <v>23</v>
      </c>
      <c r="O1827" s="18" t="s">
        <v>23</v>
      </c>
    </row>
    <row r="1828" spans="1:15" s="67" customFormat="1" ht="21">
      <c r="A1828" s="104" t="s">
        <v>1957</v>
      </c>
      <c r="B1828" s="1049" t="s">
        <v>980</v>
      </c>
      <c r="C1828" s="1050"/>
      <c r="D1828" s="11">
        <v>0</v>
      </c>
      <c r="E1828" s="104" t="s">
        <v>23</v>
      </c>
      <c r="F1828" s="166">
        <v>0</v>
      </c>
      <c r="G1828" s="10">
        <v>0</v>
      </c>
      <c r="H1828" s="167">
        <v>0</v>
      </c>
      <c r="I1828" s="167">
        <v>0</v>
      </c>
      <c r="J1828" s="35">
        <v>0</v>
      </c>
      <c r="K1828" s="103" t="s">
        <v>23</v>
      </c>
      <c r="L1828" s="34">
        <v>0</v>
      </c>
      <c r="M1828" s="11" t="s">
        <v>23</v>
      </c>
      <c r="N1828" s="103" t="s">
        <v>23</v>
      </c>
      <c r="O1828" s="11" t="s">
        <v>23</v>
      </c>
    </row>
    <row r="1829" spans="1:15" s="67" customFormat="1" ht="21">
      <c r="A1829" s="104" t="s">
        <v>1958</v>
      </c>
      <c r="B1829" s="1049" t="s">
        <v>721</v>
      </c>
      <c r="C1829" s="1051"/>
      <c r="D1829" s="1051"/>
      <c r="E1829" s="1051"/>
      <c r="F1829" s="1051"/>
      <c r="G1829" s="1051"/>
      <c r="H1829" s="1051"/>
      <c r="I1829" s="1051"/>
      <c r="J1829" s="1051"/>
      <c r="K1829" s="1051"/>
      <c r="L1829" s="1051"/>
      <c r="M1829" s="1051"/>
      <c r="N1829" s="1051"/>
      <c r="O1829" s="1050"/>
    </row>
    <row r="1830" spans="1:15" s="67" customFormat="1" ht="21">
      <c r="A1830" s="44"/>
      <c r="B1830" s="12"/>
      <c r="C1830" s="12"/>
      <c r="D1830" s="54"/>
      <c r="E1830" s="12"/>
      <c r="F1830" s="799"/>
      <c r="G1830" s="269"/>
      <c r="H1830" s="368"/>
      <c r="I1830" s="273"/>
      <c r="J1830" s="273"/>
      <c r="K1830" s="44"/>
      <c r="L1830" s="273"/>
      <c r="M1830" s="281"/>
      <c r="N1830" s="17"/>
      <c r="O1830" s="18"/>
    </row>
    <row r="1831" spans="1:15" s="67" customFormat="1" ht="21">
      <c r="A1831" s="104" t="s">
        <v>1958</v>
      </c>
      <c r="B1831" s="1049" t="s">
        <v>732</v>
      </c>
      <c r="C1831" s="1050"/>
      <c r="D1831" s="11">
        <v>0</v>
      </c>
      <c r="E1831" s="104" t="s">
        <v>23</v>
      </c>
      <c r="F1831" s="166">
        <v>0</v>
      </c>
      <c r="G1831" s="10">
        <v>0</v>
      </c>
      <c r="H1831" s="167">
        <v>0</v>
      </c>
      <c r="I1831" s="167">
        <v>0</v>
      </c>
      <c r="J1831" s="35">
        <v>0</v>
      </c>
      <c r="K1831" s="103" t="s">
        <v>23</v>
      </c>
      <c r="L1831" s="846">
        <v>0</v>
      </c>
      <c r="M1831" s="11" t="s">
        <v>23</v>
      </c>
      <c r="N1831" s="103" t="s">
        <v>23</v>
      </c>
      <c r="O1831" s="11" t="s">
        <v>23</v>
      </c>
    </row>
    <row r="1832" spans="1:15" s="67" customFormat="1" ht="88.5" customHeight="1">
      <c r="A1832" s="104" t="s">
        <v>1955</v>
      </c>
      <c r="B1832" s="1049" t="s">
        <v>1959</v>
      </c>
      <c r="C1832" s="1050"/>
      <c r="D1832" s="11">
        <v>0</v>
      </c>
      <c r="E1832" s="104" t="s">
        <v>23</v>
      </c>
      <c r="F1832" s="166">
        <v>0</v>
      </c>
      <c r="G1832" s="10">
        <v>0</v>
      </c>
      <c r="H1832" s="167">
        <v>0</v>
      </c>
      <c r="I1832" s="167">
        <v>0</v>
      </c>
      <c r="J1832" s="35">
        <v>0</v>
      </c>
      <c r="K1832" s="103" t="s">
        <v>23</v>
      </c>
      <c r="L1832" s="34">
        <v>0</v>
      </c>
      <c r="M1832" s="11" t="s">
        <v>23</v>
      </c>
      <c r="N1832" s="103" t="s">
        <v>23</v>
      </c>
      <c r="O1832" s="11" t="s">
        <v>23</v>
      </c>
    </row>
    <row r="1833" spans="1:15" s="67" customFormat="1" ht="21">
      <c r="A1833" s="104" t="s">
        <v>1960</v>
      </c>
      <c r="B1833" s="1049" t="s">
        <v>735</v>
      </c>
      <c r="C1833" s="1051"/>
      <c r="D1833" s="1051"/>
      <c r="E1833" s="1051"/>
      <c r="F1833" s="1051"/>
      <c r="G1833" s="1051"/>
      <c r="H1833" s="1051"/>
      <c r="I1833" s="1051"/>
      <c r="J1833" s="1051"/>
      <c r="K1833" s="1051"/>
      <c r="L1833" s="1051"/>
      <c r="M1833" s="1051"/>
      <c r="N1833" s="1051"/>
      <c r="O1833" s="1050"/>
    </row>
    <row r="1834" spans="1:15" s="67" customFormat="1" ht="21">
      <c r="A1834" s="104" t="s">
        <v>1961</v>
      </c>
      <c r="B1834" s="1049" t="s">
        <v>985</v>
      </c>
      <c r="C1834" s="1051"/>
      <c r="D1834" s="1051"/>
      <c r="E1834" s="1051"/>
      <c r="F1834" s="1051"/>
      <c r="G1834" s="1051"/>
      <c r="H1834" s="1051"/>
      <c r="I1834" s="1051"/>
      <c r="J1834" s="1051"/>
      <c r="K1834" s="1051"/>
      <c r="L1834" s="1051"/>
      <c r="M1834" s="1051"/>
      <c r="N1834" s="1051"/>
      <c r="O1834" s="1050"/>
    </row>
    <row r="1835" spans="1:15" s="67" customFormat="1" ht="21">
      <c r="A1835" s="44">
        <v>1</v>
      </c>
      <c r="B1835" s="21" t="s">
        <v>23</v>
      </c>
      <c r="C1835" s="21" t="s">
        <v>23</v>
      </c>
      <c r="D1835" s="801">
        <v>0</v>
      </c>
      <c r="E1835" s="44" t="s">
        <v>23</v>
      </c>
      <c r="F1835" s="799">
        <v>0</v>
      </c>
      <c r="G1835" s="282">
        <v>0</v>
      </c>
      <c r="H1835" s="273">
        <v>0</v>
      </c>
      <c r="I1835" s="273">
        <v>0</v>
      </c>
      <c r="J1835" s="273">
        <v>0</v>
      </c>
      <c r="K1835" s="44" t="s">
        <v>23</v>
      </c>
      <c r="L1835" s="273">
        <v>0</v>
      </c>
      <c r="M1835" s="20" t="s">
        <v>23</v>
      </c>
      <c r="N1835" s="44" t="s">
        <v>23</v>
      </c>
      <c r="O1835" s="18" t="s">
        <v>23</v>
      </c>
    </row>
    <row r="1836" spans="1:15" s="67" customFormat="1" ht="21">
      <c r="A1836" s="174" t="s">
        <v>1962</v>
      </c>
      <c r="B1836" s="1049" t="s">
        <v>949</v>
      </c>
      <c r="C1836" s="1050"/>
      <c r="D1836" s="11">
        <v>0</v>
      </c>
      <c r="E1836" s="104" t="s">
        <v>23</v>
      </c>
      <c r="F1836" s="166">
        <v>0</v>
      </c>
      <c r="G1836" s="10">
        <v>0</v>
      </c>
      <c r="H1836" s="167">
        <v>0</v>
      </c>
      <c r="I1836" s="167">
        <v>0</v>
      </c>
      <c r="J1836" s="35">
        <v>0</v>
      </c>
      <c r="K1836" s="103" t="s">
        <v>23</v>
      </c>
      <c r="L1836" s="34">
        <v>0</v>
      </c>
      <c r="M1836" s="11" t="s">
        <v>23</v>
      </c>
      <c r="N1836" s="103" t="s">
        <v>23</v>
      </c>
      <c r="O1836" s="11" t="s">
        <v>23</v>
      </c>
    </row>
    <row r="1837" spans="1:15" s="67" customFormat="1" ht="21">
      <c r="A1837" s="174" t="s">
        <v>1963</v>
      </c>
      <c r="B1837" s="1049" t="s">
        <v>987</v>
      </c>
      <c r="C1837" s="1051"/>
      <c r="D1837" s="1051"/>
      <c r="E1837" s="1051"/>
      <c r="F1837" s="1051"/>
      <c r="G1837" s="1051"/>
      <c r="H1837" s="1051"/>
      <c r="I1837" s="1051"/>
      <c r="J1837" s="1051"/>
      <c r="K1837" s="1051"/>
      <c r="L1837" s="1051"/>
      <c r="M1837" s="1051"/>
      <c r="N1837" s="1051"/>
      <c r="O1837" s="1050"/>
    </row>
    <row r="1838" spans="1:15" s="67" customFormat="1" ht="21">
      <c r="A1838" s="820">
        <v>1</v>
      </c>
      <c r="B1838" s="21" t="s">
        <v>23</v>
      </c>
      <c r="C1838" s="21" t="s">
        <v>23</v>
      </c>
      <c r="D1838" s="801">
        <v>0</v>
      </c>
      <c r="E1838" s="44" t="s">
        <v>23</v>
      </c>
      <c r="F1838" s="799">
        <v>0</v>
      </c>
      <c r="G1838" s="282">
        <v>0</v>
      </c>
      <c r="H1838" s="273">
        <v>0</v>
      </c>
      <c r="I1838" s="273">
        <v>0</v>
      </c>
      <c r="J1838" s="273">
        <v>0</v>
      </c>
      <c r="K1838" s="44" t="s">
        <v>23</v>
      </c>
      <c r="L1838" s="273">
        <v>0</v>
      </c>
      <c r="M1838" s="20" t="s">
        <v>23</v>
      </c>
      <c r="N1838" s="44" t="s">
        <v>23</v>
      </c>
      <c r="O1838" s="18" t="s">
        <v>23</v>
      </c>
    </row>
    <row r="1839" spans="1:15" s="67" customFormat="1" ht="21">
      <c r="A1839" s="174" t="s">
        <v>1963</v>
      </c>
      <c r="B1839" s="1049" t="s">
        <v>988</v>
      </c>
      <c r="C1839" s="1050"/>
      <c r="D1839" s="11">
        <v>0</v>
      </c>
      <c r="E1839" s="104" t="s">
        <v>23</v>
      </c>
      <c r="F1839" s="166">
        <v>0</v>
      </c>
      <c r="G1839" s="10">
        <v>0</v>
      </c>
      <c r="H1839" s="167">
        <v>0</v>
      </c>
      <c r="I1839" s="167">
        <v>0</v>
      </c>
      <c r="J1839" s="35">
        <v>0</v>
      </c>
      <c r="K1839" s="103" t="s">
        <v>23</v>
      </c>
      <c r="L1839" s="34">
        <v>0</v>
      </c>
      <c r="M1839" s="11" t="s">
        <v>23</v>
      </c>
      <c r="N1839" s="103" t="s">
        <v>23</v>
      </c>
      <c r="O1839" s="11" t="s">
        <v>23</v>
      </c>
    </row>
    <row r="1840" spans="1:15" s="67" customFormat="1" ht="21">
      <c r="A1840" s="174" t="s">
        <v>1964</v>
      </c>
      <c r="B1840" s="1049" t="s">
        <v>990</v>
      </c>
      <c r="C1840" s="1051"/>
      <c r="D1840" s="1051"/>
      <c r="E1840" s="1051"/>
      <c r="F1840" s="1051"/>
      <c r="G1840" s="1051"/>
      <c r="H1840" s="1051"/>
      <c r="I1840" s="1051"/>
      <c r="J1840" s="1051"/>
      <c r="K1840" s="1051"/>
      <c r="L1840" s="1051"/>
      <c r="M1840" s="1051"/>
      <c r="N1840" s="1051"/>
      <c r="O1840" s="1050"/>
    </row>
    <row r="1841" spans="1:15" s="67" customFormat="1" ht="21">
      <c r="A1841" s="820">
        <v>1</v>
      </c>
      <c r="B1841" s="21" t="s">
        <v>23</v>
      </c>
      <c r="C1841" s="21" t="s">
        <v>23</v>
      </c>
      <c r="D1841" s="801">
        <v>0</v>
      </c>
      <c r="E1841" s="44" t="s">
        <v>23</v>
      </c>
      <c r="F1841" s="799">
        <v>0</v>
      </c>
      <c r="G1841" s="282">
        <v>0</v>
      </c>
      <c r="H1841" s="273">
        <v>0</v>
      </c>
      <c r="I1841" s="273">
        <v>0</v>
      </c>
      <c r="J1841" s="273">
        <v>0</v>
      </c>
      <c r="K1841" s="44" t="s">
        <v>23</v>
      </c>
      <c r="L1841" s="273">
        <v>0</v>
      </c>
      <c r="M1841" s="20" t="s">
        <v>23</v>
      </c>
      <c r="N1841" s="44" t="s">
        <v>23</v>
      </c>
      <c r="O1841" s="18" t="s">
        <v>23</v>
      </c>
    </row>
    <row r="1842" spans="1:15" s="67" customFormat="1" ht="21">
      <c r="A1842" s="174" t="s">
        <v>1964</v>
      </c>
      <c r="B1842" s="1049" t="s">
        <v>991</v>
      </c>
      <c r="C1842" s="1050"/>
      <c r="D1842" s="11">
        <v>0</v>
      </c>
      <c r="E1842" s="104" t="s">
        <v>23</v>
      </c>
      <c r="F1842" s="166">
        <v>0</v>
      </c>
      <c r="G1842" s="10">
        <v>0</v>
      </c>
      <c r="H1842" s="167">
        <v>0</v>
      </c>
      <c r="I1842" s="167">
        <v>0</v>
      </c>
      <c r="J1842" s="35">
        <v>0</v>
      </c>
      <c r="K1842" s="103" t="s">
        <v>23</v>
      </c>
      <c r="L1842" s="34">
        <v>0</v>
      </c>
      <c r="M1842" s="11" t="s">
        <v>23</v>
      </c>
      <c r="N1842" s="103" t="s">
        <v>23</v>
      </c>
      <c r="O1842" s="11" t="s">
        <v>23</v>
      </c>
    </row>
    <row r="1843" spans="1:15" s="67" customFormat="1" ht="21">
      <c r="A1843" s="174" t="s">
        <v>1965</v>
      </c>
      <c r="B1843" s="1049" t="s">
        <v>721</v>
      </c>
      <c r="C1843" s="1051"/>
      <c r="D1843" s="1051"/>
      <c r="E1843" s="1051"/>
      <c r="F1843" s="1051"/>
      <c r="G1843" s="1051"/>
      <c r="H1843" s="1051"/>
      <c r="I1843" s="1051"/>
      <c r="J1843" s="1051"/>
      <c r="K1843" s="1051"/>
      <c r="L1843" s="1051"/>
      <c r="M1843" s="1051"/>
      <c r="N1843" s="1051"/>
      <c r="O1843" s="1050"/>
    </row>
    <row r="1844" spans="1:15" s="67" customFormat="1" ht="21">
      <c r="A1844" s="847" t="s">
        <v>982</v>
      </c>
      <c r="B1844" s="21" t="s">
        <v>23</v>
      </c>
      <c r="C1844" s="21" t="s">
        <v>23</v>
      </c>
      <c r="D1844" s="801">
        <v>0</v>
      </c>
      <c r="E1844" s="44" t="s">
        <v>23</v>
      </c>
      <c r="F1844" s="799">
        <v>0</v>
      </c>
      <c r="G1844" s="282">
        <v>0</v>
      </c>
      <c r="H1844" s="273">
        <v>0</v>
      </c>
      <c r="I1844" s="273">
        <v>0</v>
      </c>
      <c r="J1844" s="273">
        <v>0</v>
      </c>
      <c r="K1844" s="44" t="s">
        <v>23</v>
      </c>
      <c r="L1844" s="273">
        <v>0</v>
      </c>
      <c r="M1844" s="20" t="s">
        <v>23</v>
      </c>
      <c r="N1844" s="44" t="s">
        <v>23</v>
      </c>
      <c r="O1844" s="18" t="s">
        <v>23</v>
      </c>
    </row>
    <row r="1845" spans="1:15" s="67" customFormat="1" ht="21">
      <c r="A1845" s="174" t="s">
        <v>1965</v>
      </c>
      <c r="B1845" s="1049" t="s">
        <v>732</v>
      </c>
      <c r="C1845" s="1050"/>
      <c r="D1845" s="11">
        <v>0</v>
      </c>
      <c r="E1845" s="104" t="s">
        <v>23</v>
      </c>
      <c r="F1845" s="166">
        <v>0</v>
      </c>
      <c r="G1845" s="10">
        <v>0</v>
      </c>
      <c r="H1845" s="167">
        <v>0</v>
      </c>
      <c r="I1845" s="167">
        <v>0</v>
      </c>
      <c r="J1845" s="35">
        <v>0</v>
      </c>
      <c r="K1845" s="103" t="s">
        <v>23</v>
      </c>
      <c r="L1845" s="34">
        <v>0</v>
      </c>
      <c r="M1845" s="11" t="s">
        <v>23</v>
      </c>
      <c r="N1845" s="103" t="s">
        <v>23</v>
      </c>
      <c r="O1845" s="11" t="s">
        <v>23</v>
      </c>
    </row>
    <row r="1846" spans="1:15" s="67" customFormat="1" ht="132" customHeight="1">
      <c r="A1846" s="174" t="s">
        <v>1960</v>
      </c>
      <c r="B1846" s="1049" t="s">
        <v>1966</v>
      </c>
      <c r="C1846" s="1050"/>
      <c r="D1846" s="11">
        <v>0</v>
      </c>
      <c r="E1846" s="104" t="s">
        <v>23</v>
      </c>
      <c r="F1846" s="166">
        <v>0</v>
      </c>
      <c r="G1846" s="10">
        <v>0</v>
      </c>
      <c r="H1846" s="167">
        <v>0</v>
      </c>
      <c r="I1846" s="167">
        <v>0</v>
      </c>
      <c r="J1846" s="35">
        <v>0</v>
      </c>
      <c r="K1846" s="103" t="s">
        <v>23</v>
      </c>
      <c r="L1846" s="34">
        <v>0</v>
      </c>
      <c r="M1846" s="11" t="s">
        <v>23</v>
      </c>
      <c r="N1846" s="103" t="s">
        <v>23</v>
      </c>
      <c r="O1846" s="11" t="s">
        <v>23</v>
      </c>
    </row>
    <row r="1847" spans="1:15" s="67" customFormat="1" ht="36" customHeight="1">
      <c r="A1847" s="174" t="s">
        <v>1967</v>
      </c>
      <c r="B1847" s="1049" t="s">
        <v>994</v>
      </c>
      <c r="C1847" s="1051"/>
      <c r="D1847" s="1051"/>
      <c r="E1847" s="1051"/>
      <c r="F1847" s="1051"/>
      <c r="G1847" s="1051"/>
      <c r="H1847" s="1051"/>
      <c r="I1847" s="1051"/>
      <c r="J1847" s="1051"/>
      <c r="K1847" s="1051"/>
      <c r="L1847" s="1051"/>
      <c r="M1847" s="1051"/>
      <c r="N1847" s="1051"/>
      <c r="O1847" s="1050"/>
    </row>
    <row r="1848" spans="1:15" s="67" customFormat="1" ht="21">
      <c r="A1848" s="847" t="s">
        <v>982</v>
      </c>
      <c r="B1848" s="21" t="s">
        <v>23</v>
      </c>
      <c r="C1848" s="21" t="s">
        <v>23</v>
      </c>
      <c r="D1848" s="801">
        <v>0</v>
      </c>
      <c r="E1848" s="44" t="s">
        <v>23</v>
      </c>
      <c r="F1848" s="799">
        <v>0</v>
      </c>
      <c r="G1848" s="282">
        <v>0</v>
      </c>
      <c r="H1848" s="273">
        <v>0</v>
      </c>
      <c r="I1848" s="273">
        <v>0</v>
      </c>
      <c r="J1848" s="273">
        <v>0</v>
      </c>
      <c r="K1848" s="44" t="s">
        <v>23</v>
      </c>
      <c r="L1848" s="273">
        <v>0</v>
      </c>
      <c r="M1848" s="20" t="s">
        <v>23</v>
      </c>
      <c r="N1848" s="44" t="s">
        <v>23</v>
      </c>
      <c r="O1848" s="18" t="s">
        <v>23</v>
      </c>
    </row>
    <row r="1849" spans="1:15" s="67" customFormat="1" ht="133.5" customHeight="1">
      <c r="A1849" s="174" t="s">
        <v>1967</v>
      </c>
      <c r="B1849" s="1049" t="s">
        <v>1968</v>
      </c>
      <c r="C1849" s="1050"/>
      <c r="D1849" s="11">
        <v>0</v>
      </c>
      <c r="E1849" s="104" t="s">
        <v>23</v>
      </c>
      <c r="F1849" s="166">
        <v>0</v>
      </c>
      <c r="G1849" s="10">
        <v>0</v>
      </c>
      <c r="H1849" s="167">
        <v>0</v>
      </c>
      <c r="I1849" s="167">
        <v>0</v>
      </c>
      <c r="J1849" s="35">
        <v>0</v>
      </c>
      <c r="K1849" s="103" t="s">
        <v>23</v>
      </c>
      <c r="L1849" s="34">
        <v>0</v>
      </c>
      <c r="M1849" s="11" t="s">
        <v>23</v>
      </c>
      <c r="N1849" s="103" t="s">
        <v>23</v>
      </c>
      <c r="O1849" s="11" t="s">
        <v>23</v>
      </c>
    </row>
    <row r="1850" spans="1:15" s="42" customFormat="1" ht="159.75" customHeight="1">
      <c r="A1850" s="173" t="s">
        <v>1944</v>
      </c>
      <c r="B1850" s="1052" t="s">
        <v>1969</v>
      </c>
      <c r="C1850" s="1054"/>
      <c r="D1850" s="26">
        <v>1881.7</v>
      </c>
      <c r="E1850" s="106" t="s">
        <v>23</v>
      </c>
      <c r="F1850" s="165">
        <v>0</v>
      </c>
      <c r="G1850" s="23">
        <v>1</v>
      </c>
      <c r="H1850" s="43">
        <v>2878354</v>
      </c>
      <c r="I1850" s="43">
        <v>0</v>
      </c>
      <c r="J1850" s="51">
        <v>2878354</v>
      </c>
      <c r="K1850" s="105" t="s">
        <v>23</v>
      </c>
      <c r="L1850" s="50">
        <f>L1818</f>
        <v>21659716.93</v>
      </c>
      <c r="M1850" s="26" t="s">
        <v>23</v>
      </c>
      <c r="N1850" s="105" t="s">
        <v>23</v>
      </c>
      <c r="O1850" s="26" t="s">
        <v>23</v>
      </c>
    </row>
    <row r="1851" spans="1:15" s="42" customFormat="1" ht="60.75" customHeight="1">
      <c r="A1851" s="104" t="s">
        <v>1970</v>
      </c>
      <c r="B1851" s="1071" t="s">
        <v>6204</v>
      </c>
      <c r="C1851" s="1072"/>
      <c r="D1851" s="1072"/>
      <c r="E1851" s="1072"/>
      <c r="F1851" s="1072"/>
      <c r="G1851" s="1072"/>
      <c r="H1851" s="1072"/>
      <c r="I1851" s="1072"/>
      <c r="J1851" s="1072"/>
      <c r="K1851" s="1072"/>
      <c r="L1851" s="1072"/>
      <c r="M1851" s="1072"/>
      <c r="N1851" s="1072"/>
      <c r="O1851" s="1073"/>
    </row>
    <row r="1852" spans="1:15" s="42" customFormat="1" ht="25.5">
      <c r="A1852" s="104" t="s">
        <v>1971</v>
      </c>
      <c r="B1852" s="1087" t="s">
        <v>20</v>
      </c>
      <c r="C1852" s="1088"/>
      <c r="D1852" s="1088"/>
      <c r="E1852" s="1088"/>
      <c r="F1852" s="1088"/>
      <c r="G1852" s="1088"/>
      <c r="H1852" s="1088"/>
      <c r="I1852" s="1088"/>
      <c r="J1852" s="1088"/>
      <c r="K1852" s="1088"/>
      <c r="L1852" s="1088"/>
      <c r="M1852" s="1088"/>
      <c r="N1852" s="1088"/>
      <c r="O1852" s="1089"/>
    </row>
    <row r="1853" spans="1:15" s="42" customFormat="1" ht="85.5" customHeight="1">
      <c r="A1853" s="44">
        <v>1</v>
      </c>
      <c r="B1853" s="17" t="s">
        <v>1972</v>
      </c>
      <c r="C1853" s="12" t="s">
        <v>1973</v>
      </c>
      <c r="D1853" s="5">
        <v>960.3</v>
      </c>
      <c r="E1853" s="188" t="s">
        <v>1974</v>
      </c>
      <c r="F1853" s="799">
        <v>0</v>
      </c>
      <c r="G1853" s="269">
        <v>1</v>
      </c>
      <c r="H1853" s="368">
        <v>4365879</v>
      </c>
      <c r="I1853" s="368">
        <v>0</v>
      </c>
      <c r="J1853" s="368">
        <f>H1853-I1853</f>
        <v>4365879</v>
      </c>
      <c r="K1853" s="5" t="s">
        <v>1975</v>
      </c>
      <c r="L1853" s="273">
        <v>12592616.140000001</v>
      </c>
      <c r="M1853" s="19">
        <v>40382</v>
      </c>
      <c r="N1853" s="5" t="s">
        <v>1976</v>
      </c>
      <c r="O1853" s="18" t="s">
        <v>23</v>
      </c>
    </row>
    <row r="1854" spans="1:15" s="42" customFormat="1" ht="76.5" customHeight="1">
      <c r="A1854" s="44">
        <v>2</v>
      </c>
      <c r="B1854" s="17" t="s">
        <v>1977</v>
      </c>
      <c r="C1854" s="12" t="s">
        <v>1973</v>
      </c>
      <c r="D1854" s="5">
        <v>67.8</v>
      </c>
      <c r="E1854" s="188" t="s">
        <v>1978</v>
      </c>
      <c r="F1854" s="799">
        <v>0</v>
      </c>
      <c r="G1854" s="269">
        <v>1</v>
      </c>
      <c r="H1854" s="368">
        <v>257000</v>
      </c>
      <c r="I1854" s="368">
        <v>183112.68</v>
      </c>
      <c r="J1854" s="368">
        <f>H1854-I1854</f>
        <v>73887.320000000007</v>
      </c>
      <c r="K1854" s="5" t="s">
        <v>1979</v>
      </c>
      <c r="L1854" s="273">
        <v>409756.76</v>
      </c>
      <c r="M1854" s="281">
        <v>42439</v>
      </c>
      <c r="N1854" s="17" t="s">
        <v>1980</v>
      </c>
      <c r="O1854" s="18"/>
    </row>
    <row r="1855" spans="1:15" s="42" customFormat="1" ht="136.5" customHeight="1">
      <c r="A1855" s="104" t="s">
        <v>1971</v>
      </c>
      <c r="B1855" s="1049" t="s">
        <v>1981</v>
      </c>
      <c r="C1855" s="1050"/>
      <c r="D1855" s="11">
        <v>1028.0999999999999</v>
      </c>
      <c r="E1855" s="104" t="s">
        <v>23</v>
      </c>
      <c r="F1855" s="166">
        <v>0</v>
      </c>
      <c r="G1855" s="10">
        <v>2</v>
      </c>
      <c r="H1855" s="167">
        <v>4622879</v>
      </c>
      <c r="I1855" s="167">
        <f>SUM(I1853:I1854)</f>
        <v>183112.68</v>
      </c>
      <c r="J1855" s="35">
        <f>H1855-I1855</f>
        <v>4439766.32</v>
      </c>
      <c r="K1855" s="103" t="s">
        <v>23</v>
      </c>
      <c r="L1855" s="34">
        <f>L1853+L1854</f>
        <v>13002372.9</v>
      </c>
      <c r="M1855" s="11" t="s">
        <v>23</v>
      </c>
      <c r="N1855" s="103" t="s">
        <v>23</v>
      </c>
      <c r="O1855" s="11" t="s">
        <v>23</v>
      </c>
    </row>
    <row r="1856" spans="1:15" s="42" customFormat="1" ht="31.5" customHeight="1">
      <c r="A1856" s="104" t="s">
        <v>1982</v>
      </c>
      <c r="B1856" s="1049" t="s">
        <v>197</v>
      </c>
      <c r="C1856" s="1051"/>
      <c r="D1856" s="1051"/>
      <c r="E1856" s="1051"/>
      <c r="F1856" s="1051"/>
      <c r="G1856" s="1051"/>
      <c r="H1856" s="1051"/>
      <c r="I1856" s="1051"/>
      <c r="J1856" s="1051"/>
      <c r="K1856" s="1051"/>
      <c r="L1856" s="1051"/>
      <c r="M1856" s="1051"/>
      <c r="N1856" s="1051"/>
      <c r="O1856" s="1050"/>
    </row>
    <row r="1857" spans="1:15" s="42" customFormat="1" ht="20.25">
      <c r="A1857" s="44">
        <v>1</v>
      </c>
      <c r="B1857" s="21" t="s">
        <v>23</v>
      </c>
      <c r="C1857" s="21" t="s">
        <v>23</v>
      </c>
      <c r="D1857" s="801">
        <v>0</v>
      </c>
      <c r="E1857" s="44" t="s">
        <v>23</v>
      </c>
      <c r="F1857" s="799">
        <v>0</v>
      </c>
      <c r="G1857" s="282">
        <v>0</v>
      </c>
      <c r="H1857" s="273">
        <v>0</v>
      </c>
      <c r="I1857" s="273">
        <v>0</v>
      </c>
      <c r="J1857" s="273">
        <v>0</v>
      </c>
      <c r="K1857" s="44" t="s">
        <v>23</v>
      </c>
      <c r="L1857" s="273">
        <v>0</v>
      </c>
      <c r="M1857" s="20" t="s">
        <v>23</v>
      </c>
      <c r="N1857" s="44" t="s">
        <v>23</v>
      </c>
      <c r="O1857" s="18" t="s">
        <v>23</v>
      </c>
    </row>
    <row r="1858" spans="1:15" s="42" customFormat="1" ht="133.5" customHeight="1">
      <c r="A1858" s="104" t="s">
        <v>1982</v>
      </c>
      <c r="B1858" s="1049" t="s">
        <v>1983</v>
      </c>
      <c r="C1858" s="1050"/>
      <c r="D1858" s="11">
        <v>0</v>
      </c>
      <c r="E1858" s="104" t="s">
        <v>23</v>
      </c>
      <c r="F1858" s="166">
        <v>0</v>
      </c>
      <c r="G1858" s="10">
        <v>0</v>
      </c>
      <c r="H1858" s="167">
        <v>0</v>
      </c>
      <c r="I1858" s="167">
        <v>0</v>
      </c>
      <c r="J1858" s="35">
        <v>0</v>
      </c>
      <c r="K1858" s="103" t="s">
        <v>23</v>
      </c>
      <c r="L1858" s="34">
        <v>0</v>
      </c>
      <c r="M1858" s="11" t="s">
        <v>23</v>
      </c>
      <c r="N1858" s="103" t="s">
        <v>23</v>
      </c>
      <c r="O1858" s="11" t="s">
        <v>23</v>
      </c>
    </row>
    <row r="1859" spans="1:15" s="42" customFormat="1" ht="20.25">
      <c r="A1859" s="104" t="s">
        <v>1984</v>
      </c>
      <c r="B1859" s="1049" t="s">
        <v>678</v>
      </c>
      <c r="C1859" s="1051"/>
      <c r="D1859" s="1051"/>
      <c r="E1859" s="1051"/>
      <c r="F1859" s="1051"/>
      <c r="G1859" s="1051"/>
      <c r="H1859" s="1051"/>
      <c r="I1859" s="1051"/>
      <c r="J1859" s="1051"/>
      <c r="K1859" s="1051"/>
      <c r="L1859" s="1051"/>
      <c r="M1859" s="1051"/>
      <c r="N1859" s="1051"/>
      <c r="O1859" s="1050"/>
    </row>
    <row r="1860" spans="1:15" s="42" customFormat="1" ht="20.25">
      <c r="A1860" s="104" t="s">
        <v>1985</v>
      </c>
      <c r="B1860" s="1049" t="s">
        <v>977</v>
      </c>
      <c r="C1860" s="1051"/>
      <c r="D1860" s="1051"/>
      <c r="E1860" s="1051"/>
      <c r="F1860" s="1051"/>
      <c r="G1860" s="1051"/>
      <c r="H1860" s="1051"/>
      <c r="I1860" s="1051"/>
      <c r="J1860" s="1051"/>
      <c r="K1860" s="1051"/>
      <c r="L1860" s="1051"/>
      <c r="M1860" s="1051"/>
      <c r="N1860" s="1051"/>
      <c r="O1860" s="1050"/>
    </row>
    <row r="1861" spans="1:15" s="42" customFormat="1" ht="20.25">
      <c r="A1861" s="44">
        <v>1</v>
      </c>
      <c r="B1861" s="21" t="s">
        <v>23</v>
      </c>
      <c r="C1861" s="21" t="s">
        <v>23</v>
      </c>
      <c r="D1861" s="801">
        <v>0</v>
      </c>
      <c r="E1861" s="44" t="s">
        <v>23</v>
      </c>
      <c r="F1861" s="799">
        <v>0</v>
      </c>
      <c r="G1861" s="282">
        <v>0</v>
      </c>
      <c r="H1861" s="273">
        <v>0</v>
      </c>
      <c r="I1861" s="273">
        <v>0</v>
      </c>
      <c r="J1861" s="273">
        <v>0</v>
      </c>
      <c r="K1861" s="44" t="s">
        <v>23</v>
      </c>
      <c r="L1861" s="273">
        <v>0</v>
      </c>
      <c r="M1861" s="20" t="s">
        <v>23</v>
      </c>
      <c r="N1861" s="44" t="s">
        <v>23</v>
      </c>
      <c r="O1861" s="18" t="s">
        <v>23</v>
      </c>
    </row>
    <row r="1862" spans="1:15" s="42" customFormat="1" ht="20.25">
      <c r="A1862" s="104" t="s">
        <v>1985</v>
      </c>
      <c r="B1862" s="1049" t="s">
        <v>978</v>
      </c>
      <c r="C1862" s="1050"/>
      <c r="D1862" s="11">
        <v>0</v>
      </c>
      <c r="E1862" s="104" t="s">
        <v>23</v>
      </c>
      <c r="F1862" s="166">
        <v>0</v>
      </c>
      <c r="G1862" s="10">
        <v>0</v>
      </c>
      <c r="H1862" s="167">
        <v>0</v>
      </c>
      <c r="I1862" s="167">
        <v>0</v>
      </c>
      <c r="J1862" s="35">
        <v>0</v>
      </c>
      <c r="K1862" s="103" t="s">
        <v>23</v>
      </c>
      <c r="L1862" s="34">
        <v>0</v>
      </c>
      <c r="M1862" s="11" t="s">
        <v>23</v>
      </c>
      <c r="N1862" s="103" t="s">
        <v>23</v>
      </c>
      <c r="O1862" s="11" t="s">
        <v>23</v>
      </c>
    </row>
    <row r="1863" spans="1:15" s="42" customFormat="1" ht="20.25">
      <c r="A1863" s="104" t="s">
        <v>1986</v>
      </c>
      <c r="B1863" s="1049" t="s">
        <v>692</v>
      </c>
      <c r="C1863" s="1051"/>
      <c r="D1863" s="1051"/>
      <c r="E1863" s="1051"/>
      <c r="F1863" s="1051"/>
      <c r="G1863" s="1051"/>
      <c r="H1863" s="1051"/>
      <c r="I1863" s="1051"/>
      <c r="J1863" s="1051"/>
      <c r="K1863" s="1051"/>
      <c r="L1863" s="1051"/>
      <c r="M1863" s="1051"/>
      <c r="N1863" s="1051"/>
      <c r="O1863" s="1050"/>
    </row>
    <row r="1864" spans="1:15" s="42" customFormat="1" ht="20.25">
      <c r="A1864" s="44">
        <v>1</v>
      </c>
      <c r="B1864" s="21" t="s">
        <v>23</v>
      </c>
      <c r="C1864" s="21" t="s">
        <v>23</v>
      </c>
      <c r="D1864" s="801">
        <v>0</v>
      </c>
      <c r="E1864" s="44" t="s">
        <v>23</v>
      </c>
      <c r="F1864" s="799">
        <v>0</v>
      </c>
      <c r="G1864" s="282">
        <v>0</v>
      </c>
      <c r="H1864" s="273">
        <v>0</v>
      </c>
      <c r="I1864" s="273">
        <v>0</v>
      </c>
      <c r="J1864" s="273">
        <v>0</v>
      </c>
      <c r="K1864" s="44" t="s">
        <v>23</v>
      </c>
      <c r="L1864" s="273">
        <v>0</v>
      </c>
      <c r="M1864" s="20" t="s">
        <v>23</v>
      </c>
      <c r="N1864" s="44" t="s">
        <v>23</v>
      </c>
      <c r="O1864" s="18" t="s">
        <v>23</v>
      </c>
    </row>
    <row r="1865" spans="1:15" s="42" customFormat="1" ht="20.25">
      <c r="A1865" s="104" t="s">
        <v>1986</v>
      </c>
      <c r="B1865" s="1049" t="s">
        <v>980</v>
      </c>
      <c r="C1865" s="1050"/>
      <c r="D1865" s="11">
        <v>0</v>
      </c>
      <c r="E1865" s="104" t="s">
        <v>23</v>
      </c>
      <c r="F1865" s="166">
        <v>0</v>
      </c>
      <c r="G1865" s="10">
        <v>0</v>
      </c>
      <c r="H1865" s="167">
        <v>0</v>
      </c>
      <c r="I1865" s="167">
        <v>0</v>
      </c>
      <c r="J1865" s="35">
        <v>0</v>
      </c>
      <c r="K1865" s="103" t="s">
        <v>23</v>
      </c>
      <c r="L1865" s="34">
        <v>0</v>
      </c>
      <c r="M1865" s="11" t="s">
        <v>23</v>
      </c>
      <c r="N1865" s="103" t="s">
        <v>23</v>
      </c>
      <c r="O1865" s="11" t="s">
        <v>23</v>
      </c>
    </row>
    <row r="1866" spans="1:15" s="42" customFormat="1" ht="40.5">
      <c r="A1866" s="104" t="s">
        <v>1987</v>
      </c>
      <c r="B1866" s="1049" t="s">
        <v>721</v>
      </c>
      <c r="C1866" s="1051"/>
      <c r="D1866" s="1051"/>
      <c r="E1866" s="1051"/>
      <c r="F1866" s="1051"/>
      <c r="G1866" s="1051"/>
      <c r="H1866" s="1051"/>
      <c r="I1866" s="1051"/>
      <c r="J1866" s="1051"/>
      <c r="K1866" s="1051"/>
      <c r="L1866" s="1051"/>
      <c r="M1866" s="1051"/>
      <c r="N1866" s="1051"/>
      <c r="O1866" s="1050"/>
    </row>
    <row r="1867" spans="1:15" s="42" customFormat="1" ht="20.25">
      <c r="A1867" s="44"/>
      <c r="B1867" s="12"/>
      <c r="C1867" s="12"/>
      <c r="D1867" s="801"/>
      <c r="E1867" s="12"/>
      <c r="F1867" s="799"/>
      <c r="G1867" s="269"/>
      <c r="H1867" s="368"/>
      <c r="I1867" s="273"/>
      <c r="J1867" s="273"/>
      <c r="K1867" s="44"/>
      <c r="L1867" s="273"/>
      <c r="M1867" s="281"/>
      <c r="N1867" s="17"/>
      <c r="O1867" s="18"/>
    </row>
    <row r="1868" spans="1:15" s="42" customFormat="1" ht="40.5">
      <c r="A1868" s="104" t="s">
        <v>1987</v>
      </c>
      <c r="B1868" s="1049" t="s">
        <v>732</v>
      </c>
      <c r="C1868" s="1050"/>
      <c r="D1868" s="11">
        <v>0</v>
      </c>
      <c r="E1868" s="104" t="s">
        <v>23</v>
      </c>
      <c r="F1868" s="166">
        <v>0</v>
      </c>
      <c r="G1868" s="10">
        <v>0</v>
      </c>
      <c r="H1868" s="167">
        <v>0</v>
      </c>
      <c r="I1868" s="167">
        <v>0</v>
      </c>
      <c r="J1868" s="35">
        <v>0</v>
      </c>
      <c r="K1868" s="103" t="s">
        <v>23</v>
      </c>
      <c r="L1868" s="846">
        <v>0</v>
      </c>
      <c r="M1868" s="11" t="s">
        <v>23</v>
      </c>
      <c r="N1868" s="103" t="s">
        <v>23</v>
      </c>
      <c r="O1868" s="11" t="s">
        <v>23</v>
      </c>
    </row>
    <row r="1869" spans="1:15" s="42" customFormat="1" ht="132.75" customHeight="1">
      <c r="A1869" s="104" t="s">
        <v>1984</v>
      </c>
      <c r="B1869" s="1049" t="s">
        <v>1988</v>
      </c>
      <c r="C1869" s="1050"/>
      <c r="D1869" s="11">
        <v>0</v>
      </c>
      <c r="E1869" s="104" t="s">
        <v>23</v>
      </c>
      <c r="F1869" s="166">
        <v>0</v>
      </c>
      <c r="G1869" s="10">
        <v>0</v>
      </c>
      <c r="H1869" s="167">
        <v>0</v>
      </c>
      <c r="I1869" s="167">
        <v>0</v>
      </c>
      <c r="J1869" s="35">
        <v>0</v>
      </c>
      <c r="K1869" s="103" t="s">
        <v>23</v>
      </c>
      <c r="L1869" s="34">
        <v>0</v>
      </c>
      <c r="M1869" s="11" t="s">
        <v>23</v>
      </c>
      <c r="N1869" s="103" t="s">
        <v>23</v>
      </c>
      <c r="O1869" s="11" t="s">
        <v>23</v>
      </c>
    </row>
    <row r="1870" spans="1:15" s="42" customFormat="1" ht="20.25">
      <c r="A1870" s="104" t="s">
        <v>1989</v>
      </c>
      <c r="B1870" s="1049" t="s">
        <v>735</v>
      </c>
      <c r="C1870" s="1051"/>
      <c r="D1870" s="1051"/>
      <c r="E1870" s="1051"/>
      <c r="F1870" s="1051"/>
      <c r="G1870" s="1051"/>
      <c r="H1870" s="1051"/>
      <c r="I1870" s="1051"/>
      <c r="J1870" s="1051"/>
      <c r="K1870" s="1051"/>
      <c r="L1870" s="1051"/>
      <c r="M1870" s="1051"/>
      <c r="N1870" s="1051"/>
      <c r="O1870" s="1050"/>
    </row>
    <row r="1871" spans="1:15" s="42" customFormat="1" ht="20.25">
      <c r="A1871" s="104" t="s">
        <v>1990</v>
      </c>
      <c r="B1871" s="1049" t="s">
        <v>985</v>
      </c>
      <c r="C1871" s="1051"/>
      <c r="D1871" s="1051"/>
      <c r="E1871" s="1051"/>
      <c r="F1871" s="1051"/>
      <c r="G1871" s="1051"/>
      <c r="H1871" s="1051"/>
      <c r="I1871" s="1051"/>
      <c r="J1871" s="1051"/>
      <c r="K1871" s="1051"/>
      <c r="L1871" s="1051"/>
      <c r="M1871" s="1051"/>
      <c r="N1871" s="1051"/>
      <c r="O1871" s="1050"/>
    </row>
    <row r="1872" spans="1:15" s="42" customFormat="1" ht="20.25">
      <c r="A1872" s="44">
        <v>1</v>
      </c>
      <c r="B1872" s="21" t="s">
        <v>23</v>
      </c>
      <c r="C1872" s="21" t="s">
        <v>23</v>
      </c>
      <c r="D1872" s="801">
        <v>0</v>
      </c>
      <c r="E1872" s="44" t="s">
        <v>23</v>
      </c>
      <c r="F1872" s="799">
        <v>0</v>
      </c>
      <c r="G1872" s="282">
        <v>0</v>
      </c>
      <c r="H1872" s="273">
        <v>0</v>
      </c>
      <c r="I1872" s="273">
        <v>0</v>
      </c>
      <c r="J1872" s="273">
        <v>0</v>
      </c>
      <c r="K1872" s="44" t="s">
        <v>23</v>
      </c>
      <c r="L1872" s="273">
        <v>0</v>
      </c>
      <c r="M1872" s="20" t="s">
        <v>23</v>
      </c>
      <c r="N1872" s="44" t="s">
        <v>23</v>
      </c>
      <c r="O1872" s="18" t="s">
        <v>23</v>
      </c>
    </row>
    <row r="1873" spans="1:15" s="42" customFormat="1" ht="20.25">
      <c r="A1873" s="174" t="s">
        <v>1991</v>
      </c>
      <c r="B1873" s="1049" t="s">
        <v>949</v>
      </c>
      <c r="C1873" s="1050"/>
      <c r="D1873" s="11">
        <v>0</v>
      </c>
      <c r="E1873" s="104" t="s">
        <v>23</v>
      </c>
      <c r="F1873" s="166">
        <v>0</v>
      </c>
      <c r="G1873" s="10">
        <v>0</v>
      </c>
      <c r="H1873" s="167">
        <v>0</v>
      </c>
      <c r="I1873" s="167">
        <v>0</v>
      </c>
      <c r="J1873" s="35">
        <v>0</v>
      </c>
      <c r="K1873" s="103" t="s">
        <v>23</v>
      </c>
      <c r="L1873" s="34">
        <v>0</v>
      </c>
      <c r="M1873" s="11" t="s">
        <v>23</v>
      </c>
      <c r="N1873" s="103" t="s">
        <v>23</v>
      </c>
      <c r="O1873" s="11" t="s">
        <v>23</v>
      </c>
    </row>
    <row r="1874" spans="1:15" s="42" customFormat="1" ht="20.25">
      <c r="A1874" s="174" t="s">
        <v>1992</v>
      </c>
      <c r="B1874" s="1049" t="s">
        <v>987</v>
      </c>
      <c r="C1874" s="1051"/>
      <c r="D1874" s="1051"/>
      <c r="E1874" s="1051"/>
      <c r="F1874" s="1051"/>
      <c r="G1874" s="1051"/>
      <c r="H1874" s="1051"/>
      <c r="I1874" s="1051"/>
      <c r="J1874" s="1051"/>
      <c r="K1874" s="1051"/>
      <c r="L1874" s="1051"/>
      <c r="M1874" s="1051"/>
      <c r="N1874" s="1051"/>
      <c r="O1874" s="1050"/>
    </row>
    <row r="1875" spans="1:15" s="42" customFormat="1" ht="20.25">
      <c r="A1875" s="820">
        <v>1</v>
      </c>
      <c r="B1875" s="21" t="s">
        <v>23</v>
      </c>
      <c r="C1875" s="21" t="s">
        <v>23</v>
      </c>
      <c r="D1875" s="801">
        <v>0</v>
      </c>
      <c r="E1875" s="44" t="s">
        <v>23</v>
      </c>
      <c r="F1875" s="799">
        <v>0</v>
      </c>
      <c r="G1875" s="282">
        <v>0</v>
      </c>
      <c r="H1875" s="273">
        <v>0</v>
      </c>
      <c r="I1875" s="273">
        <v>0</v>
      </c>
      <c r="J1875" s="273">
        <v>0</v>
      </c>
      <c r="K1875" s="44" t="s">
        <v>23</v>
      </c>
      <c r="L1875" s="273">
        <v>0</v>
      </c>
      <c r="M1875" s="20" t="s">
        <v>23</v>
      </c>
      <c r="N1875" s="44" t="s">
        <v>23</v>
      </c>
      <c r="O1875" s="18" t="s">
        <v>23</v>
      </c>
    </row>
    <row r="1876" spans="1:15" s="42" customFormat="1" ht="20.25">
      <c r="A1876" s="174" t="s">
        <v>1992</v>
      </c>
      <c r="B1876" s="1049" t="s">
        <v>988</v>
      </c>
      <c r="C1876" s="1050"/>
      <c r="D1876" s="11">
        <v>0</v>
      </c>
      <c r="E1876" s="104" t="s">
        <v>23</v>
      </c>
      <c r="F1876" s="166">
        <v>0</v>
      </c>
      <c r="G1876" s="10">
        <v>0</v>
      </c>
      <c r="H1876" s="167">
        <v>0</v>
      </c>
      <c r="I1876" s="167">
        <v>0</v>
      </c>
      <c r="J1876" s="35">
        <v>0</v>
      </c>
      <c r="K1876" s="103" t="s">
        <v>23</v>
      </c>
      <c r="L1876" s="34">
        <v>0</v>
      </c>
      <c r="M1876" s="11" t="s">
        <v>23</v>
      </c>
      <c r="N1876" s="103" t="s">
        <v>23</v>
      </c>
      <c r="O1876" s="11" t="s">
        <v>23</v>
      </c>
    </row>
    <row r="1877" spans="1:15" s="42" customFormat="1" ht="20.25">
      <c r="A1877" s="174" t="s">
        <v>1993</v>
      </c>
      <c r="B1877" s="1049" t="s">
        <v>990</v>
      </c>
      <c r="C1877" s="1051"/>
      <c r="D1877" s="1051"/>
      <c r="E1877" s="1051"/>
      <c r="F1877" s="1051"/>
      <c r="G1877" s="1051"/>
      <c r="H1877" s="1051"/>
      <c r="I1877" s="1051"/>
      <c r="J1877" s="1051"/>
      <c r="K1877" s="1051"/>
      <c r="L1877" s="1051"/>
      <c r="M1877" s="1051"/>
      <c r="N1877" s="1051"/>
      <c r="O1877" s="1050"/>
    </row>
    <row r="1878" spans="1:15" s="42" customFormat="1" ht="20.25">
      <c r="A1878" s="820">
        <v>1</v>
      </c>
      <c r="B1878" s="21" t="s">
        <v>23</v>
      </c>
      <c r="C1878" s="21" t="s">
        <v>23</v>
      </c>
      <c r="D1878" s="801">
        <v>0</v>
      </c>
      <c r="E1878" s="44" t="s">
        <v>23</v>
      </c>
      <c r="F1878" s="799">
        <v>0</v>
      </c>
      <c r="G1878" s="282">
        <v>0</v>
      </c>
      <c r="H1878" s="273">
        <v>0</v>
      </c>
      <c r="I1878" s="273">
        <v>0</v>
      </c>
      <c r="J1878" s="273">
        <v>0</v>
      </c>
      <c r="K1878" s="44" t="s">
        <v>23</v>
      </c>
      <c r="L1878" s="273">
        <v>0</v>
      </c>
      <c r="M1878" s="20" t="s">
        <v>23</v>
      </c>
      <c r="N1878" s="44" t="s">
        <v>23</v>
      </c>
      <c r="O1878" s="18" t="s">
        <v>23</v>
      </c>
    </row>
    <row r="1879" spans="1:15" s="42" customFormat="1" ht="20.25">
      <c r="A1879" s="174" t="s">
        <v>1993</v>
      </c>
      <c r="B1879" s="1049" t="s">
        <v>991</v>
      </c>
      <c r="C1879" s="1050"/>
      <c r="D1879" s="11">
        <v>0</v>
      </c>
      <c r="E1879" s="104" t="s">
        <v>23</v>
      </c>
      <c r="F1879" s="166">
        <v>0</v>
      </c>
      <c r="G1879" s="10">
        <v>0</v>
      </c>
      <c r="H1879" s="167">
        <v>0</v>
      </c>
      <c r="I1879" s="167">
        <v>0</v>
      </c>
      <c r="J1879" s="35">
        <v>0</v>
      </c>
      <c r="K1879" s="103" t="s">
        <v>23</v>
      </c>
      <c r="L1879" s="34">
        <v>0</v>
      </c>
      <c r="M1879" s="11" t="s">
        <v>23</v>
      </c>
      <c r="N1879" s="103" t="s">
        <v>23</v>
      </c>
      <c r="O1879" s="11" t="s">
        <v>23</v>
      </c>
    </row>
    <row r="1880" spans="1:15" s="42" customFormat="1" ht="20.25">
      <c r="A1880" s="174" t="s">
        <v>1994</v>
      </c>
      <c r="B1880" s="1049" t="s">
        <v>721</v>
      </c>
      <c r="C1880" s="1051"/>
      <c r="D1880" s="1051"/>
      <c r="E1880" s="1051"/>
      <c r="F1880" s="1051"/>
      <c r="G1880" s="1051"/>
      <c r="H1880" s="1051"/>
      <c r="I1880" s="1051"/>
      <c r="J1880" s="1051"/>
      <c r="K1880" s="1051"/>
      <c r="L1880" s="1051"/>
      <c r="M1880" s="1051"/>
      <c r="N1880" s="1051"/>
      <c r="O1880" s="1050"/>
    </row>
    <row r="1881" spans="1:15" s="42" customFormat="1" ht="20.25">
      <c r="A1881" s="847" t="s">
        <v>982</v>
      </c>
      <c r="B1881" s="21" t="s">
        <v>23</v>
      </c>
      <c r="C1881" s="21" t="s">
        <v>23</v>
      </c>
      <c r="D1881" s="801">
        <v>0</v>
      </c>
      <c r="E1881" s="44" t="s">
        <v>23</v>
      </c>
      <c r="F1881" s="799">
        <v>0</v>
      </c>
      <c r="G1881" s="282">
        <v>0</v>
      </c>
      <c r="H1881" s="273">
        <v>0</v>
      </c>
      <c r="I1881" s="273">
        <v>0</v>
      </c>
      <c r="J1881" s="273">
        <v>0</v>
      </c>
      <c r="K1881" s="44" t="s">
        <v>23</v>
      </c>
      <c r="L1881" s="273">
        <v>0</v>
      </c>
      <c r="M1881" s="20" t="s">
        <v>23</v>
      </c>
      <c r="N1881" s="44" t="s">
        <v>23</v>
      </c>
      <c r="O1881" s="18" t="s">
        <v>23</v>
      </c>
    </row>
    <row r="1882" spans="1:15" s="42" customFormat="1" ht="20.25">
      <c r="A1882" s="174" t="s">
        <v>1994</v>
      </c>
      <c r="B1882" s="1049" t="s">
        <v>732</v>
      </c>
      <c r="C1882" s="1050"/>
      <c r="D1882" s="11">
        <v>0</v>
      </c>
      <c r="E1882" s="104" t="s">
        <v>23</v>
      </c>
      <c r="F1882" s="166">
        <v>0</v>
      </c>
      <c r="G1882" s="10">
        <v>0</v>
      </c>
      <c r="H1882" s="167">
        <v>0</v>
      </c>
      <c r="I1882" s="167">
        <v>0</v>
      </c>
      <c r="J1882" s="35">
        <v>0</v>
      </c>
      <c r="K1882" s="103" t="s">
        <v>23</v>
      </c>
      <c r="L1882" s="34">
        <v>0</v>
      </c>
      <c r="M1882" s="11" t="s">
        <v>23</v>
      </c>
      <c r="N1882" s="103" t="s">
        <v>23</v>
      </c>
      <c r="O1882" s="11" t="s">
        <v>23</v>
      </c>
    </row>
    <row r="1883" spans="1:15" s="42" customFormat="1" ht="138.75" customHeight="1">
      <c r="A1883" s="174" t="s">
        <v>1989</v>
      </c>
      <c r="B1883" s="1049" t="s">
        <v>1995</v>
      </c>
      <c r="C1883" s="1050"/>
      <c r="D1883" s="11">
        <v>0</v>
      </c>
      <c r="E1883" s="104" t="s">
        <v>23</v>
      </c>
      <c r="F1883" s="166">
        <v>0</v>
      </c>
      <c r="G1883" s="10">
        <v>0</v>
      </c>
      <c r="H1883" s="167">
        <v>0</v>
      </c>
      <c r="I1883" s="167">
        <v>0</v>
      </c>
      <c r="J1883" s="35">
        <v>0</v>
      </c>
      <c r="K1883" s="103" t="s">
        <v>23</v>
      </c>
      <c r="L1883" s="34">
        <v>0</v>
      </c>
      <c r="M1883" s="11" t="s">
        <v>23</v>
      </c>
      <c r="N1883" s="103" t="s">
        <v>23</v>
      </c>
      <c r="O1883" s="11" t="s">
        <v>23</v>
      </c>
    </row>
    <row r="1884" spans="1:15" s="42" customFormat="1" ht="33.75" customHeight="1">
      <c r="A1884" s="174" t="s">
        <v>1996</v>
      </c>
      <c r="B1884" s="1049" t="s">
        <v>994</v>
      </c>
      <c r="C1884" s="1051"/>
      <c r="D1884" s="1051"/>
      <c r="E1884" s="1051"/>
      <c r="F1884" s="1051"/>
      <c r="G1884" s="1051"/>
      <c r="H1884" s="1051"/>
      <c r="I1884" s="1051"/>
      <c r="J1884" s="1051"/>
      <c r="K1884" s="1051"/>
      <c r="L1884" s="1051"/>
      <c r="M1884" s="1051"/>
      <c r="N1884" s="1051"/>
      <c r="O1884" s="1050"/>
    </row>
    <row r="1885" spans="1:15" s="42" customFormat="1" ht="20.25">
      <c r="A1885" s="847" t="s">
        <v>982</v>
      </c>
      <c r="B1885" s="21" t="s">
        <v>23</v>
      </c>
      <c r="C1885" s="21" t="s">
        <v>23</v>
      </c>
      <c r="D1885" s="801">
        <v>0</v>
      </c>
      <c r="E1885" s="44" t="s">
        <v>23</v>
      </c>
      <c r="F1885" s="799">
        <v>0</v>
      </c>
      <c r="G1885" s="282">
        <v>0</v>
      </c>
      <c r="H1885" s="273">
        <v>0</v>
      </c>
      <c r="I1885" s="273">
        <v>0</v>
      </c>
      <c r="J1885" s="273">
        <v>0</v>
      </c>
      <c r="K1885" s="44" t="s">
        <v>23</v>
      </c>
      <c r="L1885" s="273">
        <v>0</v>
      </c>
      <c r="M1885" s="20" t="s">
        <v>23</v>
      </c>
      <c r="N1885" s="44" t="s">
        <v>23</v>
      </c>
      <c r="O1885" s="18" t="s">
        <v>23</v>
      </c>
    </row>
    <row r="1886" spans="1:15" s="42" customFormat="1" ht="135.75" customHeight="1">
      <c r="A1886" s="174" t="s">
        <v>1996</v>
      </c>
      <c r="B1886" s="1049" t="s">
        <v>1997</v>
      </c>
      <c r="C1886" s="1050"/>
      <c r="D1886" s="11">
        <v>0</v>
      </c>
      <c r="E1886" s="104" t="s">
        <v>23</v>
      </c>
      <c r="F1886" s="166">
        <v>0</v>
      </c>
      <c r="G1886" s="10">
        <v>0</v>
      </c>
      <c r="H1886" s="167">
        <v>0</v>
      </c>
      <c r="I1886" s="167">
        <v>0</v>
      </c>
      <c r="J1886" s="35">
        <v>0</v>
      </c>
      <c r="K1886" s="103" t="s">
        <v>23</v>
      </c>
      <c r="L1886" s="34">
        <v>0</v>
      </c>
      <c r="M1886" s="11" t="s">
        <v>23</v>
      </c>
      <c r="N1886" s="103" t="s">
        <v>23</v>
      </c>
      <c r="O1886" s="11" t="s">
        <v>23</v>
      </c>
    </row>
    <row r="1887" spans="1:15" s="42" customFormat="1" ht="186" customHeight="1">
      <c r="A1887" s="173" t="s">
        <v>1970</v>
      </c>
      <c r="B1887" s="1052" t="s">
        <v>1998</v>
      </c>
      <c r="C1887" s="1054"/>
      <c r="D1887" s="26">
        <v>1028.0999999999999</v>
      </c>
      <c r="E1887" s="106" t="s">
        <v>23</v>
      </c>
      <c r="F1887" s="165">
        <v>0</v>
      </c>
      <c r="G1887" s="23">
        <v>2</v>
      </c>
      <c r="H1887" s="43">
        <v>4622879</v>
      </c>
      <c r="I1887" s="43">
        <f>I1855</f>
        <v>183112.68</v>
      </c>
      <c r="J1887" s="51">
        <f>J1855</f>
        <v>4439766.32</v>
      </c>
      <c r="K1887" s="105" t="s">
        <v>23</v>
      </c>
      <c r="L1887" s="22">
        <f>L1855</f>
        <v>13002372.9</v>
      </c>
      <c r="M1887" s="26" t="s">
        <v>23</v>
      </c>
      <c r="N1887" s="105" t="s">
        <v>23</v>
      </c>
      <c r="O1887" s="26" t="s">
        <v>23</v>
      </c>
    </row>
    <row r="1888" spans="1:15" s="42" customFormat="1" ht="59.25" customHeight="1">
      <c r="A1888" s="104" t="s">
        <v>1999</v>
      </c>
      <c r="B1888" s="1071" t="s">
        <v>2000</v>
      </c>
      <c r="C1888" s="1072"/>
      <c r="D1888" s="1072"/>
      <c r="E1888" s="1072"/>
      <c r="F1888" s="1072"/>
      <c r="G1888" s="1072"/>
      <c r="H1888" s="1072"/>
      <c r="I1888" s="1072"/>
      <c r="J1888" s="1072"/>
      <c r="K1888" s="1072"/>
      <c r="L1888" s="1072"/>
      <c r="M1888" s="1072"/>
      <c r="N1888" s="1072"/>
      <c r="O1888" s="1073"/>
    </row>
    <row r="1889" spans="1:15" s="42" customFormat="1" ht="25.5">
      <c r="A1889" s="104" t="s">
        <v>2001</v>
      </c>
      <c r="B1889" s="1087" t="s">
        <v>20</v>
      </c>
      <c r="C1889" s="1088"/>
      <c r="D1889" s="1088"/>
      <c r="E1889" s="1088"/>
      <c r="F1889" s="1088"/>
      <c r="G1889" s="1088"/>
      <c r="H1889" s="1088"/>
      <c r="I1889" s="1088"/>
      <c r="J1889" s="1088"/>
      <c r="K1889" s="1088"/>
      <c r="L1889" s="1088"/>
      <c r="M1889" s="1088"/>
      <c r="N1889" s="1088"/>
      <c r="O1889" s="1089"/>
    </row>
    <row r="1890" spans="1:15" s="42" customFormat="1" ht="81">
      <c r="A1890" s="44">
        <v>1</v>
      </c>
      <c r="B1890" s="17" t="s">
        <v>2002</v>
      </c>
      <c r="C1890" s="12" t="s">
        <v>836</v>
      </c>
      <c r="D1890" s="5">
        <v>1535.5</v>
      </c>
      <c r="E1890" s="188" t="s">
        <v>2003</v>
      </c>
      <c r="F1890" s="799">
        <v>0</v>
      </c>
      <c r="G1890" s="269">
        <v>1</v>
      </c>
      <c r="H1890" s="368">
        <v>4867395.12</v>
      </c>
      <c r="I1890" s="368">
        <v>1230687.3</v>
      </c>
      <c r="J1890" s="368">
        <f>H1890-I1890</f>
        <v>3636707.8200000003</v>
      </c>
      <c r="K1890" s="5" t="s">
        <v>2004</v>
      </c>
      <c r="L1890" s="273">
        <v>36255430.079999998</v>
      </c>
      <c r="M1890" s="19">
        <v>40248</v>
      </c>
      <c r="N1890" s="5" t="s">
        <v>2005</v>
      </c>
      <c r="O1890" s="18" t="s">
        <v>23</v>
      </c>
    </row>
    <row r="1891" spans="1:15" s="42" customFormat="1" ht="81">
      <c r="A1891" s="44">
        <v>2</v>
      </c>
      <c r="B1891" s="17" t="s">
        <v>2006</v>
      </c>
      <c r="C1891" s="12" t="s">
        <v>836</v>
      </c>
      <c r="D1891" s="58">
        <v>130.1</v>
      </c>
      <c r="E1891" s="188" t="s">
        <v>2007</v>
      </c>
      <c r="F1891" s="188" t="s">
        <v>2008</v>
      </c>
      <c r="G1891" s="12">
        <v>1</v>
      </c>
      <c r="H1891" s="6">
        <v>371164</v>
      </c>
      <c r="I1891" s="284">
        <v>0</v>
      </c>
      <c r="J1891" s="6">
        <f>H1891-I1891</f>
        <v>371164</v>
      </c>
      <c r="K1891" s="5" t="s">
        <v>2009</v>
      </c>
      <c r="L1891" s="273">
        <v>835186.06</v>
      </c>
      <c r="M1891" s="19">
        <v>42335</v>
      </c>
      <c r="N1891" s="5" t="s">
        <v>2010</v>
      </c>
      <c r="O1891" s="18"/>
    </row>
    <row r="1892" spans="1:15" s="42" customFormat="1" ht="157.5" customHeight="1">
      <c r="A1892" s="104" t="s">
        <v>2001</v>
      </c>
      <c r="B1892" s="1049" t="s">
        <v>2011</v>
      </c>
      <c r="C1892" s="1050"/>
      <c r="D1892" s="835">
        <v>1665.6</v>
      </c>
      <c r="E1892" s="104" t="s">
        <v>23</v>
      </c>
      <c r="F1892" s="166">
        <v>0</v>
      </c>
      <c r="G1892" s="10">
        <v>2</v>
      </c>
      <c r="H1892" s="167">
        <v>5238559.12</v>
      </c>
      <c r="I1892" s="167">
        <f>I1890+I1891</f>
        <v>1230687.3</v>
      </c>
      <c r="J1892" s="35">
        <f>J1891+J1890</f>
        <v>4007871.8200000003</v>
      </c>
      <c r="K1892" s="103" t="s">
        <v>23</v>
      </c>
      <c r="L1892" s="34">
        <f>L1890+L1891</f>
        <v>37090616.140000001</v>
      </c>
      <c r="M1892" s="11" t="s">
        <v>23</v>
      </c>
      <c r="N1892" s="103" t="s">
        <v>23</v>
      </c>
      <c r="O1892" s="11" t="s">
        <v>23</v>
      </c>
    </row>
    <row r="1893" spans="1:15" s="42" customFormat="1" ht="33.75" customHeight="1">
      <c r="A1893" s="104" t="s">
        <v>2012</v>
      </c>
      <c r="B1893" s="1049" t="s">
        <v>197</v>
      </c>
      <c r="C1893" s="1051"/>
      <c r="D1893" s="1051"/>
      <c r="E1893" s="1051"/>
      <c r="F1893" s="1051"/>
      <c r="G1893" s="1051"/>
      <c r="H1893" s="1051"/>
      <c r="I1893" s="1051"/>
      <c r="J1893" s="1051"/>
      <c r="K1893" s="1051"/>
      <c r="L1893" s="1051"/>
      <c r="M1893" s="1051"/>
      <c r="N1893" s="1051"/>
      <c r="O1893" s="1050"/>
    </row>
    <row r="1894" spans="1:15" s="42" customFormat="1" ht="20.25">
      <c r="A1894" s="44">
        <v>1</v>
      </c>
      <c r="B1894" s="21" t="s">
        <v>23</v>
      </c>
      <c r="C1894" s="21" t="s">
        <v>23</v>
      </c>
      <c r="D1894" s="801">
        <v>0</v>
      </c>
      <c r="E1894" s="44" t="s">
        <v>23</v>
      </c>
      <c r="F1894" s="799">
        <v>0</v>
      </c>
      <c r="G1894" s="282">
        <v>0</v>
      </c>
      <c r="H1894" s="273">
        <v>0</v>
      </c>
      <c r="I1894" s="273">
        <v>0</v>
      </c>
      <c r="J1894" s="273">
        <v>0</v>
      </c>
      <c r="K1894" s="44" t="s">
        <v>23</v>
      </c>
      <c r="L1894" s="273">
        <v>0</v>
      </c>
      <c r="M1894" s="20" t="s">
        <v>23</v>
      </c>
      <c r="N1894" s="44" t="s">
        <v>23</v>
      </c>
      <c r="O1894" s="18" t="s">
        <v>23</v>
      </c>
    </row>
    <row r="1895" spans="1:15" s="42" customFormat="1" ht="135" customHeight="1">
      <c r="A1895" s="104" t="s">
        <v>2012</v>
      </c>
      <c r="B1895" s="1049" t="s">
        <v>2013</v>
      </c>
      <c r="C1895" s="1050"/>
      <c r="D1895" s="11">
        <v>0</v>
      </c>
      <c r="E1895" s="104" t="s">
        <v>23</v>
      </c>
      <c r="F1895" s="166">
        <v>0</v>
      </c>
      <c r="G1895" s="10">
        <v>0</v>
      </c>
      <c r="H1895" s="167">
        <v>0</v>
      </c>
      <c r="I1895" s="167">
        <v>0</v>
      </c>
      <c r="J1895" s="35">
        <v>0</v>
      </c>
      <c r="K1895" s="103" t="s">
        <v>23</v>
      </c>
      <c r="L1895" s="34">
        <v>0</v>
      </c>
      <c r="M1895" s="11" t="s">
        <v>23</v>
      </c>
      <c r="N1895" s="103" t="s">
        <v>23</v>
      </c>
      <c r="O1895" s="11" t="s">
        <v>23</v>
      </c>
    </row>
    <row r="1896" spans="1:15" s="42" customFormat="1" ht="20.25">
      <c r="A1896" s="104" t="s">
        <v>2014</v>
      </c>
      <c r="B1896" s="1049" t="s">
        <v>678</v>
      </c>
      <c r="C1896" s="1051"/>
      <c r="D1896" s="1051"/>
      <c r="E1896" s="1051"/>
      <c r="F1896" s="1051"/>
      <c r="G1896" s="1051"/>
      <c r="H1896" s="1051"/>
      <c r="I1896" s="1051"/>
      <c r="J1896" s="1051"/>
      <c r="K1896" s="1051"/>
      <c r="L1896" s="1051"/>
      <c r="M1896" s="1051"/>
      <c r="N1896" s="1051"/>
      <c r="O1896" s="1050"/>
    </row>
    <row r="1897" spans="1:15" s="42" customFormat="1" ht="20.25">
      <c r="A1897" s="104" t="s">
        <v>2015</v>
      </c>
      <c r="B1897" s="1049" t="s">
        <v>977</v>
      </c>
      <c r="C1897" s="1051"/>
      <c r="D1897" s="1051"/>
      <c r="E1897" s="1051"/>
      <c r="F1897" s="1051"/>
      <c r="G1897" s="1051"/>
      <c r="H1897" s="1051"/>
      <c r="I1897" s="1051"/>
      <c r="J1897" s="1051"/>
      <c r="K1897" s="1051"/>
      <c r="L1897" s="1051"/>
      <c r="M1897" s="1051"/>
      <c r="N1897" s="1051"/>
      <c r="O1897" s="1050"/>
    </row>
    <row r="1898" spans="1:15" s="42" customFormat="1" ht="20.25">
      <c r="A1898" s="44">
        <v>1</v>
      </c>
      <c r="B1898" s="21" t="s">
        <v>23</v>
      </c>
      <c r="C1898" s="21" t="s">
        <v>23</v>
      </c>
      <c r="D1898" s="801">
        <v>0</v>
      </c>
      <c r="E1898" s="44" t="s">
        <v>23</v>
      </c>
      <c r="F1898" s="799">
        <v>0</v>
      </c>
      <c r="G1898" s="282">
        <v>0</v>
      </c>
      <c r="H1898" s="273">
        <v>0</v>
      </c>
      <c r="I1898" s="273">
        <v>0</v>
      </c>
      <c r="J1898" s="273">
        <v>0</v>
      </c>
      <c r="K1898" s="44" t="s">
        <v>23</v>
      </c>
      <c r="L1898" s="273">
        <v>0</v>
      </c>
      <c r="M1898" s="20" t="s">
        <v>23</v>
      </c>
      <c r="N1898" s="44" t="s">
        <v>23</v>
      </c>
      <c r="O1898" s="18" t="s">
        <v>23</v>
      </c>
    </row>
    <row r="1899" spans="1:15" s="42" customFormat="1" ht="20.25">
      <c r="A1899" s="104" t="s">
        <v>2015</v>
      </c>
      <c r="B1899" s="1049" t="s">
        <v>978</v>
      </c>
      <c r="C1899" s="1050"/>
      <c r="D1899" s="11">
        <v>0</v>
      </c>
      <c r="E1899" s="104" t="s">
        <v>23</v>
      </c>
      <c r="F1899" s="166">
        <v>0</v>
      </c>
      <c r="G1899" s="10">
        <v>0</v>
      </c>
      <c r="H1899" s="167">
        <v>0</v>
      </c>
      <c r="I1899" s="167">
        <v>0</v>
      </c>
      <c r="J1899" s="35">
        <v>0</v>
      </c>
      <c r="K1899" s="103" t="s">
        <v>23</v>
      </c>
      <c r="L1899" s="34">
        <v>0</v>
      </c>
      <c r="M1899" s="11" t="s">
        <v>23</v>
      </c>
      <c r="N1899" s="103" t="s">
        <v>23</v>
      </c>
      <c r="O1899" s="11" t="s">
        <v>23</v>
      </c>
    </row>
    <row r="1900" spans="1:15" s="42" customFormat="1" ht="40.5">
      <c r="A1900" s="104" t="s">
        <v>2016</v>
      </c>
      <c r="B1900" s="1049" t="s">
        <v>692</v>
      </c>
      <c r="C1900" s="1051"/>
      <c r="D1900" s="1051"/>
      <c r="E1900" s="1051"/>
      <c r="F1900" s="1051"/>
      <c r="G1900" s="1051"/>
      <c r="H1900" s="1051"/>
      <c r="I1900" s="1051"/>
      <c r="J1900" s="1051"/>
      <c r="K1900" s="1051"/>
      <c r="L1900" s="1051"/>
      <c r="M1900" s="1051"/>
      <c r="N1900" s="1051"/>
      <c r="O1900" s="1050"/>
    </row>
    <row r="1901" spans="1:15" s="42" customFormat="1" ht="20.25">
      <c r="A1901" s="44">
        <v>1</v>
      </c>
      <c r="B1901" s="21" t="s">
        <v>23</v>
      </c>
      <c r="C1901" s="21" t="s">
        <v>23</v>
      </c>
      <c r="D1901" s="801">
        <v>0</v>
      </c>
      <c r="E1901" s="44" t="s">
        <v>23</v>
      </c>
      <c r="F1901" s="799">
        <v>0</v>
      </c>
      <c r="G1901" s="282">
        <v>0</v>
      </c>
      <c r="H1901" s="273">
        <v>0</v>
      </c>
      <c r="I1901" s="273">
        <v>0</v>
      </c>
      <c r="J1901" s="273">
        <v>0</v>
      </c>
      <c r="K1901" s="44" t="s">
        <v>23</v>
      </c>
      <c r="L1901" s="273">
        <v>0</v>
      </c>
      <c r="M1901" s="20" t="s">
        <v>23</v>
      </c>
      <c r="N1901" s="44" t="s">
        <v>23</v>
      </c>
      <c r="O1901" s="18" t="s">
        <v>23</v>
      </c>
    </row>
    <row r="1902" spans="1:15" s="42" customFormat="1" ht="40.5">
      <c r="A1902" s="104" t="s">
        <v>2016</v>
      </c>
      <c r="B1902" s="1049" t="s">
        <v>980</v>
      </c>
      <c r="C1902" s="1050"/>
      <c r="D1902" s="11">
        <v>0</v>
      </c>
      <c r="E1902" s="104" t="s">
        <v>23</v>
      </c>
      <c r="F1902" s="166">
        <v>0</v>
      </c>
      <c r="G1902" s="10">
        <v>0</v>
      </c>
      <c r="H1902" s="167">
        <v>0</v>
      </c>
      <c r="I1902" s="167">
        <v>0</v>
      </c>
      <c r="J1902" s="35">
        <v>0</v>
      </c>
      <c r="K1902" s="103" t="s">
        <v>23</v>
      </c>
      <c r="L1902" s="34">
        <v>0</v>
      </c>
      <c r="M1902" s="11" t="s">
        <v>23</v>
      </c>
      <c r="N1902" s="103" t="s">
        <v>23</v>
      </c>
      <c r="O1902" s="11" t="s">
        <v>23</v>
      </c>
    </row>
    <row r="1903" spans="1:15" s="42" customFormat="1" ht="40.5">
      <c r="A1903" s="104" t="s">
        <v>2017</v>
      </c>
      <c r="B1903" s="1049" t="s">
        <v>721</v>
      </c>
      <c r="C1903" s="1051"/>
      <c r="D1903" s="1051"/>
      <c r="E1903" s="1051"/>
      <c r="F1903" s="1051"/>
      <c r="G1903" s="1051"/>
      <c r="H1903" s="1051"/>
      <c r="I1903" s="1051"/>
      <c r="J1903" s="1051"/>
      <c r="K1903" s="1051"/>
      <c r="L1903" s="1051"/>
      <c r="M1903" s="1051"/>
      <c r="N1903" s="1051"/>
      <c r="O1903" s="1050"/>
    </row>
    <row r="1904" spans="1:15" s="42" customFormat="1" ht="20.25">
      <c r="A1904" s="44"/>
      <c r="B1904" s="12"/>
      <c r="C1904" s="12"/>
      <c r="D1904" s="44"/>
      <c r="E1904" s="848"/>
      <c r="F1904" s="799"/>
      <c r="G1904" s="269"/>
      <c r="H1904" s="606"/>
      <c r="I1904" s="606"/>
      <c r="J1904" s="273"/>
      <c r="K1904" s="44"/>
      <c r="L1904" s="273"/>
      <c r="M1904" s="281"/>
      <c r="N1904" s="17"/>
      <c r="O1904" s="18"/>
    </row>
    <row r="1905" spans="1:15" s="42" customFormat="1" ht="40.5">
      <c r="A1905" s="104" t="s">
        <v>2017</v>
      </c>
      <c r="B1905" s="1049" t="s">
        <v>732</v>
      </c>
      <c r="C1905" s="1050"/>
      <c r="D1905" s="11">
        <v>0</v>
      </c>
      <c r="E1905" s="104" t="s">
        <v>23</v>
      </c>
      <c r="F1905" s="166">
        <v>0</v>
      </c>
      <c r="G1905" s="10">
        <v>0</v>
      </c>
      <c r="H1905" s="167">
        <v>0</v>
      </c>
      <c r="I1905" s="167">
        <v>0</v>
      </c>
      <c r="J1905" s="35">
        <v>0</v>
      </c>
      <c r="K1905" s="103" t="s">
        <v>23</v>
      </c>
      <c r="L1905" s="846">
        <v>0</v>
      </c>
      <c r="M1905" s="11" t="s">
        <v>23</v>
      </c>
      <c r="N1905" s="103" t="s">
        <v>23</v>
      </c>
      <c r="O1905" s="11" t="s">
        <v>23</v>
      </c>
    </row>
    <row r="1906" spans="1:15" s="42" customFormat="1" ht="138.75" customHeight="1">
      <c r="A1906" s="104" t="s">
        <v>2014</v>
      </c>
      <c r="B1906" s="1049" t="s">
        <v>2018</v>
      </c>
      <c r="C1906" s="1050"/>
      <c r="D1906" s="11">
        <v>0</v>
      </c>
      <c r="E1906" s="104" t="s">
        <v>23</v>
      </c>
      <c r="F1906" s="166">
        <v>0</v>
      </c>
      <c r="G1906" s="10">
        <v>0</v>
      </c>
      <c r="H1906" s="167">
        <v>0</v>
      </c>
      <c r="I1906" s="167">
        <v>0</v>
      </c>
      <c r="J1906" s="35">
        <v>0</v>
      </c>
      <c r="K1906" s="103" t="s">
        <v>23</v>
      </c>
      <c r="L1906" s="34">
        <v>0</v>
      </c>
      <c r="M1906" s="11" t="s">
        <v>23</v>
      </c>
      <c r="N1906" s="103" t="s">
        <v>23</v>
      </c>
      <c r="O1906" s="11" t="s">
        <v>23</v>
      </c>
    </row>
    <row r="1907" spans="1:15" s="42" customFormat="1" ht="20.25">
      <c r="A1907" s="104" t="s">
        <v>2019</v>
      </c>
      <c r="B1907" s="1068" t="s">
        <v>735</v>
      </c>
      <c r="C1907" s="1069"/>
      <c r="D1907" s="1069"/>
      <c r="E1907" s="1069"/>
      <c r="F1907" s="1069"/>
      <c r="G1907" s="1069"/>
      <c r="H1907" s="1069"/>
      <c r="I1907" s="1069"/>
      <c r="J1907" s="1069"/>
      <c r="K1907" s="1069"/>
      <c r="L1907" s="1069"/>
      <c r="M1907" s="1069"/>
      <c r="N1907" s="1069"/>
      <c r="O1907" s="1070"/>
    </row>
    <row r="1908" spans="1:15" s="42" customFormat="1" ht="20.25">
      <c r="A1908" s="104" t="s">
        <v>2020</v>
      </c>
      <c r="B1908" s="1068" t="s">
        <v>985</v>
      </c>
      <c r="C1908" s="1069"/>
      <c r="D1908" s="1069"/>
      <c r="E1908" s="1069"/>
      <c r="F1908" s="1069"/>
      <c r="G1908" s="1069"/>
      <c r="H1908" s="1069"/>
      <c r="I1908" s="1069"/>
      <c r="J1908" s="1069"/>
      <c r="K1908" s="1069"/>
      <c r="L1908" s="1069"/>
      <c r="M1908" s="1069"/>
      <c r="N1908" s="1069"/>
      <c r="O1908" s="1070"/>
    </row>
    <row r="1909" spans="1:15" s="42" customFormat="1" ht="20.25">
      <c r="A1909" s="44">
        <v>1</v>
      </c>
      <c r="B1909" s="21" t="s">
        <v>23</v>
      </c>
      <c r="C1909" s="21" t="s">
        <v>23</v>
      </c>
      <c r="D1909" s="801">
        <v>0</v>
      </c>
      <c r="E1909" s="44" t="s">
        <v>23</v>
      </c>
      <c r="F1909" s="799">
        <v>0</v>
      </c>
      <c r="G1909" s="282">
        <v>0</v>
      </c>
      <c r="H1909" s="273">
        <v>0</v>
      </c>
      <c r="I1909" s="273">
        <v>0</v>
      </c>
      <c r="J1909" s="273">
        <v>0</v>
      </c>
      <c r="K1909" s="44" t="s">
        <v>23</v>
      </c>
      <c r="L1909" s="273">
        <v>0</v>
      </c>
      <c r="M1909" s="20" t="s">
        <v>23</v>
      </c>
      <c r="N1909" s="44" t="s">
        <v>23</v>
      </c>
      <c r="O1909" s="18" t="s">
        <v>23</v>
      </c>
    </row>
    <row r="1910" spans="1:15" s="42" customFormat="1" ht="20.25">
      <c r="A1910" s="174" t="s">
        <v>2021</v>
      </c>
      <c r="B1910" s="1049" t="s">
        <v>949</v>
      </c>
      <c r="C1910" s="1050"/>
      <c r="D1910" s="11">
        <v>0</v>
      </c>
      <c r="E1910" s="104" t="s">
        <v>23</v>
      </c>
      <c r="F1910" s="166">
        <v>0</v>
      </c>
      <c r="G1910" s="10">
        <v>0</v>
      </c>
      <c r="H1910" s="167">
        <v>0</v>
      </c>
      <c r="I1910" s="167">
        <v>0</v>
      </c>
      <c r="J1910" s="35">
        <v>0</v>
      </c>
      <c r="K1910" s="103" t="s">
        <v>23</v>
      </c>
      <c r="L1910" s="34">
        <v>0</v>
      </c>
      <c r="M1910" s="11" t="s">
        <v>23</v>
      </c>
      <c r="N1910" s="103" t="s">
        <v>23</v>
      </c>
      <c r="O1910" s="11" t="s">
        <v>23</v>
      </c>
    </row>
    <row r="1911" spans="1:15" s="42" customFormat="1" ht="20.25">
      <c r="A1911" s="174" t="s">
        <v>2022</v>
      </c>
      <c r="B1911" s="1049" t="s">
        <v>987</v>
      </c>
      <c r="C1911" s="1051"/>
      <c r="D1911" s="1051"/>
      <c r="E1911" s="1051"/>
      <c r="F1911" s="1051"/>
      <c r="G1911" s="1051"/>
      <c r="H1911" s="1051"/>
      <c r="I1911" s="1051"/>
      <c r="J1911" s="1051"/>
      <c r="K1911" s="1051"/>
      <c r="L1911" s="1051"/>
      <c r="M1911" s="1051"/>
      <c r="N1911" s="1051"/>
      <c r="O1911" s="1050"/>
    </row>
    <row r="1912" spans="1:15" s="42" customFormat="1" ht="20.25">
      <c r="A1912" s="820">
        <v>1</v>
      </c>
      <c r="B1912" s="21" t="s">
        <v>23</v>
      </c>
      <c r="C1912" s="21" t="s">
        <v>23</v>
      </c>
      <c r="D1912" s="801">
        <v>0</v>
      </c>
      <c r="E1912" s="44" t="s">
        <v>23</v>
      </c>
      <c r="F1912" s="799">
        <v>0</v>
      </c>
      <c r="G1912" s="282">
        <v>0</v>
      </c>
      <c r="H1912" s="273">
        <v>0</v>
      </c>
      <c r="I1912" s="273">
        <v>0</v>
      </c>
      <c r="J1912" s="273">
        <v>0</v>
      </c>
      <c r="K1912" s="44" t="s">
        <v>23</v>
      </c>
      <c r="L1912" s="273">
        <v>0</v>
      </c>
      <c r="M1912" s="20" t="s">
        <v>23</v>
      </c>
      <c r="N1912" s="44" t="s">
        <v>23</v>
      </c>
      <c r="O1912" s="18" t="s">
        <v>23</v>
      </c>
    </row>
    <row r="1913" spans="1:15" s="42" customFormat="1" ht="20.25">
      <c r="A1913" s="174" t="s">
        <v>2022</v>
      </c>
      <c r="B1913" s="1049" t="s">
        <v>988</v>
      </c>
      <c r="C1913" s="1050"/>
      <c r="D1913" s="11">
        <v>0</v>
      </c>
      <c r="E1913" s="104" t="s">
        <v>23</v>
      </c>
      <c r="F1913" s="166">
        <v>0</v>
      </c>
      <c r="G1913" s="10">
        <v>0</v>
      </c>
      <c r="H1913" s="167">
        <v>0</v>
      </c>
      <c r="I1913" s="167">
        <v>0</v>
      </c>
      <c r="J1913" s="35">
        <v>0</v>
      </c>
      <c r="K1913" s="103" t="s">
        <v>23</v>
      </c>
      <c r="L1913" s="34">
        <v>0</v>
      </c>
      <c r="M1913" s="11" t="s">
        <v>23</v>
      </c>
      <c r="N1913" s="103" t="s">
        <v>23</v>
      </c>
      <c r="O1913" s="11" t="s">
        <v>23</v>
      </c>
    </row>
    <row r="1914" spans="1:15" s="42" customFormat="1" ht="20.25">
      <c r="A1914" s="174" t="s">
        <v>2023</v>
      </c>
      <c r="B1914" s="1049" t="s">
        <v>990</v>
      </c>
      <c r="C1914" s="1051"/>
      <c r="D1914" s="1051"/>
      <c r="E1914" s="1051"/>
      <c r="F1914" s="1051"/>
      <c r="G1914" s="1051"/>
      <c r="H1914" s="1051"/>
      <c r="I1914" s="1051"/>
      <c r="J1914" s="1051"/>
      <c r="K1914" s="1051"/>
      <c r="L1914" s="1051"/>
      <c r="M1914" s="1051"/>
      <c r="N1914" s="1051"/>
      <c r="O1914" s="1050"/>
    </row>
    <row r="1915" spans="1:15" s="42" customFormat="1" ht="20.25">
      <c r="A1915" s="820">
        <v>1</v>
      </c>
      <c r="B1915" s="21" t="s">
        <v>23</v>
      </c>
      <c r="C1915" s="21" t="s">
        <v>23</v>
      </c>
      <c r="D1915" s="801">
        <v>0</v>
      </c>
      <c r="E1915" s="44" t="s">
        <v>23</v>
      </c>
      <c r="F1915" s="799">
        <v>0</v>
      </c>
      <c r="G1915" s="282">
        <v>0</v>
      </c>
      <c r="H1915" s="273">
        <v>0</v>
      </c>
      <c r="I1915" s="273">
        <v>0</v>
      </c>
      <c r="J1915" s="273">
        <v>0</v>
      </c>
      <c r="K1915" s="44" t="s">
        <v>23</v>
      </c>
      <c r="L1915" s="273">
        <v>0</v>
      </c>
      <c r="M1915" s="20" t="s">
        <v>23</v>
      </c>
      <c r="N1915" s="44" t="s">
        <v>23</v>
      </c>
      <c r="O1915" s="18" t="s">
        <v>23</v>
      </c>
    </row>
    <row r="1916" spans="1:15" s="42" customFormat="1" ht="20.25">
      <c r="A1916" s="174" t="s">
        <v>2023</v>
      </c>
      <c r="B1916" s="1049" t="s">
        <v>991</v>
      </c>
      <c r="C1916" s="1050"/>
      <c r="D1916" s="11">
        <v>0</v>
      </c>
      <c r="E1916" s="104" t="s">
        <v>23</v>
      </c>
      <c r="F1916" s="166">
        <v>0</v>
      </c>
      <c r="G1916" s="10">
        <v>0</v>
      </c>
      <c r="H1916" s="167">
        <v>0</v>
      </c>
      <c r="I1916" s="167">
        <v>0</v>
      </c>
      <c r="J1916" s="35">
        <v>0</v>
      </c>
      <c r="K1916" s="103" t="s">
        <v>23</v>
      </c>
      <c r="L1916" s="34">
        <v>0</v>
      </c>
      <c r="M1916" s="11" t="s">
        <v>23</v>
      </c>
      <c r="N1916" s="103" t="s">
        <v>23</v>
      </c>
      <c r="O1916" s="11" t="s">
        <v>23</v>
      </c>
    </row>
    <row r="1917" spans="1:15" s="42" customFormat="1" ht="20.25">
      <c r="A1917" s="174" t="s">
        <v>2024</v>
      </c>
      <c r="B1917" s="1049" t="s">
        <v>721</v>
      </c>
      <c r="C1917" s="1051"/>
      <c r="D1917" s="1051"/>
      <c r="E1917" s="1051"/>
      <c r="F1917" s="1051"/>
      <c r="G1917" s="1051"/>
      <c r="H1917" s="1051"/>
      <c r="I1917" s="1051"/>
      <c r="J1917" s="1051"/>
      <c r="K1917" s="1051"/>
      <c r="L1917" s="1051"/>
      <c r="M1917" s="1051"/>
      <c r="N1917" s="1051"/>
      <c r="O1917" s="1050"/>
    </row>
    <row r="1918" spans="1:15" s="42" customFormat="1" ht="20.25">
      <c r="A1918" s="847" t="s">
        <v>982</v>
      </c>
      <c r="B1918" s="21" t="s">
        <v>23</v>
      </c>
      <c r="C1918" s="21" t="s">
        <v>23</v>
      </c>
      <c r="D1918" s="801">
        <v>0</v>
      </c>
      <c r="E1918" s="44" t="s">
        <v>23</v>
      </c>
      <c r="F1918" s="799">
        <v>0</v>
      </c>
      <c r="G1918" s="282">
        <v>0</v>
      </c>
      <c r="H1918" s="273">
        <v>0</v>
      </c>
      <c r="I1918" s="273">
        <v>0</v>
      </c>
      <c r="J1918" s="273">
        <v>0</v>
      </c>
      <c r="K1918" s="44" t="s">
        <v>23</v>
      </c>
      <c r="L1918" s="273">
        <v>0</v>
      </c>
      <c r="M1918" s="20" t="s">
        <v>23</v>
      </c>
      <c r="N1918" s="44" t="s">
        <v>23</v>
      </c>
      <c r="O1918" s="18" t="s">
        <v>23</v>
      </c>
    </row>
    <row r="1919" spans="1:15" s="42" customFormat="1" ht="20.25">
      <c r="A1919" s="174" t="s">
        <v>2024</v>
      </c>
      <c r="B1919" s="1049" t="s">
        <v>732</v>
      </c>
      <c r="C1919" s="1050"/>
      <c r="D1919" s="11">
        <v>0</v>
      </c>
      <c r="E1919" s="104" t="s">
        <v>23</v>
      </c>
      <c r="F1919" s="166">
        <v>0</v>
      </c>
      <c r="G1919" s="10">
        <v>0</v>
      </c>
      <c r="H1919" s="167">
        <v>0</v>
      </c>
      <c r="I1919" s="167">
        <v>0</v>
      </c>
      <c r="J1919" s="35">
        <v>0</v>
      </c>
      <c r="K1919" s="103" t="s">
        <v>23</v>
      </c>
      <c r="L1919" s="34">
        <v>0</v>
      </c>
      <c r="M1919" s="11" t="s">
        <v>23</v>
      </c>
      <c r="N1919" s="103" t="s">
        <v>23</v>
      </c>
      <c r="O1919" s="11" t="s">
        <v>23</v>
      </c>
    </row>
    <row r="1920" spans="1:15" s="42" customFormat="1" ht="146.25" customHeight="1">
      <c r="A1920" s="174" t="s">
        <v>2019</v>
      </c>
      <c r="B1920" s="1049" t="s">
        <v>2025</v>
      </c>
      <c r="C1920" s="1050"/>
      <c r="D1920" s="11">
        <v>0</v>
      </c>
      <c r="E1920" s="104" t="s">
        <v>23</v>
      </c>
      <c r="F1920" s="166">
        <v>0</v>
      </c>
      <c r="G1920" s="10">
        <v>0</v>
      </c>
      <c r="H1920" s="167">
        <v>0</v>
      </c>
      <c r="I1920" s="167">
        <v>0</v>
      </c>
      <c r="J1920" s="35">
        <v>0</v>
      </c>
      <c r="K1920" s="103" t="s">
        <v>23</v>
      </c>
      <c r="L1920" s="34">
        <v>0</v>
      </c>
      <c r="M1920" s="11" t="s">
        <v>23</v>
      </c>
      <c r="N1920" s="103" t="s">
        <v>23</v>
      </c>
      <c r="O1920" s="11" t="s">
        <v>23</v>
      </c>
    </row>
    <row r="1921" spans="1:15" s="42" customFormat="1" ht="37.5" customHeight="1">
      <c r="A1921" s="174" t="s">
        <v>2026</v>
      </c>
      <c r="B1921" s="1068" t="s">
        <v>994</v>
      </c>
      <c r="C1921" s="1069"/>
      <c r="D1921" s="1069"/>
      <c r="E1921" s="1069"/>
      <c r="F1921" s="1069"/>
      <c r="G1921" s="1069"/>
      <c r="H1921" s="1069"/>
      <c r="I1921" s="1069"/>
      <c r="J1921" s="1069"/>
      <c r="K1921" s="1069"/>
      <c r="L1921" s="1069"/>
      <c r="M1921" s="1069"/>
      <c r="N1921" s="1069"/>
      <c r="O1921" s="1070"/>
    </row>
    <row r="1922" spans="1:15" s="42" customFormat="1" ht="20.25">
      <c r="A1922" s="847" t="s">
        <v>982</v>
      </c>
      <c r="B1922" s="21" t="s">
        <v>23</v>
      </c>
      <c r="C1922" s="21" t="s">
        <v>23</v>
      </c>
      <c r="D1922" s="801">
        <v>0</v>
      </c>
      <c r="E1922" s="44" t="s">
        <v>23</v>
      </c>
      <c r="F1922" s="799">
        <v>0</v>
      </c>
      <c r="G1922" s="282">
        <v>0</v>
      </c>
      <c r="H1922" s="273">
        <v>0</v>
      </c>
      <c r="I1922" s="273">
        <v>0</v>
      </c>
      <c r="J1922" s="273">
        <v>0</v>
      </c>
      <c r="K1922" s="44" t="s">
        <v>23</v>
      </c>
      <c r="L1922" s="273">
        <v>0</v>
      </c>
      <c r="M1922" s="20" t="s">
        <v>23</v>
      </c>
      <c r="N1922" s="44" t="s">
        <v>23</v>
      </c>
      <c r="O1922" s="18" t="s">
        <v>23</v>
      </c>
    </row>
    <row r="1923" spans="1:15" s="42" customFormat="1" ht="133.5" customHeight="1">
      <c r="A1923" s="174" t="s">
        <v>2026</v>
      </c>
      <c r="B1923" s="1049" t="s">
        <v>2027</v>
      </c>
      <c r="C1923" s="1050"/>
      <c r="D1923" s="11">
        <v>0</v>
      </c>
      <c r="E1923" s="104" t="s">
        <v>23</v>
      </c>
      <c r="F1923" s="166">
        <v>0</v>
      </c>
      <c r="G1923" s="10">
        <v>0</v>
      </c>
      <c r="H1923" s="167">
        <v>0</v>
      </c>
      <c r="I1923" s="167">
        <v>0</v>
      </c>
      <c r="J1923" s="35">
        <v>0</v>
      </c>
      <c r="K1923" s="103" t="s">
        <v>23</v>
      </c>
      <c r="L1923" s="34">
        <v>0</v>
      </c>
      <c r="M1923" s="11" t="s">
        <v>23</v>
      </c>
      <c r="N1923" s="103" t="s">
        <v>23</v>
      </c>
      <c r="O1923" s="11" t="s">
        <v>23</v>
      </c>
    </row>
    <row r="1924" spans="1:15" s="42" customFormat="1" ht="180" customHeight="1">
      <c r="A1924" s="173" t="s">
        <v>1999</v>
      </c>
      <c r="B1924" s="1052" t="s">
        <v>2028</v>
      </c>
      <c r="C1924" s="1054"/>
      <c r="D1924" s="26">
        <v>1665.6</v>
      </c>
      <c r="E1924" s="106" t="s">
        <v>23</v>
      </c>
      <c r="F1924" s="165">
        <v>0</v>
      </c>
      <c r="G1924" s="23">
        <v>2</v>
      </c>
      <c r="H1924" s="43">
        <v>5238559.12</v>
      </c>
      <c r="I1924" s="43">
        <f>I1892</f>
        <v>1230687.3</v>
      </c>
      <c r="J1924" s="51">
        <f>J1892</f>
        <v>4007871.8200000003</v>
      </c>
      <c r="K1924" s="105" t="s">
        <v>23</v>
      </c>
      <c r="L1924" s="22">
        <f>L1892</f>
        <v>37090616.140000001</v>
      </c>
      <c r="M1924" s="26" t="s">
        <v>23</v>
      </c>
      <c r="N1924" s="105" t="s">
        <v>23</v>
      </c>
      <c r="O1924" s="26" t="s">
        <v>23</v>
      </c>
    </row>
    <row r="1925" spans="1:15" s="42" customFormat="1" ht="81.75" customHeight="1">
      <c r="A1925" s="104" t="s">
        <v>2029</v>
      </c>
      <c r="B1925" s="1060" t="s">
        <v>2030</v>
      </c>
      <c r="C1925" s="1061"/>
      <c r="D1925" s="1061"/>
      <c r="E1925" s="1061"/>
      <c r="F1925" s="1061"/>
      <c r="G1925" s="1061"/>
      <c r="H1925" s="1061"/>
      <c r="I1925" s="1061"/>
      <c r="J1925" s="1061"/>
      <c r="K1925" s="1061"/>
      <c r="L1925" s="1061"/>
      <c r="M1925" s="1061"/>
      <c r="N1925" s="1061"/>
      <c r="O1925" s="1062"/>
    </row>
    <row r="1926" spans="1:15" s="42" customFormat="1" ht="25.5">
      <c r="A1926" s="104" t="s">
        <v>2031</v>
      </c>
      <c r="B1926" s="1060" t="s">
        <v>20</v>
      </c>
      <c r="C1926" s="1061"/>
      <c r="D1926" s="1061"/>
      <c r="E1926" s="1061"/>
      <c r="F1926" s="1061"/>
      <c r="G1926" s="1061"/>
      <c r="H1926" s="1061"/>
      <c r="I1926" s="1061"/>
      <c r="J1926" s="1061"/>
      <c r="K1926" s="1061"/>
      <c r="L1926" s="1061"/>
      <c r="M1926" s="1061"/>
      <c r="N1926" s="1061"/>
      <c r="O1926" s="1062"/>
    </row>
    <row r="1927" spans="1:15" s="42" customFormat="1" ht="102.75" customHeight="1">
      <c r="A1927" s="44">
        <v>1</v>
      </c>
      <c r="B1927" s="17" t="s">
        <v>2032</v>
      </c>
      <c r="C1927" s="12" t="s">
        <v>2033</v>
      </c>
      <c r="D1927" s="5">
        <v>1809.1</v>
      </c>
      <c r="E1927" s="188" t="s">
        <v>2034</v>
      </c>
      <c r="F1927" s="799">
        <v>0</v>
      </c>
      <c r="G1927" s="269">
        <v>1</v>
      </c>
      <c r="H1927" s="368">
        <v>7401194</v>
      </c>
      <c r="I1927" s="368">
        <v>0</v>
      </c>
      <c r="J1927" s="368">
        <f>H1927-I1927</f>
        <v>7401194</v>
      </c>
      <c r="K1927" s="808" t="s">
        <v>2035</v>
      </c>
      <c r="L1927" s="21">
        <v>25229118.289999999</v>
      </c>
      <c r="M1927" s="19">
        <v>40921</v>
      </c>
      <c r="N1927" s="5" t="s">
        <v>2036</v>
      </c>
      <c r="O1927" s="18" t="s">
        <v>23</v>
      </c>
    </row>
    <row r="1928" spans="1:15" s="42" customFormat="1" ht="117.75" customHeight="1">
      <c r="A1928" s="44">
        <v>2</v>
      </c>
      <c r="B1928" s="17" t="s">
        <v>1977</v>
      </c>
      <c r="C1928" s="12" t="s">
        <v>2033</v>
      </c>
      <c r="D1928" s="5">
        <v>64.400000000000006</v>
      </c>
      <c r="E1928" s="188" t="s">
        <v>2037</v>
      </c>
      <c r="F1928" s="799">
        <v>0</v>
      </c>
      <c r="G1928" s="269">
        <v>1</v>
      </c>
      <c r="H1928" s="368">
        <v>333000</v>
      </c>
      <c r="I1928" s="368">
        <v>309065.42</v>
      </c>
      <c r="J1928" s="368">
        <f>H1928-I1928</f>
        <v>23934.580000000016</v>
      </c>
      <c r="K1928" s="5" t="s">
        <v>2038</v>
      </c>
      <c r="L1928" s="273">
        <v>471541.31</v>
      </c>
      <c r="M1928" s="19" t="s">
        <v>2039</v>
      </c>
      <c r="N1928" s="5" t="s">
        <v>2040</v>
      </c>
      <c r="O1928" s="18"/>
    </row>
    <row r="1929" spans="1:15" s="42" customFormat="1" ht="181.5" customHeight="1">
      <c r="A1929" s="104" t="s">
        <v>2031</v>
      </c>
      <c r="B1929" s="1068" t="s">
        <v>2041</v>
      </c>
      <c r="C1929" s="1070"/>
      <c r="D1929" s="835">
        <v>1873.5</v>
      </c>
      <c r="E1929" s="104" t="s">
        <v>23</v>
      </c>
      <c r="F1929" s="166">
        <v>0</v>
      </c>
      <c r="G1929" s="10">
        <v>2</v>
      </c>
      <c r="H1929" s="167">
        <v>7734194</v>
      </c>
      <c r="I1929" s="167">
        <f>I1927+I1928</f>
        <v>309065.42</v>
      </c>
      <c r="J1929" s="35">
        <f>J1927+J1928</f>
        <v>7425128.5800000001</v>
      </c>
      <c r="K1929" s="103" t="s">
        <v>23</v>
      </c>
      <c r="L1929" s="34">
        <f>L1927+L1928</f>
        <v>25700659.599999998</v>
      </c>
      <c r="M1929" s="11" t="s">
        <v>23</v>
      </c>
      <c r="N1929" s="103" t="s">
        <v>23</v>
      </c>
      <c r="O1929" s="11" t="s">
        <v>23</v>
      </c>
    </row>
    <row r="1930" spans="1:15" s="42" customFormat="1" ht="35.25" customHeight="1">
      <c r="A1930" s="104" t="s">
        <v>2042</v>
      </c>
      <c r="B1930" s="1068" t="s">
        <v>197</v>
      </c>
      <c r="C1930" s="1069"/>
      <c r="D1930" s="1069"/>
      <c r="E1930" s="1069"/>
      <c r="F1930" s="1069"/>
      <c r="G1930" s="1069"/>
      <c r="H1930" s="1069"/>
      <c r="I1930" s="1069"/>
      <c r="J1930" s="1069"/>
      <c r="K1930" s="1069"/>
      <c r="L1930" s="1069"/>
      <c r="M1930" s="1069"/>
      <c r="N1930" s="1069"/>
      <c r="O1930" s="1070"/>
    </row>
    <row r="1931" spans="1:15" s="42" customFormat="1" ht="20.25">
      <c r="A1931" s="44">
        <v>1</v>
      </c>
      <c r="B1931" s="21" t="s">
        <v>23</v>
      </c>
      <c r="C1931" s="21" t="s">
        <v>23</v>
      </c>
      <c r="D1931" s="801">
        <v>0</v>
      </c>
      <c r="E1931" s="44" t="s">
        <v>23</v>
      </c>
      <c r="F1931" s="799">
        <v>0</v>
      </c>
      <c r="G1931" s="282">
        <v>0</v>
      </c>
      <c r="H1931" s="273">
        <v>0</v>
      </c>
      <c r="I1931" s="273">
        <v>0</v>
      </c>
      <c r="J1931" s="273">
        <v>0</v>
      </c>
      <c r="K1931" s="44" t="s">
        <v>23</v>
      </c>
      <c r="L1931" s="273">
        <v>0</v>
      </c>
      <c r="M1931" s="20" t="s">
        <v>23</v>
      </c>
      <c r="N1931" s="44" t="s">
        <v>23</v>
      </c>
      <c r="O1931" s="18" t="s">
        <v>23</v>
      </c>
    </row>
    <row r="1932" spans="1:15" s="42" customFormat="1" ht="138.75" customHeight="1">
      <c r="A1932" s="104" t="s">
        <v>2042</v>
      </c>
      <c r="B1932" s="1068" t="s">
        <v>2043</v>
      </c>
      <c r="C1932" s="1070"/>
      <c r="D1932" s="11">
        <v>0</v>
      </c>
      <c r="E1932" s="104" t="s">
        <v>23</v>
      </c>
      <c r="F1932" s="166">
        <v>0</v>
      </c>
      <c r="G1932" s="10">
        <v>0</v>
      </c>
      <c r="H1932" s="167">
        <v>0</v>
      </c>
      <c r="I1932" s="167">
        <v>0</v>
      </c>
      <c r="J1932" s="35">
        <v>0</v>
      </c>
      <c r="K1932" s="103" t="s">
        <v>23</v>
      </c>
      <c r="L1932" s="34">
        <v>0</v>
      </c>
      <c r="M1932" s="11" t="s">
        <v>23</v>
      </c>
      <c r="N1932" s="103" t="s">
        <v>23</v>
      </c>
      <c r="O1932" s="11" t="s">
        <v>23</v>
      </c>
    </row>
    <row r="1933" spans="1:15" s="42" customFormat="1" ht="42.75" customHeight="1">
      <c r="A1933" s="104" t="s">
        <v>2044</v>
      </c>
      <c r="B1933" s="1068" t="s">
        <v>678</v>
      </c>
      <c r="C1933" s="1069"/>
      <c r="D1933" s="1069"/>
      <c r="E1933" s="1069"/>
      <c r="F1933" s="1069"/>
      <c r="G1933" s="1069"/>
      <c r="H1933" s="1069"/>
      <c r="I1933" s="1069"/>
      <c r="J1933" s="1069"/>
      <c r="K1933" s="1069"/>
      <c r="L1933" s="1069"/>
      <c r="M1933" s="1069"/>
      <c r="N1933" s="1069"/>
      <c r="O1933" s="1070"/>
    </row>
    <row r="1934" spans="1:15" s="42" customFormat="1" ht="40.5">
      <c r="A1934" s="104" t="s">
        <v>2045</v>
      </c>
      <c r="B1934" s="1068" t="s">
        <v>977</v>
      </c>
      <c r="C1934" s="1069"/>
      <c r="D1934" s="1069"/>
      <c r="E1934" s="1069"/>
      <c r="F1934" s="1069"/>
      <c r="G1934" s="1069"/>
      <c r="H1934" s="1069"/>
      <c r="I1934" s="1069"/>
      <c r="J1934" s="1069"/>
      <c r="K1934" s="1069"/>
      <c r="L1934" s="1069"/>
      <c r="M1934" s="1069"/>
      <c r="N1934" s="1069"/>
      <c r="O1934" s="1070"/>
    </row>
    <row r="1935" spans="1:15" s="42" customFormat="1" ht="20.25">
      <c r="A1935" s="44">
        <v>1</v>
      </c>
      <c r="B1935" s="21" t="s">
        <v>23</v>
      </c>
      <c r="C1935" s="21" t="s">
        <v>23</v>
      </c>
      <c r="D1935" s="801">
        <v>0</v>
      </c>
      <c r="E1935" s="44" t="s">
        <v>23</v>
      </c>
      <c r="F1935" s="799">
        <v>0</v>
      </c>
      <c r="G1935" s="282">
        <v>0</v>
      </c>
      <c r="H1935" s="273">
        <v>0</v>
      </c>
      <c r="I1935" s="273">
        <v>0</v>
      </c>
      <c r="J1935" s="273">
        <v>0</v>
      </c>
      <c r="K1935" s="44" t="s">
        <v>23</v>
      </c>
      <c r="L1935" s="273">
        <v>0</v>
      </c>
      <c r="M1935" s="20" t="s">
        <v>23</v>
      </c>
      <c r="N1935" s="44" t="s">
        <v>23</v>
      </c>
      <c r="O1935" s="18" t="s">
        <v>23</v>
      </c>
    </row>
    <row r="1936" spans="1:15" s="42" customFormat="1" ht="40.5">
      <c r="A1936" s="104" t="s">
        <v>2045</v>
      </c>
      <c r="B1936" s="1068" t="s">
        <v>978</v>
      </c>
      <c r="C1936" s="1070"/>
      <c r="D1936" s="11">
        <v>0</v>
      </c>
      <c r="E1936" s="104" t="s">
        <v>23</v>
      </c>
      <c r="F1936" s="166">
        <v>0</v>
      </c>
      <c r="G1936" s="10">
        <v>0</v>
      </c>
      <c r="H1936" s="167">
        <v>0</v>
      </c>
      <c r="I1936" s="167">
        <v>0</v>
      </c>
      <c r="J1936" s="35">
        <v>0</v>
      </c>
      <c r="K1936" s="103" t="s">
        <v>23</v>
      </c>
      <c r="L1936" s="34">
        <v>0</v>
      </c>
      <c r="M1936" s="11" t="s">
        <v>23</v>
      </c>
      <c r="N1936" s="103" t="s">
        <v>23</v>
      </c>
      <c r="O1936" s="11" t="s">
        <v>23</v>
      </c>
    </row>
    <row r="1937" spans="1:15" s="42" customFormat="1" ht="40.5">
      <c r="A1937" s="104" t="s">
        <v>2046</v>
      </c>
      <c r="B1937" s="1068" t="s">
        <v>692</v>
      </c>
      <c r="C1937" s="1069"/>
      <c r="D1937" s="1069"/>
      <c r="E1937" s="1069"/>
      <c r="F1937" s="1069"/>
      <c r="G1937" s="1069"/>
      <c r="H1937" s="1069"/>
      <c r="I1937" s="1069"/>
      <c r="J1937" s="1069"/>
      <c r="K1937" s="1069"/>
      <c r="L1937" s="1069"/>
      <c r="M1937" s="1069"/>
      <c r="N1937" s="1069"/>
      <c r="O1937" s="1070"/>
    </row>
    <row r="1938" spans="1:15" s="42" customFormat="1" ht="20.25">
      <c r="A1938" s="44">
        <v>1</v>
      </c>
      <c r="B1938" s="21" t="s">
        <v>23</v>
      </c>
      <c r="C1938" s="21" t="s">
        <v>23</v>
      </c>
      <c r="D1938" s="801">
        <v>0</v>
      </c>
      <c r="E1938" s="44" t="s">
        <v>23</v>
      </c>
      <c r="F1938" s="799">
        <v>0</v>
      </c>
      <c r="G1938" s="282">
        <v>0</v>
      </c>
      <c r="H1938" s="273">
        <v>0</v>
      </c>
      <c r="I1938" s="273">
        <v>0</v>
      </c>
      <c r="J1938" s="273">
        <v>0</v>
      </c>
      <c r="K1938" s="44" t="s">
        <v>23</v>
      </c>
      <c r="L1938" s="273">
        <v>0</v>
      </c>
      <c r="M1938" s="20" t="s">
        <v>23</v>
      </c>
      <c r="N1938" s="44" t="s">
        <v>23</v>
      </c>
      <c r="O1938" s="18" t="s">
        <v>23</v>
      </c>
    </row>
    <row r="1939" spans="1:15" s="42" customFormat="1" ht="40.5">
      <c r="A1939" s="104" t="s">
        <v>2046</v>
      </c>
      <c r="B1939" s="1068" t="s">
        <v>980</v>
      </c>
      <c r="C1939" s="1070"/>
      <c r="D1939" s="11">
        <v>0</v>
      </c>
      <c r="E1939" s="104" t="s">
        <v>23</v>
      </c>
      <c r="F1939" s="166">
        <v>0</v>
      </c>
      <c r="G1939" s="10">
        <v>0</v>
      </c>
      <c r="H1939" s="167">
        <v>0</v>
      </c>
      <c r="I1939" s="167">
        <v>0</v>
      </c>
      <c r="J1939" s="35">
        <v>0</v>
      </c>
      <c r="K1939" s="103" t="s">
        <v>23</v>
      </c>
      <c r="L1939" s="34">
        <v>0</v>
      </c>
      <c r="M1939" s="11" t="s">
        <v>23</v>
      </c>
      <c r="N1939" s="103" t="s">
        <v>23</v>
      </c>
      <c r="O1939" s="11" t="s">
        <v>23</v>
      </c>
    </row>
    <row r="1940" spans="1:15" s="42" customFormat="1" ht="40.5">
      <c r="A1940" s="104" t="s">
        <v>2047</v>
      </c>
      <c r="B1940" s="1068" t="s">
        <v>721</v>
      </c>
      <c r="C1940" s="1069"/>
      <c r="D1940" s="1069"/>
      <c r="E1940" s="1069"/>
      <c r="F1940" s="1069"/>
      <c r="G1940" s="1069"/>
      <c r="H1940" s="1069"/>
      <c r="I1940" s="1069"/>
      <c r="J1940" s="1069"/>
      <c r="K1940" s="1069"/>
      <c r="L1940" s="1069"/>
      <c r="M1940" s="1069"/>
      <c r="N1940" s="1069"/>
      <c r="O1940" s="1070"/>
    </row>
    <row r="1941" spans="1:15" s="42" customFormat="1" ht="20.25">
      <c r="A1941" s="44"/>
      <c r="B1941" s="17"/>
      <c r="C1941" s="12"/>
      <c r="D1941" s="5"/>
      <c r="E1941" s="188"/>
      <c r="F1941" s="799"/>
      <c r="G1941" s="269"/>
      <c r="H1941" s="368"/>
      <c r="I1941" s="368"/>
      <c r="J1941" s="273"/>
      <c r="K1941" s="44"/>
      <c r="L1941" s="273"/>
      <c r="M1941" s="19"/>
      <c r="N1941" s="5"/>
      <c r="O1941" s="18"/>
    </row>
    <row r="1942" spans="1:15" s="42" customFormat="1" ht="40.5">
      <c r="A1942" s="104" t="s">
        <v>2047</v>
      </c>
      <c r="B1942" s="1049" t="s">
        <v>732</v>
      </c>
      <c r="C1942" s="1050"/>
      <c r="D1942" s="11">
        <v>0</v>
      </c>
      <c r="E1942" s="104" t="s">
        <v>23</v>
      </c>
      <c r="F1942" s="166">
        <v>0</v>
      </c>
      <c r="G1942" s="10">
        <v>0</v>
      </c>
      <c r="H1942" s="167">
        <v>0</v>
      </c>
      <c r="I1942" s="167">
        <v>0</v>
      </c>
      <c r="J1942" s="35">
        <v>0</v>
      </c>
      <c r="K1942" s="103" t="s">
        <v>23</v>
      </c>
      <c r="L1942" s="846">
        <v>0</v>
      </c>
      <c r="M1942" s="11" t="s">
        <v>23</v>
      </c>
      <c r="N1942" s="103" t="s">
        <v>23</v>
      </c>
      <c r="O1942" s="11" t="s">
        <v>23</v>
      </c>
    </row>
    <row r="1943" spans="1:15" s="42" customFormat="1" ht="146.25" customHeight="1">
      <c r="A1943" s="104" t="s">
        <v>2044</v>
      </c>
      <c r="B1943" s="1049" t="s">
        <v>2048</v>
      </c>
      <c r="C1943" s="1050"/>
      <c r="D1943" s="11">
        <v>0</v>
      </c>
      <c r="E1943" s="104" t="s">
        <v>23</v>
      </c>
      <c r="F1943" s="166">
        <v>0</v>
      </c>
      <c r="G1943" s="10">
        <v>0</v>
      </c>
      <c r="H1943" s="167">
        <v>0</v>
      </c>
      <c r="I1943" s="167">
        <v>0</v>
      </c>
      <c r="J1943" s="35">
        <v>0</v>
      </c>
      <c r="K1943" s="103" t="s">
        <v>23</v>
      </c>
      <c r="L1943" s="34">
        <v>0</v>
      </c>
      <c r="M1943" s="11" t="s">
        <v>23</v>
      </c>
      <c r="N1943" s="103" t="s">
        <v>23</v>
      </c>
      <c r="O1943" s="11" t="s">
        <v>23</v>
      </c>
    </row>
    <row r="1944" spans="1:15" s="42" customFormat="1" ht="33.75" customHeight="1">
      <c r="A1944" s="104" t="s">
        <v>2049</v>
      </c>
      <c r="B1944" s="1049" t="s">
        <v>735</v>
      </c>
      <c r="C1944" s="1051"/>
      <c r="D1944" s="1051"/>
      <c r="E1944" s="1051"/>
      <c r="F1944" s="1051"/>
      <c r="G1944" s="1051"/>
      <c r="H1944" s="1051"/>
      <c r="I1944" s="1051"/>
      <c r="J1944" s="1051"/>
      <c r="K1944" s="1051"/>
      <c r="L1944" s="1051"/>
      <c r="M1944" s="1051"/>
      <c r="N1944" s="1051"/>
      <c r="O1944" s="1050"/>
    </row>
    <row r="1945" spans="1:15" s="42" customFormat="1" ht="40.5">
      <c r="A1945" s="104" t="s">
        <v>2050</v>
      </c>
      <c r="B1945" s="1049" t="s">
        <v>985</v>
      </c>
      <c r="C1945" s="1051"/>
      <c r="D1945" s="1051"/>
      <c r="E1945" s="1051"/>
      <c r="F1945" s="1051"/>
      <c r="G1945" s="1051"/>
      <c r="H1945" s="1051"/>
      <c r="I1945" s="1051"/>
      <c r="J1945" s="1051"/>
      <c r="K1945" s="1051"/>
      <c r="L1945" s="1051"/>
      <c r="M1945" s="1051"/>
      <c r="N1945" s="1051"/>
      <c r="O1945" s="1050"/>
    </row>
    <row r="1946" spans="1:15" s="42" customFormat="1" ht="20.25">
      <c r="A1946" s="44">
        <v>1</v>
      </c>
      <c r="B1946" s="21" t="s">
        <v>23</v>
      </c>
      <c r="C1946" s="21" t="s">
        <v>23</v>
      </c>
      <c r="D1946" s="801">
        <v>0</v>
      </c>
      <c r="E1946" s="44" t="s">
        <v>23</v>
      </c>
      <c r="F1946" s="799">
        <v>0</v>
      </c>
      <c r="G1946" s="282">
        <v>0</v>
      </c>
      <c r="H1946" s="273">
        <v>0</v>
      </c>
      <c r="I1946" s="273">
        <v>0</v>
      </c>
      <c r="J1946" s="273">
        <v>0</v>
      </c>
      <c r="K1946" s="44" t="s">
        <v>23</v>
      </c>
      <c r="L1946" s="273">
        <v>0</v>
      </c>
      <c r="M1946" s="20" t="s">
        <v>23</v>
      </c>
      <c r="N1946" s="44" t="s">
        <v>23</v>
      </c>
      <c r="O1946" s="18" t="s">
        <v>23</v>
      </c>
    </row>
    <row r="1947" spans="1:15" s="42" customFormat="1" ht="20.25">
      <c r="A1947" s="174" t="s">
        <v>2051</v>
      </c>
      <c r="B1947" s="1049" t="s">
        <v>949</v>
      </c>
      <c r="C1947" s="1050"/>
      <c r="D1947" s="11">
        <v>0</v>
      </c>
      <c r="E1947" s="104" t="s">
        <v>23</v>
      </c>
      <c r="F1947" s="166">
        <v>0</v>
      </c>
      <c r="G1947" s="10">
        <v>0</v>
      </c>
      <c r="H1947" s="167">
        <v>0</v>
      </c>
      <c r="I1947" s="167">
        <v>0</v>
      </c>
      <c r="J1947" s="35">
        <v>0</v>
      </c>
      <c r="K1947" s="103" t="s">
        <v>23</v>
      </c>
      <c r="L1947" s="34">
        <v>0</v>
      </c>
      <c r="M1947" s="11" t="s">
        <v>23</v>
      </c>
      <c r="N1947" s="103" t="s">
        <v>23</v>
      </c>
      <c r="O1947" s="11" t="s">
        <v>23</v>
      </c>
    </row>
    <row r="1948" spans="1:15" s="42" customFormat="1" ht="20.25">
      <c r="A1948" s="174" t="s">
        <v>2052</v>
      </c>
      <c r="B1948" s="1049" t="s">
        <v>987</v>
      </c>
      <c r="C1948" s="1051"/>
      <c r="D1948" s="1051"/>
      <c r="E1948" s="1051"/>
      <c r="F1948" s="1051"/>
      <c r="G1948" s="1051"/>
      <c r="H1948" s="1051"/>
      <c r="I1948" s="1051"/>
      <c r="J1948" s="1051"/>
      <c r="K1948" s="1051"/>
      <c r="L1948" s="1051"/>
      <c r="M1948" s="1051"/>
      <c r="N1948" s="1051"/>
      <c r="O1948" s="1050"/>
    </row>
    <row r="1949" spans="1:15" s="42" customFormat="1" ht="20.25">
      <c r="A1949" s="820">
        <v>1</v>
      </c>
      <c r="B1949" s="21" t="s">
        <v>23</v>
      </c>
      <c r="C1949" s="21" t="s">
        <v>23</v>
      </c>
      <c r="D1949" s="801">
        <v>0</v>
      </c>
      <c r="E1949" s="44" t="s">
        <v>23</v>
      </c>
      <c r="F1949" s="799">
        <v>0</v>
      </c>
      <c r="G1949" s="282">
        <v>0</v>
      </c>
      <c r="H1949" s="273">
        <v>0</v>
      </c>
      <c r="I1949" s="273">
        <v>0</v>
      </c>
      <c r="J1949" s="273">
        <v>0</v>
      </c>
      <c r="K1949" s="44" t="s">
        <v>23</v>
      </c>
      <c r="L1949" s="273">
        <v>0</v>
      </c>
      <c r="M1949" s="20" t="s">
        <v>23</v>
      </c>
      <c r="N1949" s="44" t="s">
        <v>23</v>
      </c>
      <c r="O1949" s="18" t="s">
        <v>23</v>
      </c>
    </row>
    <row r="1950" spans="1:15" s="42" customFormat="1" ht="20.25">
      <c r="A1950" s="174" t="s">
        <v>2052</v>
      </c>
      <c r="B1950" s="1049" t="s">
        <v>988</v>
      </c>
      <c r="C1950" s="1050"/>
      <c r="D1950" s="11">
        <v>0</v>
      </c>
      <c r="E1950" s="104" t="s">
        <v>23</v>
      </c>
      <c r="F1950" s="166">
        <v>0</v>
      </c>
      <c r="G1950" s="10">
        <v>0</v>
      </c>
      <c r="H1950" s="167">
        <v>0</v>
      </c>
      <c r="I1950" s="167">
        <v>0</v>
      </c>
      <c r="J1950" s="35">
        <v>0</v>
      </c>
      <c r="K1950" s="103" t="s">
        <v>23</v>
      </c>
      <c r="L1950" s="34">
        <v>0</v>
      </c>
      <c r="M1950" s="11" t="s">
        <v>23</v>
      </c>
      <c r="N1950" s="103" t="s">
        <v>23</v>
      </c>
      <c r="O1950" s="11" t="s">
        <v>23</v>
      </c>
    </row>
    <row r="1951" spans="1:15" s="42" customFormat="1" ht="20.25">
      <c r="A1951" s="174" t="s">
        <v>2053</v>
      </c>
      <c r="B1951" s="1049" t="s">
        <v>990</v>
      </c>
      <c r="C1951" s="1051"/>
      <c r="D1951" s="1051"/>
      <c r="E1951" s="1051"/>
      <c r="F1951" s="1051"/>
      <c r="G1951" s="1051"/>
      <c r="H1951" s="1051"/>
      <c r="I1951" s="1051"/>
      <c r="J1951" s="1051"/>
      <c r="K1951" s="1051"/>
      <c r="L1951" s="1051"/>
      <c r="M1951" s="1051"/>
      <c r="N1951" s="1051"/>
      <c r="O1951" s="1050"/>
    </row>
    <row r="1952" spans="1:15" s="42" customFormat="1" ht="20.25">
      <c r="A1952" s="820">
        <v>1</v>
      </c>
      <c r="B1952" s="21" t="s">
        <v>23</v>
      </c>
      <c r="C1952" s="21" t="s">
        <v>23</v>
      </c>
      <c r="D1952" s="801">
        <v>0</v>
      </c>
      <c r="E1952" s="44" t="s">
        <v>23</v>
      </c>
      <c r="F1952" s="799">
        <v>0</v>
      </c>
      <c r="G1952" s="282">
        <v>0</v>
      </c>
      <c r="H1952" s="273">
        <v>0</v>
      </c>
      <c r="I1952" s="273">
        <v>0</v>
      </c>
      <c r="J1952" s="273">
        <v>0</v>
      </c>
      <c r="K1952" s="44" t="s">
        <v>23</v>
      </c>
      <c r="L1952" s="273">
        <v>0</v>
      </c>
      <c r="M1952" s="20" t="s">
        <v>23</v>
      </c>
      <c r="N1952" s="44" t="s">
        <v>23</v>
      </c>
      <c r="O1952" s="18" t="s">
        <v>23</v>
      </c>
    </row>
    <row r="1953" spans="1:15" s="42" customFormat="1" ht="20.25">
      <c r="A1953" s="174" t="s">
        <v>2053</v>
      </c>
      <c r="B1953" s="1049" t="s">
        <v>991</v>
      </c>
      <c r="C1953" s="1050"/>
      <c r="D1953" s="11">
        <v>0</v>
      </c>
      <c r="E1953" s="104" t="s">
        <v>23</v>
      </c>
      <c r="F1953" s="166">
        <v>0</v>
      </c>
      <c r="G1953" s="10">
        <v>0</v>
      </c>
      <c r="H1953" s="167">
        <v>0</v>
      </c>
      <c r="I1953" s="167">
        <v>0</v>
      </c>
      <c r="J1953" s="35">
        <v>0</v>
      </c>
      <c r="K1953" s="103" t="s">
        <v>23</v>
      </c>
      <c r="L1953" s="34">
        <v>0</v>
      </c>
      <c r="M1953" s="11" t="s">
        <v>23</v>
      </c>
      <c r="N1953" s="103" t="s">
        <v>23</v>
      </c>
      <c r="O1953" s="11" t="s">
        <v>23</v>
      </c>
    </row>
    <row r="1954" spans="1:15" s="42" customFormat="1" ht="20.25">
      <c r="A1954" s="174" t="s">
        <v>2054</v>
      </c>
      <c r="B1954" s="1049" t="s">
        <v>721</v>
      </c>
      <c r="C1954" s="1051"/>
      <c r="D1954" s="1051"/>
      <c r="E1954" s="1051"/>
      <c r="F1954" s="1051"/>
      <c r="G1954" s="1051"/>
      <c r="H1954" s="1051"/>
      <c r="I1954" s="1051"/>
      <c r="J1954" s="1051"/>
      <c r="K1954" s="1051"/>
      <c r="L1954" s="1051"/>
      <c r="M1954" s="1051"/>
      <c r="N1954" s="1051"/>
      <c r="O1954" s="1050"/>
    </row>
    <row r="1955" spans="1:15" s="42" customFormat="1" ht="20.25">
      <c r="A1955" s="847"/>
      <c r="B1955" s="17"/>
      <c r="C1955" s="12"/>
      <c r="D1955" s="5"/>
      <c r="E1955" s="188"/>
      <c r="F1955" s="799"/>
      <c r="G1955" s="269"/>
      <c r="H1955" s="368"/>
      <c r="I1955" s="368"/>
      <c r="J1955" s="368"/>
      <c r="K1955" s="44"/>
      <c r="L1955" s="273"/>
      <c r="M1955" s="19"/>
      <c r="N1955" s="5"/>
      <c r="O1955" s="18"/>
    </row>
    <row r="1956" spans="1:15" s="42" customFormat="1" ht="20.25">
      <c r="A1956" s="174" t="s">
        <v>2054</v>
      </c>
      <c r="B1956" s="1049" t="s">
        <v>732</v>
      </c>
      <c r="C1956" s="1050"/>
      <c r="D1956" s="11">
        <v>0</v>
      </c>
      <c r="E1956" s="104" t="s">
        <v>23</v>
      </c>
      <c r="F1956" s="11">
        <v>0</v>
      </c>
      <c r="G1956" s="11">
        <v>0</v>
      </c>
      <c r="H1956" s="11">
        <v>0</v>
      </c>
      <c r="I1956" s="11">
        <v>0</v>
      </c>
      <c r="J1956" s="35">
        <v>0</v>
      </c>
      <c r="K1956" s="103" t="s">
        <v>23</v>
      </c>
      <c r="L1956" s="34">
        <v>0</v>
      </c>
      <c r="M1956" s="11" t="s">
        <v>23</v>
      </c>
      <c r="N1956" s="103" t="s">
        <v>23</v>
      </c>
      <c r="O1956" s="11" t="s">
        <v>23</v>
      </c>
    </row>
    <row r="1957" spans="1:15" s="42" customFormat="1" ht="108.75" customHeight="1">
      <c r="A1957" s="174" t="s">
        <v>2049</v>
      </c>
      <c r="B1957" s="1049" t="s">
        <v>2055</v>
      </c>
      <c r="C1957" s="1050"/>
      <c r="D1957" s="11">
        <v>0</v>
      </c>
      <c r="E1957" s="104" t="s">
        <v>23</v>
      </c>
      <c r="F1957" s="11">
        <v>0</v>
      </c>
      <c r="G1957" s="11">
        <v>0</v>
      </c>
      <c r="H1957" s="167">
        <v>0</v>
      </c>
      <c r="I1957" s="167">
        <v>0</v>
      </c>
      <c r="J1957" s="35">
        <v>0</v>
      </c>
      <c r="K1957" s="103" t="s">
        <v>23</v>
      </c>
      <c r="L1957" s="34">
        <v>0</v>
      </c>
      <c r="M1957" s="11" t="s">
        <v>23</v>
      </c>
      <c r="N1957" s="103" t="s">
        <v>23</v>
      </c>
      <c r="O1957" s="11" t="s">
        <v>23</v>
      </c>
    </row>
    <row r="1958" spans="1:15" s="42" customFormat="1" ht="20.25">
      <c r="A1958" s="174" t="s">
        <v>2056</v>
      </c>
      <c r="B1958" s="1049" t="s">
        <v>994</v>
      </c>
      <c r="C1958" s="1051"/>
      <c r="D1958" s="1051"/>
      <c r="E1958" s="1051"/>
      <c r="F1958" s="1051"/>
      <c r="G1958" s="1051"/>
      <c r="H1958" s="1051"/>
      <c r="I1958" s="1051"/>
      <c r="J1958" s="1051"/>
      <c r="K1958" s="1051"/>
      <c r="L1958" s="1051"/>
      <c r="M1958" s="1051"/>
      <c r="N1958" s="1051"/>
      <c r="O1958" s="1050"/>
    </row>
    <row r="1959" spans="1:15" s="42" customFormat="1" ht="20.25">
      <c r="A1959" s="847" t="s">
        <v>982</v>
      </c>
      <c r="B1959" s="21" t="s">
        <v>23</v>
      </c>
      <c r="C1959" s="21" t="s">
        <v>23</v>
      </c>
      <c r="D1959" s="801">
        <v>0</v>
      </c>
      <c r="E1959" s="44" t="s">
        <v>23</v>
      </c>
      <c r="F1959" s="799">
        <v>0</v>
      </c>
      <c r="G1959" s="282">
        <v>0</v>
      </c>
      <c r="H1959" s="273">
        <v>0</v>
      </c>
      <c r="I1959" s="273">
        <v>0</v>
      </c>
      <c r="J1959" s="273">
        <v>0</v>
      </c>
      <c r="K1959" s="44" t="s">
        <v>23</v>
      </c>
      <c r="L1959" s="273">
        <v>0</v>
      </c>
      <c r="M1959" s="20" t="s">
        <v>23</v>
      </c>
      <c r="N1959" s="44" t="s">
        <v>23</v>
      </c>
      <c r="O1959" s="18" t="s">
        <v>23</v>
      </c>
    </row>
    <row r="1960" spans="1:15" s="42" customFormat="1" ht="131.25" customHeight="1">
      <c r="A1960" s="174" t="s">
        <v>2056</v>
      </c>
      <c r="B1960" s="1049" t="s">
        <v>2057</v>
      </c>
      <c r="C1960" s="1050"/>
      <c r="D1960" s="11">
        <v>0</v>
      </c>
      <c r="E1960" s="104" t="s">
        <v>23</v>
      </c>
      <c r="F1960" s="166">
        <v>0</v>
      </c>
      <c r="G1960" s="10">
        <v>0</v>
      </c>
      <c r="H1960" s="167">
        <v>0</v>
      </c>
      <c r="I1960" s="167">
        <v>0</v>
      </c>
      <c r="J1960" s="35">
        <v>0</v>
      </c>
      <c r="K1960" s="103" t="s">
        <v>23</v>
      </c>
      <c r="L1960" s="34">
        <v>0</v>
      </c>
      <c r="M1960" s="11" t="s">
        <v>23</v>
      </c>
      <c r="N1960" s="103" t="s">
        <v>23</v>
      </c>
      <c r="O1960" s="11" t="s">
        <v>23</v>
      </c>
    </row>
    <row r="1961" spans="1:15" s="42" customFormat="1" ht="157.5" customHeight="1">
      <c r="A1961" s="173" t="s">
        <v>2029</v>
      </c>
      <c r="B1961" s="1052" t="s">
        <v>2058</v>
      </c>
      <c r="C1961" s="1054"/>
      <c r="D1961" s="26">
        <v>1873.5</v>
      </c>
      <c r="E1961" s="106" t="s">
        <v>23</v>
      </c>
      <c r="F1961" s="165">
        <v>0</v>
      </c>
      <c r="G1961" s="23">
        <v>2</v>
      </c>
      <c r="H1961" s="43">
        <f>H1929</f>
        <v>7734194</v>
      </c>
      <c r="I1961" s="43">
        <f>I1929</f>
        <v>309065.42</v>
      </c>
      <c r="J1961" s="51">
        <f>J1929</f>
        <v>7425128.5800000001</v>
      </c>
      <c r="K1961" s="105" t="s">
        <v>23</v>
      </c>
      <c r="L1961" s="22">
        <f>L1929</f>
        <v>25700659.599999998</v>
      </c>
      <c r="M1961" s="26" t="s">
        <v>23</v>
      </c>
      <c r="N1961" s="105" t="s">
        <v>23</v>
      </c>
      <c r="O1961" s="26" t="s">
        <v>23</v>
      </c>
    </row>
    <row r="1962" spans="1:15" s="67" customFormat="1" ht="104.25" customHeight="1">
      <c r="A1962" s="104" t="s">
        <v>2059</v>
      </c>
      <c r="B1962" s="1052" t="s">
        <v>2060</v>
      </c>
      <c r="C1962" s="1053"/>
      <c r="D1962" s="1053"/>
      <c r="E1962" s="1053"/>
      <c r="F1962" s="1053"/>
      <c r="G1962" s="1053"/>
      <c r="H1962" s="1053"/>
      <c r="I1962" s="1053"/>
      <c r="J1962" s="1053"/>
      <c r="K1962" s="1053"/>
      <c r="L1962" s="1053"/>
      <c r="M1962" s="1053"/>
      <c r="N1962" s="1053"/>
      <c r="O1962" s="1054"/>
    </row>
    <row r="1963" spans="1:15" s="67" customFormat="1" ht="43.5" customHeight="1">
      <c r="A1963" s="104" t="s">
        <v>2061</v>
      </c>
      <c r="B1963" s="1052" t="s">
        <v>20</v>
      </c>
      <c r="C1963" s="1053"/>
      <c r="D1963" s="1053"/>
      <c r="E1963" s="1053"/>
      <c r="F1963" s="1053"/>
      <c r="G1963" s="1053"/>
      <c r="H1963" s="1053"/>
      <c r="I1963" s="1053"/>
      <c r="J1963" s="1053"/>
      <c r="K1963" s="1053"/>
      <c r="L1963" s="1053"/>
      <c r="M1963" s="1053"/>
      <c r="N1963" s="1053"/>
      <c r="O1963" s="1054"/>
    </row>
    <row r="1964" spans="1:15" s="67" customFormat="1" ht="116.25">
      <c r="A1964" s="44">
        <v>1</v>
      </c>
      <c r="B1964" s="629" t="s">
        <v>2062</v>
      </c>
      <c r="C1964" s="849" t="s">
        <v>2063</v>
      </c>
      <c r="D1964" s="625">
        <v>3351.3</v>
      </c>
      <c r="E1964" s="850" t="s">
        <v>2064</v>
      </c>
      <c r="F1964" s="851">
        <v>0</v>
      </c>
      <c r="G1964" s="852">
        <v>1</v>
      </c>
      <c r="H1964" s="368">
        <v>12272722</v>
      </c>
      <c r="I1964" s="853">
        <v>0</v>
      </c>
      <c r="J1964" s="853">
        <v>12272722</v>
      </c>
      <c r="K1964" s="625" t="s">
        <v>2065</v>
      </c>
      <c r="L1964" s="733">
        <v>69311984.739999995</v>
      </c>
      <c r="M1964" s="624">
        <v>40408</v>
      </c>
      <c r="N1964" s="625" t="s">
        <v>2066</v>
      </c>
      <c r="O1964" s="626" t="s">
        <v>23</v>
      </c>
    </row>
    <row r="1965" spans="1:15" s="67" customFormat="1" ht="98.25" customHeight="1">
      <c r="A1965" s="44">
        <v>2</v>
      </c>
      <c r="B1965" s="17" t="s">
        <v>1195</v>
      </c>
      <c r="C1965" s="12" t="s">
        <v>2067</v>
      </c>
      <c r="D1965" s="5">
        <v>30.7</v>
      </c>
      <c r="E1965" s="188"/>
      <c r="F1965" s="799">
        <v>0</v>
      </c>
      <c r="G1965" s="269">
        <v>1</v>
      </c>
      <c r="H1965" s="368">
        <v>0</v>
      </c>
      <c r="I1965" s="368">
        <v>0</v>
      </c>
      <c r="J1965" s="368">
        <v>0</v>
      </c>
      <c r="K1965" s="5"/>
      <c r="L1965" s="273"/>
      <c r="M1965" s="19" t="s">
        <v>2068</v>
      </c>
      <c r="N1965" s="5" t="s">
        <v>2069</v>
      </c>
      <c r="O1965" s="18"/>
    </row>
    <row r="1966" spans="1:15" s="67" customFormat="1" ht="141.75" customHeight="1">
      <c r="A1966" s="104" t="s">
        <v>2061</v>
      </c>
      <c r="B1966" s="1109" t="s">
        <v>2070</v>
      </c>
      <c r="C1966" s="1110"/>
      <c r="D1966" s="835">
        <f>D1964+D1965</f>
        <v>3382</v>
      </c>
      <c r="E1966" s="175" t="s">
        <v>23</v>
      </c>
      <c r="F1966" s="175">
        <v>0</v>
      </c>
      <c r="G1966" s="175">
        <v>2</v>
      </c>
      <c r="H1966" s="854">
        <v>12272722</v>
      </c>
      <c r="I1966" s="854">
        <v>0</v>
      </c>
      <c r="J1966" s="175" t="s">
        <v>8918</v>
      </c>
      <c r="K1966" s="854" t="s">
        <v>23</v>
      </c>
      <c r="L1966" s="733">
        <v>69311984.739999995</v>
      </c>
      <c r="M1966" s="175" t="s">
        <v>23</v>
      </c>
      <c r="N1966" s="854" t="s">
        <v>23</v>
      </c>
      <c r="O1966" s="175" t="s">
        <v>23</v>
      </c>
    </row>
    <row r="1967" spans="1:15" s="67" customFormat="1" ht="38.25" customHeight="1">
      <c r="A1967" s="104" t="s">
        <v>2071</v>
      </c>
      <c r="B1967" s="1109" t="s">
        <v>197</v>
      </c>
      <c r="C1967" s="1111"/>
      <c r="D1967" s="1111"/>
      <c r="E1967" s="1111"/>
      <c r="F1967" s="1111"/>
      <c r="G1967" s="1111"/>
      <c r="H1967" s="1111"/>
      <c r="I1967" s="1111"/>
      <c r="J1967" s="1111"/>
      <c r="K1967" s="1111"/>
      <c r="L1967" s="1111"/>
      <c r="M1967" s="1111"/>
      <c r="N1967" s="1111"/>
      <c r="O1967" s="1110"/>
    </row>
    <row r="1968" spans="1:15" s="67" customFormat="1" ht="21">
      <c r="A1968" s="44">
        <v>1</v>
      </c>
      <c r="B1968" s="405" t="s">
        <v>23</v>
      </c>
      <c r="C1968" s="405" t="s">
        <v>23</v>
      </c>
      <c r="D1968" s="405">
        <v>0</v>
      </c>
      <c r="E1968" s="405" t="s">
        <v>23</v>
      </c>
      <c r="F1968" s="405">
        <v>0</v>
      </c>
      <c r="G1968" s="405">
        <v>0</v>
      </c>
      <c r="H1968" s="405">
        <v>0</v>
      </c>
      <c r="I1968" s="405">
        <v>0</v>
      </c>
      <c r="J1968" s="405">
        <v>0</v>
      </c>
      <c r="K1968" s="405" t="s">
        <v>23</v>
      </c>
      <c r="L1968" s="405">
        <v>0</v>
      </c>
      <c r="M1968" s="405" t="s">
        <v>23</v>
      </c>
      <c r="N1968" s="405" t="s">
        <v>23</v>
      </c>
      <c r="O1968" s="405" t="s">
        <v>23</v>
      </c>
    </row>
    <row r="1969" spans="1:15" s="67" customFormat="1" ht="150.75" customHeight="1">
      <c r="A1969" s="104" t="s">
        <v>2071</v>
      </c>
      <c r="B1969" s="1109" t="s">
        <v>2072</v>
      </c>
      <c r="C1969" s="1110"/>
      <c r="D1969" s="175">
        <v>0</v>
      </c>
      <c r="E1969" s="175" t="s">
        <v>23</v>
      </c>
      <c r="F1969" s="175">
        <v>0</v>
      </c>
      <c r="G1969" s="175">
        <v>0</v>
      </c>
      <c r="H1969" s="854">
        <v>0</v>
      </c>
      <c r="I1969" s="854">
        <v>0</v>
      </c>
      <c r="J1969" s="175">
        <v>0</v>
      </c>
      <c r="K1969" s="854" t="s">
        <v>23</v>
      </c>
      <c r="L1969" s="175">
        <v>0</v>
      </c>
      <c r="M1969" s="175" t="s">
        <v>23</v>
      </c>
      <c r="N1969" s="854" t="s">
        <v>23</v>
      </c>
      <c r="O1969" s="175" t="s">
        <v>23</v>
      </c>
    </row>
    <row r="1970" spans="1:15" s="67" customFormat="1" ht="21">
      <c r="A1970" s="104" t="s">
        <v>2073</v>
      </c>
      <c r="B1970" s="1049" t="s">
        <v>678</v>
      </c>
      <c r="C1970" s="1051"/>
      <c r="D1970" s="1051"/>
      <c r="E1970" s="1051"/>
      <c r="F1970" s="1051"/>
      <c r="G1970" s="1051"/>
      <c r="H1970" s="1051"/>
      <c r="I1970" s="1051"/>
      <c r="J1970" s="1051"/>
      <c r="K1970" s="1051"/>
      <c r="L1970" s="1051"/>
      <c r="M1970" s="1051"/>
      <c r="N1970" s="1051"/>
      <c r="O1970" s="1050"/>
    </row>
    <row r="1971" spans="1:15" s="67" customFormat="1" ht="40.5">
      <c r="A1971" s="104" t="s">
        <v>2074</v>
      </c>
      <c r="B1971" s="1049" t="s">
        <v>977</v>
      </c>
      <c r="C1971" s="1051"/>
      <c r="D1971" s="1051"/>
      <c r="E1971" s="1051"/>
      <c r="F1971" s="1051"/>
      <c r="G1971" s="1051"/>
      <c r="H1971" s="1051"/>
      <c r="I1971" s="1051"/>
      <c r="J1971" s="1051"/>
      <c r="K1971" s="1051"/>
      <c r="L1971" s="1051"/>
      <c r="M1971" s="1051"/>
      <c r="N1971" s="1051"/>
      <c r="O1971" s="1050"/>
    </row>
    <row r="1972" spans="1:15" s="67" customFormat="1" ht="21">
      <c r="A1972" s="44">
        <v>1</v>
      </c>
      <c r="B1972" s="21" t="s">
        <v>23</v>
      </c>
      <c r="C1972" s="21" t="s">
        <v>23</v>
      </c>
      <c r="D1972" s="801">
        <v>0</v>
      </c>
      <c r="E1972" s="44" t="s">
        <v>23</v>
      </c>
      <c r="F1972" s="799">
        <v>0</v>
      </c>
      <c r="G1972" s="282">
        <v>0</v>
      </c>
      <c r="H1972" s="273">
        <v>0</v>
      </c>
      <c r="I1972" s="273">
        <v>0</v>
      </c>
      <c r="J1972" s="273">
        <v>0</v>
      </c>
      <c r="K1972" s="44" t="s">
        <v>23</v>
      </c>
      <c r="L1972" s="273">
        <v>0</v>
      </c>
      <c r="M1972" s="20" t="s">
        <v>23</v>
      </c>
      <c r="N1972" s="44" t="s">
        <v>23</v>
      </c>
      <c r="O1972" s="18" t="s">
        <v>23</v>
      </c>
    </row>
    <row r="1973" spans="1:15" s="67" customFormat="1" ht="40.5">
      <c r="A1973" s="104" t="s">
        <v>2074</v>
      </c>
      <c r="B1973" s="1049" t="s">
        <v>978</v>
      </c>
      <c r="C1973" s="1050"/>
      <c r="D1973" s="11">
        <v>0</v>
      </c>
      <c r="E1973" s="104" t="s">
        <v>23</v>
      </c>
      <c r="F1973" s="166">
        <v>0</v>
      </c>
      <c r="G1973" s="10">
        <v>0</v>
      </c>
      <c r="H1973" s="167">
        <v>0</v>
      </c>
      <c r="I1973" s="167">
        <v>0</v>
      </c>
      <c r="J1973" s="35">
        <v>0</v>
      </c>
      <c r="K1973" s="103" t="s">
        <v>23</v>
      </c>
      <c r="L1973" s="34">
        <v>0</v>
      </c>
      <c r="M1973" s="11" t="s">
        <v>23</v>
      </c>
      <c r="N1973" s="103" t="s">
        <v>23</v>
      </c>
      <c r="O1973" s="11" t="s">
        <v>23</v>
      </c>
    </row>
    <row r="1974" spans="1:15" s="67" customFormat="1" ht="40.5">
      <c r="A1974" s="104" t="s">
        <v>2075</v>
      </c>
      <c r="B1974" s="1049" t="s">
        <v>692</v>
      </c>
      <c r="C1974" s="1051"/>
      <c r="D1974" s="1051"/>
      <c r="E1974" s="1051"/>
      <c r="F1974" s="1051"/>
      <c r="G1974" s="1051"/>
      <c r="H1974" s="1051"/>
      <c r="I1974" s="1051"/>
      <c r="J1974" s="1051"/>
      <c r="K1974" s="1051"/>
      <c r="L1974" s="1051"/>
      <c r="M1974" s="1051"/>
      <c r="N1974" s="1051"/>
      <c r="O1974" s="1050"/>
    </row>
    <row r="1975" spans="1:15" s="67" customFormat="1" ht="21">
      <c r="A1975" s="44">
        <v>1</v>
      </c>
      <c r="B1975" s="21" t="s">
        <v>23</v>
      </c>
      <c r="C1975" s="21" t="s">
        <v>23</v>
      </c>
      <c r="D1975" s="801">
        <v>0</v>
      </c>
      <c r="E1975" s="44" t="s">
        <v>23</v>
      </c>
      <c r="F1975" s="799">
        <v>0</v>
      </c>
      <c r="G1975" s="282">
        <v>0</v>
      </c>
      <c r="H1975" s="273">
        <v>0</v>
      </c>
      <c r="I1975" s="273">
        <v>0</v>
      </c>
      <c r="J1975" s="273">
        <v>0</v>
      </c>
      <c r="K1975" s="44" t="s">
        <v>23</v>
      </c>
      <c r="L1975" s="273">
        <v>0</v>
      </c>
      <c r="M1975" s="20" t="s">
        <v>23</v>
      </c>
      <c r="N1975" s="44" t="s">
        <v>23</v>
      </c>
      <c r="O1975" s="18" t="s">
        <v>23</v>
      </c>
    </row>
    <row r="1976" spans="1:15" s="67" customFormat="1" ht="40.5">
      <c r="A1976" s="104" t="s">
        <v>2075</v>
      </c>
      <c r="B1976" s="1049" t="s">
        <v>980</v>
      </c>
      <c r="C1976" s="1050"/>
      <c r="D1976" s="11">
        <v>0</v>
      </c>
      <c r="E1976" s="104" t="s">
        <v>23</v>
      </c>
      <c r="F1976" s="166">
        <v>0</v>
      </c>
      <c r="G1976" s="10">
        <v>0</v>
      </c>
      <c r="H1976" s="167">
        <v>0</v>
      </c>
      <c r="I1976" s="167">
        <v>0</v>
      </c>
      <c r="J1976" s="35">
        <v>0</v>
      </c>
      <c r="K1976" s="103" t="s">
        <v>23</v>
      </c>
      <c r="L1976" s="34">
        <v>0</v>
      </c>
      <c r="M1976" s="11" t="s">
        <v>23</v>
      </c>
      <c r="N1976" s="103" t="s">
        <v>23</v>
      </c>
      <c r="O1976" s="11" t="s">
        <v>23</v>
      </c>
    </row>
    <row r="1977" spans="1:15" s="67" customFormat="1" ht="40.5">
      <c r="A1977" s="104" t="s">
        <v>2076</v>
      </c>
      <c r="B1977" s="1049" t="s">
        <v>721</v>
      </c>
      <c r="C1977" s="1051"/>
      <c r="D1977" s="1051"/>
      <c r="E1977" s="1051"/>
      <c r="F1977" s="1051"/>
      <c r="G1977" s="1051"/>
      <c r="H1977" s="1051"/>
      <c r="I1977" s="1051"/>
      <c r="J1977" s="1051"/>
      <c r="K1977" s="1051"/>
      <c r="L1977" s="1051"/>
      <c r="M1977" s="1051"/>
      <c r="N1977" s="1051"/>
      <c r="O1977" s="1050"/>
    </row>
    <row r="1978" spans="1:15" s="67" customFormat="1" ht="21">
      <c r="A1978" s="44"/>
      <c r="B1978" s="12"/>
      <c r="C1978" s="12"/>
      <c r="D1978" s="5"/>
      <c r="E1978" s="12"/>
      <c r="F1978" s="799"/>
      <c r="G1978" s="269"/>
      <c r="H1978" s="368"/>
      <c r="I1978" s="273"/>
      <c r="J1978" s="273"/>
      <c r="K1978" s="44"/>
      <c r="L1978" s="273"/>
      <c r="M1978" s="281"/>
      <c r="N1978" s="17"/>
      <c r="O1978" s="18"/>
    </row>
    <row r="1979" spans="1:15" s="67" customFormat="1" ht="40.5">
      <c r="A1979" s="104" t="s">
        <v>2076</v>
      </c>
      <c r="B1979" s="1049" t="s">
        <v>732</v>
      </c>
      <c r="C1979" s="1050"/>
      <c r="D1979" s="11">
        <v>0</v>
      </c>
      <c r="E1979" s="104" t="s">
        <v>23</v>
      </c>
      <c r="F1979" s="166">
        <v>0</v>
      </c>
      <c r="G1979" s="10">
        <v>0</v>
      </c>
      <c r="H1979" s="167">
        <v>0</v>
      </c>
      <c r="I1979" s="167">
        <v>0</v>
      </c>
      <c r="J1979" s="35">
        <v>0</v>
      </c>
      <c r="K1979" s="103" t="s">
        <v>23</v>
      </c>
      <c r="L1979" s="846">
        <v>0</v>
      </c>
      <c r="M1979" s="11" t="s">
        <v>23</v>
      </c>
      <c r="N1979" s="103" t="s">
        <v>23</v>
      </c>
      <c r="O1979" s="11" t="s">
        <v>23</v>
      </c>
    </row>
    <row r="1980" spans="1:15" s="67" customFormat="1" ht="135.75" customHeight="1">
      <c r="A1980" s="104" t="s">
        <v>2073</v>
      </c>
      <c r="B1980" s="1049" t="s">
        <v>2077</v>
      </c>
      <c r="C1980" s="1050"/>
      <c r="D1980" s="11">
        <v>0</v>
      </c>
      <c r="E1980" s="104" t="s">
        <v>23</v>
      </c>
      <c r="F1980" s="166">
        <v>0</v>
      </c>
      <c r="G1980" s="10">
        <v>0</v>
      </c>
      <c r="H1980" s="167">
        <v>0</v>
      </c>
      <c r="I1980" s="167">
        <v>0</v>
      </c>
      <c r="J1980" s="35">
        <v>0</v>
      </c>
      <c r="K1980" s="103" t="s">
        <v>23</v>
      </c>
      <c r="L1980" s="34">
        <v>0</v>
      </c>
      <c r="M1980" s="11" t="s">
        <v>23</v>
      </c>
      <c r="N1980" s="103" t="s">
        <v>23</v>
      </c>
      <c r="O1980" s="11" t="s">
        <v>23</v>
      </c>
    </row>
    <row r="1981" spans="1:15" s="67" customFormat="1" ht="42" customHeight="1">
      <c r="A1981" s="104" t="s">
        <v>2078</v>
      </c>
      <c r="B1981" s="1049" t="s">
        <v>735</v>
      </c>
      <c r="C1981" s="1051"/>
      <c r="D1981" s="1051"/>
      <c r="E1981" s="1051"/>
      <c r="F1981" s="1051"/>
      <c r="G1981" s="1051"/>
      <c r="H1981" s="1051"/>
      <c r="I1981" s="1051"/>
      <c r="J1981" s="1051"/>
      <c r="K1981" s="1051"/>
      <c r="L1981" s="1051"/>
      <c r="M1981" s="1051"/>
      <c r="N1981" s="1051"/>
      <c r="O1981" s="1050"/>
    </row>
    <row r="1982" spans="1:15" s="67" customFormat="1" ht="40.5">
      <c r="A1982" s="104" t="s">
        <v>2079</v>
      </c>
      <c r="B1982" s="1049" t="s">
        <v>985</v>
      </c>
      <c r="C1982" s="1051"/>
      <c r="D1982" s="1051"/>
      <c r="E1982" s="1051"/>
      <c r="F1982" s="1051"/>
      <c r="G1982" s="1051"/>
      <c r="H1982" s="1051"/>
      <c r="I1982" s="1051"/>
      <c r="J1982" s="1051"/>
      <c r="K1982" s="1051"/>
      <c r="L1982" s="1051"/>
      <c r="M1982" s="1051"/>
      <c r="N1982" s="1051"/>
      <c r="O1982" s="1050"/>
    </row>
    <row r="1983" spans="1:15" s="67" customFormat="1" ht="18.75" customHeight="1">
      <c r="A1983" s="44">
        <v>1</v>
      </c>
      <c r="B1983" s="21" t="s">
        <v>23</v>
      </c>
      <c r="C1983" s="21" t="s">
        <v>23</v>
      </c>
      <c r="D1983" s="801">
        <v>0</v>
      </c>
      <c r="E1983" s="44" t="s">
        <v>23</v>
      </c>
      <c r="F1983" s="799">
        <v>0</v>
      </c>
      <c r="G1983" s="282">
        <v>0</v>
      </c>
      <c r="H1983" s="273">
        <v>0</v>
      </c>
      <c r="I1983" s="273">
        <v>0</v>
      </c>
      <c r="J1983" s="273">
        <v>0</v>
      </c>
      <c r="K1983" s="44" t="s">
        <v>23</v>
      </c>
      <c r="L1983" s="273">
        <v>0</v>
      </c>
      <c r="M1983" s="20" t="s">
        <v>23</v>
      </c>
      <c r="N1983" s="44" t="s">
        <v>23</v>
      </c>
      <c r="O1983" s="18" t="s">
        <v>23</v>
      </c>
    </row>
    <row r="1984" spans="1:15" s="67" customFormat="1" ht="32.25" customHeight="1">
      <c r="A1984" s="174" t="s">
        <v>2080</v>
      </c>
      <c r="B1984" s="1049" t="s">
        <v>949</v>
      </c>
      <c r="C1984" s="1050"/>
      <c r="D1984" s="11">
        <v>0</v>
      </c>
      <c r="E1984" s="104" t="s">
        <v>23</v>
      </c>
      <c r="F1984" s="166">
        <v>0</v>
      </c>
      <c r="G1984" s="10">
        <v>0</v>
      </c>
      <c r="H1984" s="167">
        <v>0</v>
      </c>
      <c r="I1984" s="167">
        <v>0</v>
      </c>
      <c r="J1984" s="35">
        <v>0</v>
      </c>
      <c r="K1984" s="103" t="s">
        <v>23</v>
      </c>
      <c r="L1984" s="34">
        <v>0</v>
      </c>
      <c r="M1984" s="11" t="s">
        <v>23</v>
      </c>
      <c r="N1984" s="103" t="s">
        <v>23</v>
      </c>
      <c r="O1984" s="11" t="s">
        <v>23</v>
      </c>
    </row>
    <row r="1985" spans="1:15" s="67" customFormat="1" ht="21">
      <c r="A1985" s="174" t="s">
        <v>2081</v>
      </c>
      <c r="B1985" s="1049" t="s">
        <v>987</v>
      </c>
      <c r="C1985" s="1051"/>
      <c r="D1985" s="1051"/>
      <c r="E1985" s="1051"/>
      <c r="F1985" s="1051"/>
      <c r="G1985" s="1051"/>
      <c r="H1985" s="1051"/>
      <c r="I1985" s="1051"/>
      <c r="J1985" s="1051"/>
      <c r="K1985" s="1051"/>
      <c r="L1985" s="1051"/>
      <c r="M1985" s="1051"/>
      <c r="N1985" s="1051"/>
      <c r="O1985" s="1050"/>
    </row>
    <row r="1986" spans="1:15" s="67" customFormat="1" ht="21">
      <c r="A1986" s="820">
        <v>1</v>
      </c>
      <c r="B1986" s="21" t="s">
        <v>23</v>
      </c>
      <c r="C1986" s="21" t="s">
        <v>23</v>
      </c>
      <c r="D1986" s="801">
        <v>0</v>
      </c>
      <c r="E1986" s="44" t="s">
        <v>23</v>
      </c>
      <c r="F1986" s="799">
        <v>0</v>
      </c>
      <c r="G1986" s="282">
        <v>0</v>
      </c>
      <c r="H1986" s="273">
        <v>0</v>
      </c>
      <c r="I1986" s="273">
        <v>0</v>
      </c>
      <c r="J1986" s="273">
        <v>0</v>
      </c>
      <c r="K1986" s="44" t="s">
        <v>23</v>
      </c>
      <c r="L1986" s="273">
        <v>0</v>
      </c>
      <c r="M1986" s="20" t="s">
        <v>23</v>
      </c>
      <c r="N1986" s="44" t="s">
        <v>23</v>
      </c>
      <c r="O1986" s="18" t="s">
        <v>23</v>
      </c>
    </row>
    <row r="1987" spans="1:15" s="67" customFormat="1" ht="32.25" customHeight="1">
      <c r="A1987" s="174" t="s">
        <v>2081</v>
      </c>
      <c r="B1987" s="1049" t="s">
        <v>988</v>
      </c>
      <c r="C1987" s="1050"/>
      <c r="D1987" s="11">
        <v>0</v>
      </c>
      <c r="E1987" s="104" t="s">
        <v>23</v>
      </c>
      <c r="F1987" s="166">
        <v>0</v>
      </c>
      <c r="G1987" s="10">
        <v>0</v>
      </c>
      <c r="H1987" s="167">
        <v>0</v>
      </c>
      <c r="I1987" s="167">
        <v>0</v>
      </c>
      <c r="J1987" s="35">
        <v>0</v>
      </c>
      <c r="K1987" s="103" t="s">
        <v>23</v>
      </c>
      <c r="L1987" s="34">
        <v>0</v>
      </c>
      <c r="M1987" s="11" t="s">
        <v>23</v>
      </c>
      <c r="N1987" s="103" t="s">
        <v>23</v>
      </c>
      <c r="O1987" s="11" t="s">
        <v>23</v>
      </c>
    </row>
    <row r="1988" spans="1:15" s="67" customFormat="1" ht="21">
      <c r="A1988" s="174" t="s">
        <v>2082</v>
      </c>
      <c r="B1988" s="1049" t="s">
        <v>990</v>
      </c>
      <c r="C1988" s="1051"/>
      <c r="D1988" s="1051"/>
      <c r="E1988" s="1051"/>
      <c r="F1988" s="1051"/>
      <c r="G1988" s="1051"/>
      <c r="H1988" s="1051"/>
      <c r="I1988" s="1051"/>
      <c r="J1988" s="1051"/>
      <c r="K1988" s="1051"/>
      <c r="L1988" s="1051"/>
      <c r="M1988" s="1051"/>
      <c r="N1988" s="1051"/>
      <c r="O1988" s="1050"/>
    </row>
    <row r="1989" spans="1:15" s="67" customFormat="1" ht="21">
      <c r="A1989" s="820">
        <v>1</v>
      </c>
      <c r="B1989" s="21" t="s">
        <v>23</v>
      </c>
      <c r="C1989" s="21" t="s">
        <v>23</v>
      </c>
      <c r="D1989" s="801">
        <v>0</v>
      </c>
      <c r="E1989" s="44" t="s">
        <v>23</v>
      </c>
      <c r="F1989" s="799">
        <v>0</v>
      </c>
      <c r="G1989" s="282">
        <v>0</v>
      </c>
      <c r="H1989" s="273">
        <v>0</v>
      </c>
      <c r="I1989" s="273">
        <v>0</v>
      </c>
      <c r="J1989" s="273">
        <v>0</v>
      </c>
      <c r="K1989" s="44" t="s">
        <v>23</v>
      </c>
      <c r="L1989" s="273">
        <v>0</v>
      </c>
      <c r="M1989" s="20" t="s">
        <v>23</v>
      </c>
      <c r="N1989" s="44" t="s">
        <v>23</v>
      </c>
      <c r="O1989" s="18" t="s">
        <v>23</v>
      </c>
    </row>
    <row r="1990" spans="1:15" s="67" customFormat="1" ht="36" customHeight="1">
      <c r="A1990" s="174" t="s">
        <v>2082</v>
      </c>
      <c r="B1990" s="1049" t="s">
        <v>991</v>
      </c>
      <c r="C1990" s="1050"/>
      <c r="D1990" s="11">
        <v>0</v>
      </c>
      <c r="E1990" s="104" t="s">
        <v>23</v>
      </c>
      <c r="F1990" s="166">
        <v>0</v>
      </c>
      <c r="G1990" s="10">
        <v>0</v>
      </c>
      <c r="H1990" s="167">
        <v>0</v>
      </c>
      <c r="I1990" s="167">
        <v>0</v>
      </c>
      <c r="J1990" s="35">
        <v>0</v>
      </c>
      <c r="K1990" s="103" t="s">
        <v>23</v>
      </c>
      <c r="L1990" s="34">
        <v>0</v>
      </c>
      <c r="M1990" s="11" t="s">
        <v>23</v>
      </c>
      <c r="N1990" s="103" t="s">
        <v>23</v>
      </c>
      <c r="O1990" s="11" t="s">
        <v>23</v>
      </c>
    </row>
    <row r="1991" spans="1:15" s="67" customFormat="1" ht="21">
      <c r="A1991" s="174" t="s">
        <v>2083</v>
      </c>
      <c r="B1991" s="1049" t="s">
        <v>721</v>
      </c>
      <c r="C1991" s="1051"/>
      <c r="D1991" s="1051"/>
      <c r="E1991" s="1051"/>
      <c r="F1991" s="1051"/>
      <c r="G1991" s="1051"/>
      <c r="H1991" s="1051"/>
      <c r="I1991" s="1051"/>
      <c r="J1991" s="1051"/>
      <c r="K1991" s="1051"/>
      <c r="L1991" s="1051"/>
      <c r="M1991" s="1051"/>
      <c r="N1991" s="1051"/>
      <c r="O1991" s="1050"/>
    </row>
    <row r="1992" spans="1:15" s="67" customFormat="1" ht="21">
      <c r="A1992" s="847" t="s">
        <v>982</v>
      </c>
      <c r="B1992" s="21" t="s">
        <v>23</v>
      </c>
      <c r="C1992" s="21" t="s">
        <v>23</v>
      </c>
      <c r="D1992" s="801">
        <v>0</v>
      </c>
      <c r="E1992" s="44" t="s">
        <v>23</v>
      </c>
      <c r="F1992" s="799">
        <v>0</v>
      </c>
      <c r="G1992" s="282">
        <v>0</v>
      </c>
      <c r="H1992" s="273">
        <v>0</v>
      </c>
      <c r="I1992" s="273">
        <v>0</v>
      </c>
      <c r="J1992" s="273">
        <v>0</v>
      </c>
      <c r="K1992" s="44" t="s">
        <v>23</v>
      </c>
      <c r="L1992" s="273">
        <v>0</v>
      </c>
      <c r="M1992" s="20" t="s">
        <v>23</v>
      </c>
      <c r="N1992" s="44" t="s">
        <v>23</v>
      </c>
      <c r="O1992" s="18" t="s">
        <v>23</v>
      </c>
    </row>
    <row r="1993" spans="1:15" s="67" customFormat="1" ht="43.5" customHeight="1">
      <c r="A1993" s="174" t="s">
        <v>2083</v>
      </c>
      <c r="B1993" s="1049" t="s">
        <v>732</v>
      </c>
      <c r="C1993" s="1050"/>
      <c r="D1993" s="11">
        <v>0</v>
      </c>
      <c r="E1993" s="104" t="s">
        <v>23</v>
      </c>
      <c r="F1993" s="166">
        <v>0</v>
      </c>
      <c r="G1993" s="10">
        <v>0</v>
      </c>
      <c r="H1993" s="167">
        <v>0</v>
      </c>
      <c r="I1993" s="167">
        <v>0</v>
      </c>
      <c r="J1993" s="35">
        <v>0</v>
      </c>
      <c r="K1993" s="103" t="s">
        <v>23</v>
      </c>
      <c r="L1993" s="34">
        <v>0</v>
      </c>
      <c r="M1993" s="11" t="s">
        <v>23</v>
      </c>
      <c r="N1993" s="103" t="s">
        <v>23</v>
      </c>
      <c r="O1993" s="11" t="s">
        <v>23</v>
      </c>
    </row>
    <row r="1994" spans="1:15" s="67" customFormat="1" ht="134.25" customHeight="1">
      <c r="A1994" s="174" t="s">
        <v>2078</v>
      </c>
      <c r="B1994" s="1049" t="s">
        <v>2084</v>
      </c>
      <c r="C1994" s="1050"/>
      <c r="D1994" s="11">
        <v>0</v>
      </c>
      <c r="E1994" s="104" t="s">
        <v>23</v>
      </c>
      <c r="F1994" s="166">
        <v>0</v>
      </c>
      <c r="G1994" s="10">
        <v>0</v>
      </c>
      <c r="H1994" s="167">
        <v>0</v>
      </c>
      <c r="I1994" s="167">
        <v>0</v>
      </c>
      <c r="J1994" s="35">
        <v>0</v>
      </c>
      <c r="K1994" s="103" t="s">
        <v>23</v>
      </c>
      <c r="L1994" s="34">
        <v>0</v>
      </c>
      <c r="M1994" s="11" t="s">
        <v>23</v>
      </c>
      <c r="N1994" s="103" t="s">
        <v>23</v>
      </c>
      <c r="O1994" s="11" t="s">
        <v>23</v>
      </c>
    </row>
    <row r="1995" spans="1:15" s="67" customFormat="1" ht="21">
      <c r="A1995" s="174" t="s">
        <v>2085</v>
      </c>
      <c r="B1995" s="1049" t="s">
        <v>994</v>
      </c>
      <c r="C1995" s="1051"/>
      <c r="D1995" s="1051"/>
      <c r="E1995" s="1051"/>
      <c r="F1995" s="1051"/>
      <c r="G1995" s="1051"/>
      <c r="H1995" s="1051"/>
      <c r="I1995" s="1051"/>
      <c r="J1995" s="1051"/>
      <c r="K1995" s="1051"/>
      <c r="L1995" s="1051"/>
      <c r="M1995" s="1051"/>
      <c r="N1995" s="1051"/>
      <c r="O1995" s="1050"/>
    </row>
    <row r="1996" spans="1:15" s="67" customFormat="1" ht="21">
      <c r="A1996" s="847" t="s">
        <v>982</v>
      </c>
      <c r="B1996" s="21" t="s">
        <v>23</v>
      </c>
      <c r="C1996" s="21" t="s">
        <v>23</v>
      </c>
      <c r="D1996" s="801">
        <v>0</v>
      </c>
      <c r="E1996" s="44" t="s">
        <v>23</v>
      </c>
      <c r="F1996" s="799">
        <v>0</v>
      </c>
      <c r="G1996" s="282">
        <v>0</v>
      </c>
      <c r="H1996" s="273">
        <v>0</v>
      </c>
      <c r="I1996" s="273">
        <v>0</v>
      </c>
      <c r="J1996" s="273">
        <v>0</v>
      </c>
      <c r="K1996" s="44" t="s">
        <v>23</v>
      </c>
      <c r="L1996" s="273">
        <v>0</v>
      </c>
      <c r="M1996" s="20" t="s">
        <v>23</v>
      </c>
      <c r="N1996" s="44" t="s">
        <v>23</v>
      </c>
      <c r="O1996" s="18" t="s">
        <v>23</v>
      </c>
    </row>
    <row r="1997" spans="1:15" s="67" customFormat="1" ht="138" customHeight="1">
      <c r="A1997" s="174" t="s">
        <v>2085</v>
      </c>
      <c r="B1997" s="1049" t="s">
        <v>2086</v>
      </c>
      <c r="C1997" s="1050"/>
      <c r="D1997" s="11">
        <v>0</v>
      </c>
      <c r="E1997" s="104" t="s">
        <v>23</v>
      </c>
      <c r="F1997" s="166">
        <v>0</v>
      </c>
      <c r="G1997" s="10">
        <v>0</v>
      </c>
      <c r="H1997" s="167">
        <v>0</v>
      </c>
      <c r="I1997" s="167">
        <v>0</v>
      </c>
      <c r="J1997" s="35">
        <v>0</v>
      </c>
      <c r="K1997" s="103" t="s">
        <v>23</v>
      </c>
      <c r="L1997" s="34">
        <v>0</v>
      </c>
      <c r="M1997" s="11" t="s">
        <v>23</v>
      </c>
      <c r="N1997" s="103" t="s">
        <v>23</v>
      </c>
      <c r="O1997" s="11" t="s">
        <v>23</v>
      </c>
    </row>
    <row r="1998" spans="1:15" s="67" customFormat="1" ht="143.25" customHeight="1">
      <c r="A1998" s="174" t="s">
        <v>2059</v>
      </c>
      <c r="B1998" s="1049" t="s">
        <v>2087</v>
      </c>
      <c r="C1998" s="1050"/>
      <c r="D1998" s="11">
        <v>3382</v>
      </c>
      <c r="E1998" s="104" t="s">
        <v>23</v>
      </c>
      <c r="F1998" s="166">
        <v>0</v>
      </c>
      <c r="G1998" s="10">
        <v>2</v>
      </c>
      <c r="H1998" s="167">
        <v>12272722</v>
      </c>
      <c r="I1998" s="167">
        <v>0</v>
      </c>
      <c r="J1998" s="175" t="s">
        <v>8918</v>
      </c>
      <c r="K1998" s="103" t="s">
        <v>23</v>
      </c>
      <c r="L1998" s="34">
        <f>L1966</f>
        <v>69311984.739999995</v>
      </c>
      <c r="M1998" s="11" t="s">
        <v>23</v>
      </c>
      <c r="N1998" s="103" t="s">
        <v>23</v>
      </c>
      <c r="O1998" s="11" t="s">
        <v>23</v>
      </c>
    </row>
    <row r="1999" spans="1:15" s="67" customFormat="1" ht="79.5" customHeight="1">
      <c r="A1999" s="104" t="s">
        <v>2088</v>
      </c>
      <c r="B1999" s="1052" t="s">
        <v>2089</v>
      </c>
      <c r="C1999" s="1053"/>
      <c r="D1999" s="1053"/>
      <c r="E1999" s="1053"/>
      <c r="F1999" s="1053"/>
      <c r="G1999" s="1053"/>
      <c r="H1999" s="1053"/>
      <c r="I1999" s="1053"/>
      <c r="J1999" s="1053"/>
      <c r="K1999" s="1053"/>
      <c r="L1999" s="1053"/>
      <c r="M1999" s="1053"/>
      <c r="N1999" s="1053"/>
      <c r="O1999" s="1054"/>
    </row>
    <row r="2000" spans="1:15" s="67" customFormat="1" ht="38.25" customHeight="1">
      <c r="A2000" s="104" t="s">
        <v>2090</v>
      </c>
      <c r="B2000" s="1049" t="s">
        <v>20</v>
      </c>
      <c r="C2000" s="1051"/>
      <c r="D2000" s="1051"/>
      <c r="E2000" s="1051"/>
      <c r="F2000" s="1051"/>
      <c r="G2000" s="1051"/>
      <c r="H2000" s="1051"/>
      <c r="I2000" s="1051"/>
      <c r="J2000" s="1051"/>
      <c r="K2000" s="1051"/>
      <c r="L2000" s="1051"/>
      <c r="M2000" s="1051"/>
      <c r="N2000" s="1051"/>
      <c r="O2000" s="1050"/>
    </row>
    <row r="2001" spans="1:15" s="67" customFormat="1" ht="131.25" customHeight="1">
      <c r="A2001" s="44">
        <v>1</v>
      </c>
      <c r="B2001" s="17" t="s">
        <v>2091</v>
      </c>
      <c r="C2001" s="12" t="s">
        <v>2092</v>
      </c>
      <c r="D2001" s="5">
        <v>1726.1</v>
      </c>
      <c r="E2001" s="12">
        <v>48</v>
      </c>
      <c r="F2001" s="799">
        <v>0</v>
      </c>
      <c r="G2001" s="269">
        <v>1</v>
      </c>
      <c r="H2001" s="368">
        <v>11197828.279999999</v>
      </c>
      <c r="I2001" s="368">
        <v>4899478.66</v>
      </c>
      <c r="J2001" s="368">
        <f>H2001-I2001</f>
        <v>6298349.6199999992</v>
      </c>
      <c r="K2001" s="5" t="s">
        <v>2093</v>
      </c>
      <c r="L2001" s="21">
        <v>25582303.190000001</v>
      </c>
      <c r="M2001" s="19">
        <v>40155</v>
      </c>
      <c r="N2001" s="5" t="s">
        <v>2094</v>
      </c>
      <c r="O2001" s="18" t="s">
        <v>23</v>
      </c>
    </row>
    <row r="2002" spans="1:15" s="67" customFormat="1" ht="101.25">
      <c r="A2002" s="44">
        <v>2</v>
      </c>
      <c r="B2002" s="17" t="s">
        <v>2095</v>
      </c>
      <c r="C2002" s="12" t="s">
        <v>2096</v>
      </c>
      <c r="D2002" s="5">
        <v>255.7</v>
      </c>
      <c r="E2002" s="12">
        <v>51</v>
      </c>
      <c r="F2002" s="799">
        <v>0</v>
      </c>
      <c r="G2002" s="269">
        <v>1</v>
      </c>
      <c r="H2002" s="368">
        <v>448327.79</v>
      </c>
      <c r="I2002" s="368">
        <v>0</v>
      </c>
      <c r="J2002" s="368">
        <f>H2002-I2002</f>
        <v>448327.79</v>
      </c>
      <c r="K2002" s="5" t="s">
        <v>2097</v>
      </c>
      <c r="L2002" s="21">
        <v>4114750.63</v>
      </c>
      <c r="M2002" s="281">
        <v>42636</v>
      </c>
      <c r="N2002" s="17" t="s">
        <v>2098</v>
      </c>
      <c r="O2002" s="371" t="s">
        <v>23</v>
      </c>
    </row>
    <row r="2003" spans="1:15" s="67" customFormat="1" ht="81">
      <c r="A2003" s="44">
        <v>3</v>
      </c>
      <c r="B2003" s="17" t="s">
        <v>2099</v>
      </c>
      <c r="C2003" s="12" t="s">
        <v>2092</v>
      </c>
      <c r="D2003" s="5">
        <v>47.3</v>
      </c>
      <c r="E2003" s="12">
        <v>55</v>
      </c>
      <c r="F2003" s="799">
        <v>0</v>
      </c>
      <c r="G2003" s="269">
        <v>1</v>
      </c>
      <c r="H2003" s="368">
        <v>21299.279999999999</v>
      </c>
      <c r="I2003" s="368">
        <v>0</v>
      </c>
      <c r="J2003" s="368">
        <f>H2003-I2003</f>
        <v>21299.279999999999</v>
      </c>
      <c r="K2003" s="5" t="s">
        <v>2100</v>
      </c>
      <c r="L2003" s="21">
        <v>303293.75</v>
      </c>
      <c r="M2003" s="281">
        <v>42636</v>
      </c>
      <c r="N2003" s="17" t="s">
        <v>2098</v>
      </c>
      <c r="O2003" s="18" t="s">
        <v>23</v>
      </c>
    </row>
    <row r="2004" spans="1:15" s="42" customFormat="1" ht="174" customHeight="1">
      <c r="A2004" s="106" t="s">
        <v>2090</v>
      </c>
      <c r="B2004" s="1052" t="s">
        <v>2101</v>
      </c>
      <c r="C2004" s="1054"/>
      <c r="D2004" s="843">
        <v>2029.1</v>
      </c>
      <c r="E2004" s="106" t="s">
        <v>23</v>
      </c>
      <c r="F2004" s="165">
        <v>0</v>
      </c>
      <c r="G2004" s="23">
        <v>3</v>
      </c>
      <c r="H2004" s="43">
        <v>11667455.349999998</v>
      </c>
      <c r="I2004" s="43">
        <f>I2001+I2002+I2003</f>
        <v>4899478.66</v>
      </c>
      <c r="J2004" s="51">
        <f>J2001+J2002+J2003</f>
        <v>6767976.6899999995</v>
      </c>
      <c r="K2004" s="105" t="s">
        <v>23</v>
      </c>
      <c r="L2004" s="50">
        <f>L2001+L2002+L2003</f>
        <v>30000347.57</v>
      </c>
      <c r="M2004" s="26" t="s">
        <v>23</v>
      </c>
      <c r="N2004" s="105" t="s">
        <v>23</v>
      </c>
      <c r="O2004" s="26" t="s">
        <v>23</v>
      </c>
    </row>
    <row r="2005" spans="1:15" s="42" customFormat="1" ht="31.5" customHeight="1">
      <c r="A2005" s="101" t="s">
        <v>2102</v>
      </c>
      <c r="B2005" s="1049" t="s">
        <v>197</v>
      </c>
      <c r="C2005" s="1051"/>
      <c r="D2005" s="1051"/>
      <c r="E2005" s="1051"/>
      <c r="F2005" s="1051"/>
      <c r="G2005" s="1051"/>
      <c r="H2005" s="1051"/>
      <c r="I2005" s="1051"/>
      <c r="J2005" s="1051"/>
      <c r="K2005" s="1051"/>
      <c r="L2005" s="1051"/>
      <c r="M2005" s="1051"/>
      <c r="N2005" s="1051"/>
      <c r="O2005" s="1050"/>
    </row>
    <row r="2006" spans="1:15" s="67" customFormat="1" ht="21">
      <c r="A2006" s="44">
        <v>1</v>
      </c>
      <c r="B2006" s="21" t="s">
        <v>23</v>
      </c>
      <c r="C2006" s="21" t="s">
        <v>23</v>
      </c>
      <c r="D2006" s="801">
        <v>0</v>
      </c>
      <c r="E2006" s="44" t="s">
        <v>23</v>
      </c>
      <c r="F2006" s="799">
        <v>0</v>
      </c>
      <c r="G2006" s="282">
        <v>0</v>
      </c>
      <c r="H2006" s="273">
        <v>0</v>
      </c>
      <c r="I2006" s="273">
        <v>0</v>
      </c>
      <c r="J2006" s="273">
        <v>0</v>
      </c>
      <c r="K2006" s="44" t="s">
        <v>23</v>
      </c>
      <c r="L2006" s="273">
        <v>0</v>
      </c>
      <c r="M2006" s="20" t="s">
        <v>23</v>
      </c>
      <c r="N2006" s="44" t="s">
        <v>23</v>
      </c>
      <c r="O2006" s="18" t="s">
        <v>23</v>
      </c>
    </row>
    <row r="2007" spans="1:15" s="67" customFormat="1" ht="138.75" customHeight="1">
      <c r="A2007" s="104" t="s">
        <v>2102</v>
      </c>
      <c r="B2007" s="1049" t="s">
        <v>2103</v>
      </c>
      <c r="C2007" s="1050"/>
      <c r="D2007" s="11">
        <v>0</v>
      </c>
      <c r="E2007" s="104" t="s">
        <v>23</v>
      </c>
      <c r="F2007" s="166">
        <v>0</v>
      </c>
      <c r="G2007" s="10">
        <v>0</v>
      </c>
      <c r="H2007" s="167">
        <v>0</v>
      </c>
      <c r="I2007" s="167">
        <v>0</v>
      </c>
      <c r="J2007" s="35">
        <v>0</v>
      </c>
      <c r="K2007" s="103" t="s">
        <v>23</v>
      </c>
      <c r="L2007" s="34">
        <v>0</v>
      </c>
      <c r="M2007" s="11" t="s">
        <v>23</v>
      </c>
      <c r="N2007" s="103" t="s">
        <v>23</v>
      </c>
      <c r="O2007" s="11" t="s">
        <v>23</v>
      </c>
    </row>
    <row r="2008" spans="1:15" s="67" customFormat="1" ht="21">
      <c r="A2008" s="104" t="s">
        <v>2104</v>
      </c>
      <c r="B2008" s="1049" t="s">
        <v>678</v>
      </c>
      <c r="C2008" s="1051"/>
      <c r="D2008" s="1051"/>
      <c r="E2008" s="1051"/>
      <c r="F2008" s="1051"/>
      <c r="G2008" s="1051"/>
      <c r="H2008" s="1051"/>
      <c r="I2008" s="1051"/>
      <c r="J2008" s="1051"/>
      <c r="K2008" s="1051"/>
      <c r="L2008" s="1051"/>
      <c r="M2008" s="1051"/>
      <c r="N2008" s="1051"/>
      <c r="O2008" s="1050"/>
    </row>
    <row r="2009" spans="1:15" s="67" customFormat="1" ht="21">
      <c r="A2009" s="104" t="s">
        <v>2105</v>
      </c>
      <c r="B2009" s="1049" t="s">
        <v>977</v>
      </c>
      <c r="C2009" s="1051"/>
      <c r="D2009" s="1051"/>
      <c r="E2009" s="1051"/>
      <c r="F2009" s="1051"/>
      <c r="G2009" s="1051"/>
      <c r="H2009" s="1051"/>
      <c r="I2009" s="1051"/>
      <c r="J2009" s="1051"/>
      <c r="K2009" s="1051"/>
      <c r="L2009" s="1051"/>
      <c r="M2009" s="1051"/>
      <c r="N2009" s="1051"/>
      <c r="O2009" s="1050"/>
    </row>
    <row r="2010" spans="1:15" s="67" customFormat="1" ht="21">
      <c r="A2010" s="44">
        <v>1</v>
      </c>
      <c r="B2010" s="21" t="s">
        <v>23</v>
      </c>
      <c r="C2010" s="21" t="s">
        <v>23</v>
      </c>
      <c r="D2010" s="801">
        <v>0</v>
      </c>
      <c r="E2010" s="44" t="s">
        <v>23</v>
      </c>
      <c r="F2010" s="799">
        <v>0</v>
      </c>
      <c r="G2010" s="282">
        <v>0</v>
      </c>
      <c r="H2010" s="273">
        <v>0</v>
      </c>
      <c r="I2010" s="273">
        <v>0</v>
      </c>
      <c r="J2010" s="273">
        <v>0</v>
      </c>
      <c r="K2010" s="44" t="s">
        <v>23</v>
      </c>
      <c r="L2010" s="273">
        <v>0</v>
      </c>
      <c r="M2010" s="20" t="s">
        <v>23</v>
      </c>
      <c r="N2010" s="44" t="s">
        <v>23</v>
      </c>
      <c r="O2010" s="18" t="s">
        <v>23</v>
      </c>
    </row>
    <row r="2011" spans="1:15" s="67" customFormat="1" ht="21">
      <c r="A2011" s="104" t="s">
        <v>2105</v>
      </c>
      <c r="B2011" s="1049" t="s">
        <v>978</v>
      </c>
      <c r="C2011" s="1050"/>
      <c r="D2011" s="11">
        <v>0</v>
      </c>
      <c r="E2011" s="104" t="s">
        <v>23</v>
      </c>
      <c r="F2011" s="166">
        <v>0</v>
      </c>
      <c r="G2011" s="10">
        <v>0</v>
      </c>
      <c r="H2011" s="167">
        <v>0</v>
      </c>
      <c r="I2011" s="167">
        <v>0</v>
      </c>
      <c r="J2011" s="35">
        <v>0</v>
      </c>
      <c r="K2011" s="103" t="s">
        <v>23</v>
      </c>
      <c r="L2011" s="34">
        <v>0</v>
      </c>
      <c r="M2011" s="11" t="s">
        <v>23</v>
      </c>
      <c r="N2011" s="103" t="s">
        <v>23</v>
      </c>
      <c r="O2011" s="11" t="s">
        <v>23</v>
      </c>
    </row>
    <row r="2012" spans="1:15" s="67" customFormat="1" ht="40.5">
      <c r="A2012" s="104" t="s">
        <v>2106</v>
      </c>
      <c r="B2012" s="1049" t="s">
        <v>692</v>
      </c>
      <c r="C2012" s="1051"/>
      <c r="D2012" s="1051"/>
      <c r="E2012" s="1051"/>
      <c r="F2012" s="1051"/>
      <c r="G2012" s="1051"/>
      <c r="H2012" s="1051"/>
      <c r="I2012" s="1051"/>
      <c r="J2012" s="1051"/>
      <c r="K2012" s="1051"/>
      <c r="L2012" s="1051"/>
      <c r="M2012" s="1051"/>
      <c r="N2012" s="1051"/>
      <c r="O2012" s="1050"/>
    </row>
    <row r="2013" spans="1:15" s="67" customFormat="1" ht="21">
      <c r="A2013" s="44">
        <v>1</v>
      </c>
      <c r="B2013" s="21" t="s">
        <v>23</v>
      </c>
      <c r="C2013" s="21" t="s">
        <v>23</v>
      </c>
      <c r="D2013" s="801">
        <v>0</v>
      </c>
      <c r="E2013" s="44" t="s">
        <v>23</v>
      </c>
      <c r="F2013" s="799">
        <v>0</v>
      </c>
      <c r="G2013" s="282">
        <v>0</v>
      </c>
      <c r="H2013" s="273">
        <v>0</v>
      </c>
      <c r="I2013" s="273">
        <v>0</v>
      </c>
      <c r="J2013" s="273">
        <v>0</v>
      </c>
      <c r="K2013" s="44" t="s">
        <v>23</v>
      </c>
      <c r="L2013" s="273">
        <v>0</v>
      </c>
      <c r="M2013" s="20" t="s">
        <v>23</v>
      </c>
      <c r="N2013" s="44" t="s">
        <v>23</v>
      </c>
      <c r="O2013" s="18" t="s">
        <v>23</v>
      </c>
    </row>
    <row r="2014" spans="1:15" s="67" customFormat="1" ht="40.5">
      <c r="A2014" s="104" t="s">
        <v>2106</v>
      </c>
      <c r="B2014" s="1049" t="s">
        <v>980</v>
      </c>
      <c r="C2014" s="1050"/>
      <c r="D2014" s="11">
        <v>0</v>
      </c>
      <c r="E2014" s="104" t="s">
        <v>23</v>
      </c>
      <c r="F2014" s="166">
        <v>0</v>
      </c>
      <c r="G2014" s="10">
        <v>0</v>
      </c>
      <c r="H2014" s="167">
        <v>0</v>
      </c>
      <c r="I2014" s="167">
        <v>0</v>
      </c>
      <c r="J2014" s="35">
        <v>0</v>
      </c>
      <c r="K2014" s="103" t="s">
        <v>23</v>
      </c>
      <c r="L2014" s="34">
        <v>0</v>
      </c>
      <c r="M2014" s="11" t="s">
        <v>23</v>
      </c>
      <c r="N2014" s="103" t="s">
        <v>23</v>
      </c>
      <c r="O2014" s="11" t="s">
        <v>23</v>
      </c>
    </row>
    <row r="2015" spans="1:15" s="67" customFormat="1" ht="40.5">
      <c r="A2015" s="104" t="s">
        <v>2107</v>
      </c>
      <c r="B2015" s="1049" t="s">
        <v>721</v>
      </c>
      <c r="C2015" s="1051"/>
      <c r="D2015" s="1051"/>
      <c r="E2015" s="1051"/>
      <c r="F2015" s="1051"/>
      <c r="G2015" s="1051"/>
      <c r="H2015" s="1051"/>
      <c r="I2015" s="1051"/>
      <c r="J2015" s="1051"/>
      <c r="K2015" s="1051"/>
      <c r="L2015" s="1051"/>
      <c r="M2015" s="1051"/>
      <c r="N2015" s="1051"/>
      <c r="O2015" s="1050"/>
    </row>
    <row r="2016" spans="1:15" s="67" customFormat="1" ht="156" customHeight="1">
      <c r="A2016" s="44" t="s">
        <v>982</v>
      </c>
      <c r="B2016" s="17" t="s">
        <v>2108</v>
      </c>
      <c r="C2016" s="12" t="s">
        <v>2096</v>
      </c>
      <c r="D2016" s="5">
        <v>37</v>
      </c>
      <c r="E2016" s="12">
        <v>4101120008</v>
      </c>
      <c r="F2016" s="799">
        <v>0</v>
      </c>
      <c r="G2016" s="269">
        <v>1</v>
      </c>
      <c r="H2016" s="368">
        <v>172000</v>
      </c>
      <c r="I2016" s="273">
        <v>93938.44</v>
      </c>
      <c r="J2016" s="273">
        <f>H2016-I2016</f>
        <v>78061.56</v>
      </c>
      <c r="K2016" s="44" t="s">
        <v>23</v>
      </c>
      <c r="L2016" s="273">
        <v>0</v>
      </c>
      <c r="M2016" s="281">
        <v>42553</v>
      </c>
      <c r="N2016" s="17" t="s">
        <v>2109</v>
      </c>
      <c r="O2016" s="18" t="s">
        <v>23</v>
      </c>
    </row>
    <row r="2017" spans="1:15" s="67" customFormat="1" ht="137.25" customHeight="1">
      <c r="A2017" s="44" t="s">
        <v>1293</v>
      </c>
      <c r="B2017" s="17" t="s">
        <v>2108</v>
      </c>
      <c r="C2017" s="12" t="s">
        <v>2092</v>
      </c>
      <c r="D2017" s="5">
        <v>37</v>
      </c>
      <c r="E2017" s="12">
        <v>4101120009</v>
      </c>
      <c r="F2017" s="799">
        <v>0</v>
      </c>
      <c r="G2017" s="269">
        <v>1</v>
      </c>
      <c r="H2017" s="368">
        <v>172000</v>
      </c>
      <c r="I2017" s="273">
        <v>116052.86</v>
      </c>
      <c r="J2017" s="273">
        <f>H2017-I2017</f>
        <v>55947.14</v>
      </c>
      <c r="K2017" s="44" t="s">
        <v>23</v>
      </c>
      <c r="L2017" s="273">
        <v>0</v>
      </c>
      <c r="M2017" s="281">
        <v>42553</v>
      </c>
      <c r="N2017" s="17" t="s">
        <v>2109</v>
      </c>
      <c r="O2017" s="18" t="s">
        <v>23</v>
      </c>
    </row>
    <row r="2018" spans="1:15" s="67" customFormat="1" ht="40.5">
      <c r="A2018" s="104" t="s">
        <v>2107</v>
      </c>
      <c r="B2018" s="1049" t="s">
        <v>732</v>
      </c>
      <c r="C2018" s="1050"/>
      <c r="D2018" s="11">
        <v>74</v>
      </c>
      <c r="E2018" s="104" t="s">
        <v>23</v>
      </c>
      <c r="F2018" s="166">
        <v>0</v>
      </c>
      <c r="G2018" s="10">
        <v>2</v>
      </c>
      <c r="H2018" s="167">
        <v>344000</v>
      </c>
      <c r="I2018" s="167">
        <f>I2016+I2017</f>
        <v>209991.3</v>
      </c>
      <c r="J2018" s="35">
        <f>J2016+J2017</f>
        <v>134008.70000000001</v>
      </c>
      <c r="K2018" s="103" t="s">
        <v>23</v>
      </c>
      <c r="L2018" s="846">
        <v>0</v>
      </c>
      <c r="M2018" s="281"/>
      <c r="N2018" s="17"/>
      <c r="O2018" s="11" t="s">
        <v>23</v>
      </c>
    </row>
    <row r="2019" spans="1:15" s="67" customFormat="1" ht="132" customHeight="1">
      <c r="A2019" s="104" t="s">
        <v>2104</v>
      </c>
      <c r="B2019" s="1049" t="s">
        <v>2110</v>
      </c>
      <c r="C2019" s="1050"/>
      <c r="D2019" s="11">
        <v>74</v>
      </c>
      <c r="E2019" s="104" t="s">
        <v>23</v>
      </c>
      <c r="F2019" s="166">
        <v>0</v>
      </c>
      <c r="G2019" s="10">
        <v>2</v>
      </c>
      <c r="H2019" s="167">
        <v>344000</v>
      </c>
      <c r="I2019" s="167">
        <f>I2018</f>
        <v>209991.3</v>
      </c>
      <c r="J2019" s="35">
        <f>J2018</f>
        <v>134008.70000000001</v>
      </c>
      <c r="K2019" s="103" t="s">
        <v>23</v>
      </c>
      <c r="L2019" s="34">
        <v>0</v>
      </c>
      <c r="M2019" s="11" t="s">
        <v>23</v>
      </c>
      <c r="N2019" s="103" t="s">
        <v>23</v>
      </c>
      <c r="O2019" s="11" t="s">
        <v>23</v>
      </c>
    </row>
    <row r="2020" spans="1:15" s="67" customFormat="1" ht="21">
      <c r="A2020" s="104" t="s">
        <v>2111</v>
      </c>
      <c r="B2020" s="1068" t="s">
        <v>735</v>
      </c>
      <c r="C2020" s="1069"/>
      <c r="D2020" s="1069"/>
      <c r="E2020" s="1069"/>
      <c r="F2020" s="1069"/>
      <c r="G2020" s="1069"/>
      <c r="H2020" s="1069"/>
      <c r="I2020" s="1069"/>
      <c r="J2020" s="1069"/>
      <c r="K2020" s="1069"/>
      <c r="L2020" s="1069"/>
      <c r="M2020" s="1069"/>
      <c r="N2020" s="1069"/>
      <c r="O2020" s="1070"/>
    </row>
    <row r="2021" spans="1:15" s="67" customFormat="1" ht="21">
      <c r="A2021" s="104" t="s">
        <v>2112</v>
      </c>
      <c r="B2021" s="1068" t="s">
        <v>985</v>
      </c>
      <c r="C2021" s="1069"/>
      <c r="D2021" s="1069"/>
      <c r="E2021" s="1069"/>
      <c r="F2021" s="1069"/>
      <c r="G2021" s="1069"/>
      <c r="H2021" s="1069"/>
      <c r="I2021" s="1069"/>
      <c r="J2021" s="1069"/>
      <c r="K2021" s="1069"/>
      <c r="L2021" s="1069"/>
      <c r="M2021" s="1069"/>
      <c r="N2021" s="1069"/>
      <c r="O2021" s="1070"/>
    </row>
    <row r="2022" spans="1:15" s="67" customFormat="1" ht="21">
      <c r="A2022" s="44">
        <v>1</v>
      </c>
      <c r="B2022" s="21" t="s">
        <v>23</v>
      </c>
      <c r="C2022" s="21" t="s">
        <v>23</v>
      </c>
      <c r="D2022" s="801">
        <v>0</v>
      </c>
      <c r="E2022" s="44" t="s">
        <v>23</v>
      </c>
      <c r="F2022" s="799">
        <v>0</v>
      </c>
      <c r="G2022" s="282">
        <v>0</v>
      </c>
      <c r="H2022" s="273">
        <v>0</v>
      </c>
      <c r="I2022" s="273">
        <v>0</v>
      </c>
      <c r="J2022" s="273">
        <v>0</v>
      </c>
      <c r="K2022" s="44" t="s">
        <v>23</v>
      </c>
      <c r="L2022" s="273">
        <v>0</v>
      </c>
      <c r="M2022" s="20" t="s">
        <v>23</v>
      </c>
      <c r="N2022" s="44" t="s">
        <v>23</v>
      </c>
      <c r="O2022" s="18" t="s">
        <v>23</v>
      </c>
    </row>
    <row r="2023" spans="1:15" s="67" customFormat="1" ht="21">
      <c r="A2023" s="174" t="s">
        <v>2113</v>
      </c>
      <c r="B2023" s="1068" t="s">
        <v>949</v>
      </c>
      <c r="C2023" s="1070"/>
      <c r="D2023" s="11">
        <v>0</v>
      </c>
      <c r="E2023" s="104" t="s">
        <v>23</v>
      </c>
      <c r="F2023" s="166">
        <v>0</v>
      </c>
      <c r="G2023" s="10">
        <v>0</v>
      </c>
      <c r="H2023" s="167">
        <v>0</v>
      </c>
      <c r="I2023" s="167">
        <v>0</v>
      </c>
      <c r="J2023" s="35">
        <v>0</v>
      </c>
      <c r="K2023" s="103" t="s">
        <v>23</v>
      </c>
      <c r="L2023" s="34">
        <v>0</v>
      </c>
      <c r="M2023" s="11" t="s">
        <v>23</v>
      </c>
      <c r="N2023" s="103" t="s">
        <v>23</v>
      </c>
      <c r="O2023" s="11" t="s">
        <v>23</v>
      </c>
    </row>
    <row r="2024" spans="1:15" s="67" customFormat="1" ht="21">
      <c r="A2024" s="174" t="s">
        <v>2114</v>
      </c>
      <c r="B2024" s="1068" t="s">
        <v>987</v>
      </c>
      <c r="C2024" s="1069"/>
      <c r="D2024" s="1069"/>
      <c r="E2024" s="1069"/>
      <c r="F2024" s="1069"/>
      <c r="G2024" s="1069"/>
      <c r="H2024" s="1069"/>
      <c r="I2024" s="1069"/>
      <c r="J2024" s="1069"/>
      <c r="K2024" s="1069"/>
      <c r="L2024" s="1069"/>
      <c r="M2024" s="1069"/>
      <c r="N2024" s="1069"/>
      <c r="O2024" s="1070"/>
    </row>
    <row r="2025" spans="1:15" s="67" customFormat="1" ht="21">
      <c r="A2025" s="820">
        <v>1</v>
      </c>
      <c r="B2025" s="21" t="s">
        <v>23</v>
      </c>
      <c r="C2025" s="21" t="s">
        <v>23</v>
      </c>
      <c r="D2025" s="801">
        <v>0</v>
      </c>
      <c r="E2025" s="44" t="s">
        <v>23</v>
      </c>
      <c r="F2025" s="799">
        <v>0</v>
      </c>
      <c r="G2025" s="282">
        <v>0</v>
      </c>
      <c r="H2025" s="273">
        <v>0</v>
      </c>
      <c r="I2025" s="273">
        <v>0</v>
      </c>
      <c r="J2025" s="273">
        <v>0</v>
      </c>
      <c r="K2025" s="44" t="s">
        <v>23</v>
      </c>
      <c r="L2025" s="273">
        <v>0</v>
      </c>
      <c r="M2025" s="20" t="s">
        <v>23</v>
      </c>
      <c r="N2025" s="44" t="s">
        <v>23</v>
      </c>
      <c r="O2025" s="18" t="s">
        <v>23</v>
      </c>
    </row>
    <row r="2026" spans="1:15" s="67" customFormat="1" ht="21">
      <c r="A2026" s="174" t="s">
        <v>2114</v>
      </c>
      <c r="B2026" s="1068" t="s">
        <v>988</v>
      </c>
      <c r="C2026" s="1070"/>
      <c r="D2026" s="11">
        <v>0</v>
      </c>
      <c r="E2026" s="104" t="s">
        <v>23</v>
      </c>
      <c r="F2026" s="166">
        <v>0</v>
      </c>
      <c r="G2026" s="10">
        <v>0</v>
      </c>
      <c r="H2026" s="167">
        <v>0</v>
      </c>
      <c r="I2026" s="167">
        <v>0</v>
      </c>
      <c r="J2026" s="35">
        <v>0</v>
      </c>
      <c r="K2026" s="103" t="s">
        <v>23</v>
      </c>
      <c r="L2026" s="34">
        <v>0</v>
      </c>
      <c r="M2026" s="11" t="s">
        <v>23</v>
      </c>
      <c r="N2026" s="103" t="s">
        <v>23</v>
      </c>
      <c r="O2026" s="11" t="s">
        <v>23</v>
      </c>
    </row>
    <row r="2027" spans="1:15" s="67" customFormat="1" ht="21">
      <c r="A2027" s="174" t="s">
        <v>2115</v>
      </c>
      <c r="B2027" s="1068" t="s">
        <v>990</v>
      </c>
      <c r="C2027" s="1069"/>
      <c r="D2027" s="1069"/>
      <c r="E2027" s="1069"/>
      <c r="F2027" s="1069"/>
      <c r="G2027" s="1069"/>
      <c r="H2027" s="1069"/>
      <c r="I2027" s="1069"/>
      <c r="J2027" s="1069"/>
      <c r="K2027" s="1069"/>
      <c r="L2027" s="1069"/>
      <c r="M2027" s="1069"/>
      <c r="N2027" s="1069"/>
      <c r="O2027" s="1070"/>
    </row>
    <row r="2028" spans="1:15" s="67" customFormat="1" ht="21">
      <c r="A2028" s="820">
        <v>1</v>
      </c>
      <c r="B2028" s="21" t="s">
        <v>23</v>
      </c>
      <c r="C2028" s="21" t="s">
        <v>23</v>
      </c>
      <c r="D2028" s="801">
        <v>0</v>
      </c>
      <c r="E2028" s="44" t="s">
        <v>23</v>
      </c>
      <c r="F2028" s="799">
        <v>0</v>
      </c>
      <c r="G2028" s="282">
        <v>0</v>
      </c>
      <c r="H2028" s="273">
        <v>0</v>
      </c>
      <c r="I2028" s="273">
        <v>0</v>
      </c>
      <c r="J2028" s="273">
        <v>0</v>
      </c>
      <c r="K2028" s="44" t="s">
        <v>23</v>
      </c>
      <c r="L2028" s="273">
        <v>0</v>
      </c>
      <c r="M2028" s="20" t="s">
        <v>23</v>
      </c>
      <c r="N2028" s="44" t="s">
        <v>23</v>
      </c>
      <c r="O2028" s="18" t="s">
        <v>23</v>
      </c>
    </row>
    <row r="2029" spans="1:15" s="67" customFormat="1" ht="21">
      <c r="A2029" s="174" t="s">
        <v>2115</v>
      </c>
      <c r="B2029" s="1068" t="s">
        <v>991</v>
      </c>
      <c r="C2029" s="1070"/>
      <c r="D2029" s="11">
        <v>0</v>
      </c>
      <c r="E2029" s="104" t="s">
        <v>23</v>
      </c>
      <c r="F2029" s="166">
        <v>0</v>
      </c>
      <c r="G2029" s="10">
        <v>0</v>
      </c>
      <c r="H2029" s="167">
        <v>0</v>
      </c>
      <c r="I2029" s="167">
        <v>0</v>
      </c>
      <c r="J2029" s="35">
        <v>0</v>
      </c>
      <c r="K2029" s="103" t="s">
        <v>23</v>
      </c>
      <c r="L2029" s="34">
        <v>0</v>
      </c>
      <c r="M2029" s="11" t="s">
        <v>23</v>
      </c>
      <c r="N2029" s="103" t="s">
        <v>23</v>
      </c>
      <c r="O2029" s="11" t="s">
        <v>23</v>
      </c>
    </row>
    <row r="2030" spans="1:15" s="67" customFormat="1" ht="21">
      <c r="A2030" s="174" t="s">
        <v>2116</v>
      </c>
      <c r="B2030" s="1068" t="s">
        <v>721</v>
      </c>
      <c r="C2030" s="1069"/>
      <c r="D2030" s="1069"/>
      <c r="E2030" s="1069"/>
      <c r="F2030" s="1069"/>
      <c r="G2030" s="1069"/>
      <c r="H2030" s="1069"/>
      <c r="I2030" s="1069"/>
      <c r="J2030" s="1069"/>
      <c r="K2030" s="1069"/>
      <c r="L2030" s="1069"/>
      <c r="M2030" s="1069"/>
      <c r="N2030" s="1069"/>
      <c r="O2030" s="1070"/>
    </row>
    <row r="2031" spans="1:15" s="67" customFormat="1" ht="21">
      <c r="A2031" s="847" t="s">
        <v>982</v>
      </c>
      <c r="B2031" s="21" t="s">
        <v>23</v>
      </c>
      <c r="C2031" s="21" t="s">
        <v>23</v>
      </c>
      <c r="D2031" s="801">
        <v>0</v>
      </c>
      <c r="E2031" s="44" t="s">
        <v>23</v>
      </c>
      <c r="F2031" s="799">
        <v>0</v>
      </c>
      <c r="G2031" s="282">
        <v>0</v>
      </c>
      <c r="H2031" s="273">
        <v>0</v>
      </c>
      <c r="I2031" s="273">
        <v>0</v>
      </c>
      <c r="J2031" s="273">
        <v>0</v>
      </c>
      <c r="K2031" s="44" t="s">
        <v>23</v>
      </c>
      <c r="L2031" s="273">
        <v>0</v>
      </c>
      <c r="M2031" s="20" t="s">
        <v>23</v>
      </c>
      <c r="N2031" s="44" t="s">
        <v>23</v>
      </c>
      <c r="O2031" s="18" t="s">
        <v>23</v>
      </c>
    </row>
    <row r="2032" spans="1:15" s="67" customFormat="1" ht="21">
      <c r="A2032" s="174" t="s">
        <v>2116</v>
      </c>
      <c r="B2032" s="1068" t="s">
        <v>732</v>
      </c>
      <c r="C2032" s="1070"/>
      <c r="D2032" s="11">
        <v>0</v>
      </c>
      <c r="E2032" s="104" t="s">
        <v>23</v>
      </c>
      <c r="F2032" s="166">
        <v>0</v>
      </c>
      <c r="G2032" s="10">
        <v>0</v>
      </c>
      <c r="H2032" s="167">
        <v>0</v>
      </c>
      <c r="I2032" s="167">
        <v>0</v>
      </c>
      <c r="J2032" s="35">
        <v>0</v>
      </c>
      <c r="K2032" s="103" t="s">
        <v>23</v>
      </c>
      <c r="L2032" s="34">
        <v>0</v>
      </c>
      <c r="M2032" s="11" t="s">
        <v>23</v>
      </c>
      <c r="N2032" s="103" t="s">
        <v>23</v>
      </c>
      <c r="O2032" s="11" t="s">
        <v>23</v>
      </c>
    </row>
    <row r="2033" spans="1:15" s="67" customFormat="1" ht="126" customHeight="1">
      <c r="A2033" s="174" t="s">
        <v>2111</v>
      </c>
      <c r="B2033" s="1068" t="s">
        <v>2117</v>
      </c>
      <c r="C2033" s="1070"/>
      <c r="D2033" s="11">
        <v>0</v>
      </c>
      <c r="E2033" s="104" t="s">
        <v>23</v>
      </c>
      <c r="F2033" s="166">
        <v>0</v>
      </c>
      <c r="G2033" s="10">
        <v>0</v>
      </c>
      <c r="H2033" s="167">
        <v>0</v>
      </c>
      <c r="I2033" s="167">
        <v>0</v>
      </c>
      <c r="J2033" s="35">
        <v>0</v>
      </c>
      <c r="K2033" s="103" t="s">
        <v>23</v>
      </c>
      <c r="L2033" s="34">
        <v>0</v>
      </c>
      <c r="M2033" s="11" t="s">
        <v>23</v>
      </c>
      <c r="N2033" s="103" t="s">
        <v>23</v>
      </c>
      <c r="O2033" s="11" t="s">
        <v>23</v>
      </c>
    </row>
    <row r="2034" spans="1:15" s="67" customFormat="1" ht="34.5" customHeight="1">
      <c r="A2034" s="174" t="s">
        <v>2118</v>
      </c>
      <c r="B2034" s="1068" t="s">
        <v>994</v>
      </c>
      <c r="C2034" s="1069"/>
      <c r="D2034" s="1069"/>
      <c r="E2034" s="1069"/>
      <c r="F2034" s="1069"/>
      <c r="G2034" s="1069"/>
      <c r="H2034" s="1069"/>
      <c r="I2034" s="1069"/>
      <c r="J2034" s="1069"/>
      <c r="K2034" s="1069"/>
      <c r="L2034" s="1069"/>
      <c r="M2034" s="1069"/>
      <c r="N2034" s="1069"/>
      <c r="O2034" s="1070"/>
    </row>
    <row r="2035" spans="1:15" s="67" customFormat="1" ht="21">
      <c r="A2035" s="847" t="s">
        <v>982</v>
      </c>
      <c r="B2035" s="21" t="s">
        <v>23</v>
      </c>
      <c r="C2035" s="21" t="s">
        <v>23</v>
      </c>
      <c r="D2035" s="801">
        <v>0</v>
      </c>
      <c r="E2035" s="44" t="s">
        <v>23</v>
      </c>
      <c r="F2035" s="799">
        <v>0</v>
      </c>
      <c r="G2035" s="282">
        <v>0</v>
      </c>
      <c r="H2035" s="273">
        <v>0</v>
      </c>
      <c r="I2035" s="273">
        <v>0</v>
      </c>
      <c r="J2035" s="273">
        <v>0</v>
      </c>
      <c r="K2035" s="44" t="s">
        <v>23</v>
      </c>
      <c r="L2035" s="273">
        <v>0</v>
      </c>
      <c r="M2035" s="20" t="s">
        <v>23</v>
      </c>
      <c r="N2035" s="44" t="s">
        <v>23</v>
      </c>
      <c r="O2035" s="18" t="s">
        <v>23</v>
      </c>
    </row>
    <row r="2036" spans="1:15" s="67" customFormat="1" ht="163.5" customHeight="1">
      <c r="A2036" s="174" t="s">
        <v>2118</v>
      </c>
      <c r="B2036" s="1049" t="s">
        <v>2119</v>
      </c>
      <c r="C2036" s="1050"/>
      <c r="D2036" s="11">
        <v>0</v>
      </c>
      <c r="E2036" s="104" t="s">
        <v>23</v>
      </c>
      <c r="F2036" s="166">
        <v>0</v>
      </c>
      <c r="G2036" s="10">
        <v>0</v>
      </c>
      <c r="H2036" s="167">
        <v>0</v>
      </c>
      <c r="I2036" s="167">
        <v>0</v>
      </c>
      <c r="J2036" s="35">
        <v>0</v>
      </c>
      <c r="K2036" s="103" t="s">
        <v>23</v>
      </c>
      <c r="L2036" s="34">
        <v>0</v>
      </c>
      <c r="M2036" s="11" t="s">
        <v>23</v>
      </c>
      <c r="N2036" s="103" t="s">
        <v>23</v>
      </c>
      <c r="O2036" s="11" t="s">
        <v>23</v>
      </c>
    </row>
    <row r="2037" spans="1:15" s="67" customFormat="1" ht="137.25" customHeight="1">
      <c r="A2037" s="174" t="s">
        <v>2088</v>
      </c>
      <c r="B2037" s="1049" t="s">
        <v>2120</v>
      </c>
      <c r="C2037" s="1050"/>
      <c r="D2037" s="11">
        <v>2103.1</v>
      </c>
      <c r="E2037" s="104" t="s">
        <v>23</v>
      </c>
      <c r="F2037" s="166">
        <v>0</v>
      </c>
      <c r="G2037" s="10">
        <v>5</v>
      </c>
      <c r="H2037" s="167">
        <f>H2004+H2018</f>
        <v>12011455.349999998</v>
      </c>
      <c r="I2037" s="167">
        <f>I2004+I2007+I2011+I2014+I2018+I2033+I2036</f>
        <v>5109469.96</v>
      </c>
      <c r="J2037" s="35">
        <f>J2004+J2018</f>
        <v>6901985.3899999997</v>
      </c>
      <c r="K2037" s="103" t="s">
        <v>23</v>
      </c>
      <c r="L2037" s="34">
        <f>L2004</f>
        <v>30000347.57</v>
      </c>
      <c r="M2037" s="11" t="s">
        <v>23</v>
      </c>
      <c r="N2037" s="103" t="s">
        <v>23</v>
      </c>
      <c r="O2037" s="11" t="s">
        <v>23</v>
      </c>
    </row>
    <row r="2038" spans="1:15" s="855" customFormat="1" ht="73.5" customHeight="1">
      <c r="A2038" s="32" t="s">
        <v>2121</v>
      </c>
      <c r="B2038" s="1071" t="s">
        <v>2122</v>
      </c>
      <c r="C2038" s="1072"/>
      <c r="D2038" s="1112"/>
      <c r="E2038" s="1112"/>
      <c r="F2038" s="1112"/>
      <c r="G2038" s="1112"/>
      <c r="H2038" s="1112"/>
      <c r="I2038" s="1112"/>
      <c r="J2038" s="1112"/>
      <c r="K2038" s="1112"/>
      <c r="L2038" s="1112"/>
      <c r="M2038" s="1112"/>
      <c r="N2038" s="1112"/>
      <c r="O2038" s="1113"/>
    </row>
    <row r="2039" spans="1:15" s="42" customFormat="1" ht="33.75" customHeight="1">
      <c r="A2039" s="106" t="s">
        <v>2123</v>
      </c>
      <c r="B2039" s="1049" t="s">
        <v>20</v>
      </c>
      <c r="C2039" s="1051"/>
      <c r="D2039" s="1051"/>
      <c r="E2039" s="1051"/>
      <c r="F2039" s="1051"/>
      <c r="G2039" s="1051"/>
      <c r="H2039" s="1051"/>
      <c r="I2039" s="1051"/>
      <c r="J2039" s="1051"/>
      <c r="K2039" s="1051"/>
      <c r="L2039" s="1051"/>
      <c r="M2039" s="1051"/>
      <c r="N2039" s="1051"/>
      <c r="O2039" s="1050"/>
    </row>
    <row r="2040" spans="1:15" s="67" customFormat="1" ht="120.75" customHeight="1">
      <c r="A2040" s="44">
        <v>1</v>
      </c>
      <c r="B2040" s="17" t="s">
        <v>1428</v>
      </c>
      <c r="C2040" s="12" t="s">
        <v>2124</v>
      </c>
      <c r="D2040" s="5">
        <v>493.7</v>
      </c>
      <c r="E2040" s="188" t="s">
        <v>2125</v>
      </c>
      <c r="F2040" s="799">
        <v>0</v>
      </c>
      <c r="G2040" s="269">
        <v>1</v>
      </c>
      <c r="H2040" s="368">
        <v>6950927.7000000002</v>
      </c>
      <c r="I2040" s="368">
        <v>984338.9</v>
      </c>
      <c r="J2040" s="368">
        <f>H2040-I2040</f>
        <v>5966588.7999999998</v>
      </c>
      <c r="K2040" s="5" t="s">
        <v>2126</v>
      </c>
      <c r="L2040" s="273">
        <v>8434603.9800000004</v>
      </c>
      <c r="M2040" s="19">
        <v>40284</v>
      </c>
      <c r="N2040" s="5" t="s">
        <v>2127</v>
      </c>
      <c r="O2040" s="18" t="s">
        <v>23</v>
      </c>
    </row>
    <row r="2041" spans="1:15" s="67" customFormat="1" ht="118.5" customHeight="1">
      <c r="A2041" s="44">
        <v>2</v>
      </c>
      <c r="B2041" s="17" t="s">
        <v>2128</v>
      </c>
      <c r="C2041" s="12" t="s">
        <v>2129</v>
      </c>
      <c r="D2041" s="5">
        <v>17.8</v>
      </c>
      <c r="E2041" s="188" t="s">
        <v>2130</v>
      </c>
      <c r="F2041" s="799">
        <v>0</v>
      </c>
      <c r="G2041" s="269">
        <v>1</v>
      </c>
      <c r="H2041" s="368">
        <v>372000</v>
      </c>
      <c r="I2041" s="368">
        <v>315173.2</v>
      </c>
      <c r="J2041" s="368">
        <f>H2041-I2041</f>
        <v>56826.799999999988</v>
      </c>
      <c r="K2041" s="5" t="s">
        <v>2131</v>
      </c>
      <c r="L2041" s="273">
        <v>330738.59999999998</v>
      </c>
      <c r="M2041" s="19">
        <v>42779</v>
      </c>
      <c r="N2041" s="5" t="s">
        <v>2132</v>
      </c>
      <c r="O2041" s="18"/>
    </row>
    <row r="2042" spans="1:15" s="67" customFormat="1" ht="112.5" customHeight="1">
      <c r="A2042" s="44">
        <v>3</v>
      </c>
      <c r="B2042" s="17" t="s">
        <v>2133</v>
      </c>
      <c r="C2042" s="12" t="s">
        <v>2129</v>
      </c>
      <c r="D2042" s="5">
        <v>46.3</v>
      </c>
      <c r="E2042" s="188" t="s">
        <v>2134</v>
      </c>
      <c r="F2042" s="799">
        <v>0</v>
      </c>
      <c r="G2042" s="269">
        <v>1</v>
      </c>
      <c r="H2042" s="368">
        <v>137000</v>
      </c>
      <c r="I2042" s="368">
        <v>116071.79</v>
      </c>
      <c r="J2042" s="368">
        <f>H2042-I2042</f>
        <v>20928.210000000006</v>
      </c>
      <c r="K2042" s="5" t="s">
        <v>2135</v>
      </c>
      <c r="L2042" s="273">
        <v>328995.76</v>
      </c>
      <c r="M2042" s="19">
        <v>42779</v>
      </c>
      <c r="N2042" s="5" t="s">
        <v>2136</v>
      </c>
      <c r="O2042" s="18"/>
    </row>
    <row r="2043" spans="1:15" s="42" customFormat="1" ht="169.5" customHeight="1">
      <c r="A2043" s="106" t="s">
        <v>2123</v>
      </c>
      <c r="B2043" s="1052" t="s">
        <v>2137</v>
      </c>
      <c r="C2043" s="1054"/>
      <c r="D2043" s="26">
        <v>557.79999999999995</v>
      </c>
      <c r="E2043" s="106" t="s">
        <v>23</v>
      </c>
      <c r="F2043" s="165">
        <v>0</v>
      </c>
      <c r="G2043" s="23">
        <v>3</v>
      </c>
      <c r="H2043" s="43">
        <v>7459927.7000000002</v>
      </c>
      <c r="I2043" s="43">
        <f>SUM(I2040:I2042)</f>
        <v>1415583.8900000001</v>
      </c>
      <c r="J2043" s="51">
        <f>H2043-I2043</f>
        <v>6044343.8100000005</v>
      </c>
      <c r="K2043" s="105" t="s">
        <v>23</v>
      </c>
      <c r="L2043" s="22">
        <f>L2040+L2041+L2042</f>
        <v>9094338.3399999999</v>
      </c>
      <c r="M2043" s="26" t="s">
        <v>23</v>
      </c>
      <c r="N2043" s="105" t="s">
        <v>23</v>
      </c>
      <c r="O2043" s="26" t="s">
        <v>23</v>
      </c>
    </row>
    <row r="2044" spans="1:15" s="67" customFormat="1" ht="42.75" customHeight="1">
      <c r="A2044" s="104" t="s">
        <v>2138</v>
      </c>
      <c r="B2044" s="1049" t="s">
        <v>197</v>
      </c>
      <c r="C2044" s="1051"/>
      <c r="D2044" s="1051"/>
      <c r="E2044" s="1051"/>
      <c r="F2044" s="1051"/>
      <c r="G2044" s="1051"/>
      <c r="H2044" s="1051"/>
      <c r="I2044" s="1051"/>
      <c r="J2044" s="1051"/>
      <c r="K2044" s="1051"/>
      <c r="L2044" s="1051"/>
      <c r="M2044" s="1051"/>
      <c r="N2044" s="1051"/>
      <c r="O2044" s="1050"/>
    </row>
    <row r="2045" spans="1:15" s="67" customFormat="1" ht="34.5" customHeight="1">
      <c r="A2045" s="44">
        <v>1</v>
      </c>
      <c r="B2045" s="21" t="s">
        <v>23</v>
      </c>
      <c r="C2045" s="21" t="s">
        <v>23</v>
      </c>
      <c r="D2045" s="801">
        <v>0</v>
      </c>
      <c r="E2045" s="44" t="s">
        <v>23</v>
      </c>
      <c r="F2045" s="799">
        <v>0</v>
      </c>
      <c r="G2045" s="282">
        <v>0</v>
      </c>
      <c r="H2045" s="273">
        <v>0</v>
      </c>
      <c r="I2045" s="273">
        <v>0</v>
      </c>
      <c r="J2045" s="273">
        <v>0</v>
      </c>
      <c r="K2045" s="44" t="s">
        <v>23</v>
      </c>
      <c r="L2045" s="273">
        <v>0</v>
      </c>
      <c r="M2045" s="20" t="s">
        <v>23</v>
      </c>
      <c r="N2045" s="44" t="s">
        <v>23</v>
      </c>
      <c r="O2045" s="18" t="s">
        <v>23</v>
      </c>
    </row>
    <row r="2046" spans="1:15" s="67" customFormat="1" ht="150" customHeight="1">
      <c r="A2046" s="104" t="s">
        <v>2138</v>
      </c>
      <c r="B2046" s="1049" t="s">
        <v>2139</v>
      </c>
      <c r="C2046" s="1050"/>
      <c r="D2046" s="11">
        <v>0</v>
      </c>
      <c r="E2046" s="104" t="s">
        <v>23</v>
      </c>
      <c r="F2046" s="166">
        <v>0</v>
      </c>
      <c r="G2046" s="10">
        <v>0</v>
      </c>
      <c r="H2046" s="167">
        <v>0</v>
      </c>
      <c r="I2046" s="167">
        <v>0</v>
      </c>
      <c r="J2046" s="35">
        <v>0</v>
      </c>
      <c r="K2046" s="103" t="s">
        <v>23</v>
      </c>
      <c r="L2046" s="34">
        <v>0</v>
      </c>
      <c r="M2046" s="11" t="s">
        <v>23</v>
      </c>
      <c r="N2046" s="103" t="s">
        <v>23</v>
      </c>
      <c r="O2046" s="11" t="s">
        <v>23</v>
      </c>
    </row>
    <row r="2047" spans="1:15" s="67" customFormat="1" ht="24.75" customHeight="1">
      <c r="A2047" s="104" t="s">
        <v>2140</v>
      </c>
      <c r="B2047" s="1049" t="s">
        <v>678</v>
      </c>
      <c r="C2047" s="1051"/>
      <c r="D2047" s="1051"/>
      <c r="E2047" s="1051"/>
      <c r="F2047" s="1051"/>
      <c r="G2047" s="1051"/>
      <c r="H2047" s="1051"/>
      <c r="I2047" s="1051"/>
      <c r="J2047" s="1051"/>
      <c r="K2047" s="1051"/>
      <c r="L2047" s="1051"/>
      <c r="M2047" s="1051"/>
      <c r="N2047" s="1051"/>
      <c r="O2047" s="1050"/>
    </row>
    <row r="2048" spans="1:15" s="67" customFormat="1" ht="40.5">
      <c r="A2048" s="104" t="s">
        <v>2141</v>
      </c>
      <c r="B2048" s="1049" t="s">
        <v>977</v>
      </c>
      <c r="C2048" s="1051"/>
      <c r="D2048" s="1051"/>
      <c r="E2048" s="1051"/>
      <c r="F2048" s="1051"/>
      <c r="G2048" s="1051"/>
      <c r="H2048" s="1051"/>
      <c r="I2048" s="1051"/>
      <c r="J2048" s="1051"/>
      <c r="K2048" s="1051"/>
      <c r="L2048" s="1051"/>
      <c r="M2048" s="1051"/>
      <c r="N2048" s="1051"/>
      <c r="O2048" s="1050"/>
    </row>
    <row r="2049" spans="1:15" s="67" customFormat="1" ht="21">
      <c r="A2049" s="44">
        <v>1</v>
      </c>
      <c r="B2049" s="21" t="s">
        <v>23</v>
      </c>
      <c r="C2049" s="21" t="s">
        <v>23</v>
      </c>
      <c r="D2049" s="801">
        <v>0</v>
      </c>
      <c r="E2049" s="44" t="s">
        <v>23</v>
      </c>
      <c r="F2049" s="799">
        <v>0</v>
      </c>
      <c r="G2049" s="282">
        <v>0</v>
      </c>
      <c r="H2049" s="273">
        <v>0</v>
      </c>
      <c r="I2049" s="273">
        <v>0</v>
      </c>
      <c r="J2049" s="273">
        <v>0</v>
      </c>
      <c r="K2049" s="44" t="s">
        <v>23</v>
      </c>
      <c r="L2049" s="273">
        <v>0</v>
      </c>
      <c r="M2049" s="20" t="s">
        <v>23</v>
      </c>
      <c r="N2049" s="44" t="s">
        <v>23</v>
      </c>
      <c r="O2049" s="18" t="s">
        <v>23</v>
      </c>
    </row>
    <row r="2050" spans="1:15" s="67" customFormat="1" ht="40.5">
      <c r="A2050" s="104" t="s">
        <v>2141</v>
      </c>
      <c r="B2050" s="1049" t="s">
        <v>978</v>
      </c>
      <c r="C2050" s="1050"/>
      <c r="D2050" s="11">
        <v>0</v>
      </c>
      <c r="E2050" s="104" t="s">
        <v>23</v>
      </c>
      <c r="F2050" s="166">
        <v>0</v>
      </c>
      <c r="G2050" s="10">
        <v>0</v>
      </c>
      <c r="H2050" s="167">
        <v>0</v>
      </c>
      <c r="I2050" s="167">
        <v>0</v>
      </c>
      <c r="J2050" s="35">
        <v>0</v>
      </c>
      <c r="K2050" s="103" t="s">
        <v>23</v>
      </c>
      <c r="L2050" s="34">
        <v>0</v>
      </c>
      <c r="M2050" s="11" t="s">
        <v>23</v>
      </c>
      <c r="N2050" s="103" t="s">
        <v>23</v>
      </c>
      <c r="O2050" s="11" t="s">
        <v>23</v>
      </c>
    </row>
    <row r="2051" spans="1:15" s="67" customFormat="1" ht="40.5">
      <c r="A2051" s="104" t="s">
        <v>2142</v>
      </c>
      <c r="B2051" s="1049" t="s">
        <v>692</v>
      </c>
      <c r="C2051" s="1051"/>
      <c r="D2051" s="1051"/>
      <c r="E2051" s="1051"/>
      <c r="F2051" s="1051"/>
      <c r="G2051" s="1051"/>
      <c r="H2051" s="1051"/>
      <c r="I2051" s="1051"/>
      <c r="J2051" s="1051"/>
      <c r="K2051" s="1051"/>
      <c r="L2051" s="1051"/>
      <c r="M2051" s="1051"/>
      <c r="N2051" s="1051"/>
      <c r="O2051" s="1050"/>
    </row>
    <row r="2052" spans="1:15" s="67" customFormat="1" ht="21">
      <c r="A2052" s="44">
        <v>1</v>
      </c>
      <c r="B2052" s="21" t="s">
        <v>23</v>
      </c>
      <c r="C2052" s="21" t="s">
        <v>23</v>
      </c>
      <c r="D2052" s="801">
        <v>0</v>
      </c>
      <c r="E2052" s="44" t="s">
        <v>23</v>
      </c>
      <c r="F2052" s="799">
        <v>0</v>
      </c>
      <c r="G2052" s="282">
        <v>0</v>
      </c>
      <c r="H2052" s="273">
        <v>0</v>
      </c>
      <c r="I2052" s="273">
        <v>0</v>
      </c>
      <c r="J2052" s="273">
        <v>0</v>
      </c>
      <c r="K2052" s="44" t="s">
        <v>23</v>
      </c>
      <c r="L2052" s="273">
        <v>0</v>
      </c>
      <c r="M2052" s="20" t="s">
        <v>23</v>
      </c>
      <c r="N2052" s="44" t="s">
        <v>23</v>
      </c>
      <c r="O2052" s="18" t="s">
        <v>23</v>
      </c>
    </row>
    <row r="2053" spans="1:15" s="67" customFormat="1" ht="40.5">
      <c r="A2053" s="104" t="s">
        <v>2142</v>
      </c>
      <c r="B2053" s="1049" t="s">
        <v>980</v>
      </c>
      <c r="C2053" s="1050"/>
      <c r="D2053" s="11">
        <v>0</v>
      </c>
      <c r="E2053" s="104" t="s">
        <v>23</v>
      </c>
      <c r="F2053" s="166">
        <v>0</v>
      </c>
      <c r="G2053" s="10">
        <v>0</v>
      </c>
      <c r="H2053" s="167">
        <v>0</v>
      </c>
      <c r="I2053" s="167">
        <v>0</v>
      </c>
      <c r="J2053" s="35">
        <v>0</v>
      </c>
      <c r="K2053" s="103" t="s">
        <v>23</v>
      </c>
      <c r="L2053" s="34">
        <v>0</v>
      </c>
      <c r="M2053" s="11" t="s">
        <v>23</v>
      </c>
      <c r="N2053" s="103" t="s">
        <v>23</v>
      </c>
      <c r="O2053" s="11" t="s">
        <v>23</v>
      </c>
    </row>
    <row r="2054" spans="1:15" s="67" customFormat="1" ht="40.5">
      <c r="A2054" s="104" t="s">
        <v>2143</v>
      </c>
      <c r="B2054" s="1049" t="s">
        <v>721</v>
      </c>
      <c r="C2054" s="1051"/>
      <c r="D2054" s="1051"/>
      <c r="E2054" s="1051"/>
      <c r="F2054" s="1051"/>
      <c r="G2054" s="1051"/>
      <c r="H2054" s="1051"/>
      <c r="I2054" s="1051"/>
      <c r="J2054" s="1051"/>
      <c r="K2054" s="1051"/>
      <c r="L2054" s="1051"/>
      <c r="M2054" s="1051"/>
      <c r="N2054" s="1051"/>
      <c r="O2054" s="1050"/>
    </row>
    <row r="2055" spans="1:15" s="67" customFormat="1" ht="21">
      <c r="A2055" s="44"/>
      <c r="B2055" s="12"/>
      <c r="C2055" s="12"/>
      <c r="D2055" s="5"/>
      <c r="E2055" s="12"/>
      <c r="F2055" s="799"/>
      <c r="G2055" s="269"/>
      <c r="H2055" s="368"/>
      <c r="I2055" s="273"/>
      <c r="J2055" s="273"/>
      <c r="K2055" s="44"/>
      <c r="L2055" s="273"/>
      <c r="M2055" s="281"/>
      <c r="N2055" s="17"/>
      <c r="O2055" s="18"/>
    </row>
    <row r="2056" spans="1:15" s="67" customFormat="1" ht="40.5">
      <c r="A2056" s="104" t="s">
        <v>2143</v>
      </c>
      <c r="B2056" s="1049" t="s">
        <v>732</v>
      </c>
      <c r="C2056" s="1050"/>
      <c r="D2056" s="11">
        <v>0</v>
      </c>
      <c r="E2056" s="104" t="s">
        <v>23</v>
      </c>
      <c r="F2056" s="166">
        <v>0</v>
      </c>
      <c r="G2056" s="10">
        <v>0</v>
      </c>
      <c r="H2056" s="167">
        <v>0</v>
      </c>
      <c r="I2056" s="167">
        <v>0</v>
      </c>
      <c r="J2056" s="35">
        <v>0</v>
      </c>
      <c r="K2056" s="103" t="s">
        <v>23</v>
      </c>
      <c r="L2056" s="846">
        <v>0</v>
      </c>
      <c r="M2056" s="11" t="s">
        <v>23</v>
      </c>
      <c r="N2056" s="103" t="s">
        <v>23</v>
      </c>
      <c r="O2056" s="11" t="s">
        <v>23</v>
      </c>
    </row>
    <row r="2057" spans="1:15" s="67" customFormat="1" ht="144.75" customHeight="1">
      <c r="A2057" s="104" t="s">
        <v>2140</v>
      </c>
      <c r="B2057" s="1049" t="s">
        <v>2144</v>
      </c>
      <c r="C2057" s="1050"/>
      <c r="D2057" s="11">
        <v>0</v>
      </c>
      <c r="E2057" s="104" t="s">
        <v>23</v>
      </c>
      <c r="F2057" s="166">
        <v>0</v>
      </c>
      <c r="G2057" s="10">
        <v>0</v>
      </c>
      <c r="H2057" s="167">
        <v>0</v>
      </c>
      <c r="I2057" s="167">
        <v>0</v>
      </c>
      <c r="J2057" s="35">
        <v>0</v>
      </c>
      <c r="K2057" s="103" t="s">
        <v>23</v>
      </c>
      <c r="L2057" s="34">
        <v>0</v>
      </c>
      <c r="M2057" s="11" t="s">
        <v>23</v>
      </c>
      <c r="N2057" s="103" t="s">
        <v>23</v>
      </c>
      <c r="O2057" s="11" t="s">
        <v>23</v>
      </c>
    </row>
    <row r="2058" spans="1:15" s="67" customFormat="1" ht="39.75" customHeight="1">
      <c r="A2058" s="104" t="s">
        <v>2145</v>
      </c>
      <c r="B2058" s="1049" t="s">
        <v>735</v>
      </c>
      <c r="C2058" s="1051"/>
      <c r="D2058" s="1051"/>
      <c r="E2058" s="1051"/>
      <c r="F2058" s="1051"/>
      <c r="G2058" s="1051"/>
      <c r="H2058" s="1051"/>
      <c r="I2058" s="1051"/>
      <c r="J2058" s="1051"/>
      <c r="K2058" s="1051"/>
      <c r="L2058" s="1051"/>
      <c r="M2058" s="1051"/>
      <c r="N2058" s="1051"/>
      <c r="O2058" s="1050"/>
    </row>
    <row r="2059" spans="1:15" s="67" customFormat="1" ht="40.5">
      <c r="A2059" s="104" t="s">
        <v>2146</v>
      </c>
      <c r="B2059" s="1049" t="s">
        <v>985</v>
      </c>
      <c r="C2059" s="1051"/>
      <c r="D2059" s="1051"/>
      <c r="E2059" s="1051"/>
      <c r="F2059" s="1051"/>
      <c r="G2059" s="1051"/>
      <c r="H2059" s="1051"/>
      <c r="I2059" s="1051"/>
      <c r="J2059" s="1051"/>
      <c r="K2059" s="1051"/>
      <c r="L2059" s="1051"/>
      <c r="M2059" s="1051"/>
      <c r="N2059" s="1051"/>
      <c r="O2059" s="1050"/>
    </row>
    <row r="2060" spans="1:15" s="42" customFormat="1" ht="20.25">
      <c r="A2060" s="44">
        <v>1</v>
      </c>
      <c r="B2060" s="21" t="s">
        <v>23</v>
      </c>
      <c r="C2060" s="21" t="s">
        <v>23</v>
      </c>
      <c r="D2060" s="801">
        <v>0</v>
      </c>
      <c r="E2060" s="44" t="s">
        <v>23</v>
      </c>
      <c r="F2060" s="799">
        <v>0</v>
      </c>
      <c r="G2060" s="282">
        <v>0</v>
      </c>
      <c r="H2060" s="273">
        <v>0</v>
      </c>
      <c r="I2060" s="273">
        <v>0</v>
      </c>
      <c r="J2060" s="273">
        <v>0</v>
      </c>
      <c r="K2060" s="44" t="s">
        <v>23</v>
      </c>
      <c r="L2060" s="273">
        <v>0</v>
      </c>
      <c r="M2060" s="20" t="s">
        <v>23</v>
      </c>
      <c r="N2060" s="44" t="s">
        <v>23</v>
      </c>
      <c r="O2060" s="18" t="s">
        <v>23</v>
      </c>
    </row>
    <row r="2061" spans="1:15" s="42" customFormat="1" ht="20.25">
      <c r="A2061" s="174" t="s">
        <v>2147</v>
      </c>
      <c r="B2061" s="1049" t="s">
        <v>949</v>
      </c>
      <c r="C2061" s="1050"/>
      <c r="D2061" s="11">
        <v>0</v>
      </c>
      <c r="E2061" s="104" t="s">
        <v>23</v>
      </c>
      <c r="F2061" s="166">
        <v>0</v>
      </c>
      <c r="G2061" s="10">
        <v>0</v>
      </c>
      <c r="H2061" s="167">
        <v>0</v>
      </c>
      <c r="I2061" s="167">
        <v>0</v>
      </c>
      <c r="J2061" s="35">
        <v>0</v>
      </c>
      <c r="K2061" s="103" t="s">
        <v>23</v>
      </c>
      <c r="L2061" s="34">
        <v>0</v>
      </c>
      <c r="M2061" s="11" t="s">
        <v>23</v>
      </c>
      <c r="N2061" s="103" t="s">
        <v>23</v>
      </c>
      <c r="O2061" s="11" t="s">
        <v>23</v>
      </c>
    </row>
    <row r="2062" spans="1:15" s="42" customFormat="1" ht="20.25">
      <c r="A2062" s="174" t="s">
        <v>2148</v>
      </c>
      <c r="B2062" s="1049" t="s">
        <v>987</v>
      </c>
      <c r="C2062" s="1051"/>
      <c r="D2062" s="1051"/>
      <c r="E2062" s="1051"/>
      <c r="F2062" s="1051"/>
      <c r="G2062" s="1051"/>
      <c r="H2062" s="1051"/>
      <c r="I2062" s="1051"/>
      <c r="J2062" s="1051"/>
      <c r="K2062" s="1051"/>
      <c r="L2062" s="1051"/>
      <c r="M2062" s="1051"/>
      <c r="N2062" s="1051"/>
      <c r="O2062" s="1050"/>
    </row>
    <row r="2063" spans="1:15" s="42" customFormat="1" ht="20.25">
      <c r="A2063" s="820">
        <v>1</v>
      </c>
      <c r="B2063" s="21" t="s">
        <v>23</v>
      </c>
      <c r="C2063" s="21" t="s">
        <v>23</v>
      </c>
      <c r="D2063" s="801">
        <v>0</v>
      </c>
      <c r="E2063" s="44" t="s">
        <v>23</v>
      </c>
      <c r="F2063" s="799">
        <v>0</v>
      </c>
      <c r="G2063" s="282">
        <v>0</v>
      </c>
      <c r="H2063" s="273">
        <v>0</v>
      </c>
      <c r="I2063" s="273">
        <v>0</v>
      </c>
      <c r="J2063" s="273">
        <v>0</v>
      </c>
      <c r="K2063" s="44" t="s">
        <v>23</v>
      </c>
      <c r="L2063" s="273">
        <v>0</v>
      </c>
      <c r="M2063" s="20" t="s">
        <v>23</v>
      </c>
      <c r="N2063" s="44" t="s">
        <v>23</v>
      </c>
      <c r="O2063" s="18" t="s">
        <v>23</v>
      </c>
    </row>
    <row r="2064" spans="1:15" s="42" customFormat="1" ht="20.25">
      <c r="A2064" s="174" t="s">
        <v>2148</v>
      </c>
      <c r="B2064" s="1049" t="s">
        <v>988</v>
      </c>
      <c r="C2064" s="1050"/>
      <c r="D2064" s="11">
        <v>0</v>
      </c>
      <c r="E2064" s="104" t="s">
        <v>23</v>
      </c>
      <c r="F2064" s="166">
        <v>0</v>
      </c>
      <c r="G2064" s="10">
        <v>0</v>
      </c>
      <c r="H2064" s="167">
        <v>0</v>
      </c>
      <c r="I2064" s="167">
        <v>0</v>
      </c>
      <c r="J2064" s="35">
        <v>0</v>
      </c>
      <c r="K2064" s="103" t="s">
        <v>23</v>
      </c>
      <c r="L2064" s="34">
        <v>0</v>
      </c>
      <c r="M2064" s="11" t="s">
        <v>23</v>
      </c>
      <c r="N2064" s="103" t="s">
        <v>23</v>
      </c>
      <c r="O2064" s="11" t="s">
        <v>23</v>
      </c>
    </row>
    <row r="2065" spans="1:15" s="42" customFormat="1" ht="20.25">
      <c r="A2065" s="174" t="s">
        <v>2149</v>
      </c>
      <c r="B2065" s="1049" t="s">
        <v>990</v>
      </c>
      <c r="C2065" s="1051"/>
      <c r="D2065" s="1051"/>
      <c r="E2065" s="1051"/>
      <c r="F2065" s="1051"/>
      <c r="G2065" s="1051"/>
      <c r="H2065" s="1051"/>
      <c r="I2065" s="1051"/>
      <c r="J2065" s="1051"/>
      <c r="K2065" s="1051"/>
      <c r="L2065" s="1051"/>
      <c r="M2065" s="1051"/>
      <c r="N2065" s="1051"/>
      <c r="O2065" s="1050"/>
    </row>
    <row r="2066" spans="1:15" s="42" customFormat="1" ht="20.25">
      <c r="A2066" s="820">
        <v>1</v>
      </c>
      <c r="B2066" s="21" t="s">
        <v>23</v>
      </c>
      <c r="C2066" s="21" t="s">
        <v>23</v>
      </c>
      <c r="D2066" s="801">
        <v>0</v>
      </c>
      <c r="E2066" s="44" t="s">
        <v>23</v>
      </c>
      <c r="F2066" s="799">
        <v>0</v>
      </c>
      <c r="G2066" s="282">
        <v>0</v>
      </c>
      <c r="H2066" s="273">
        <v>0</v>
      </c>
      <c r="I2066" s="273">
        <v>0</v>
      </c>
      <c r="J2066" s="273">
        <v>0</v>
      </c>
      <c r="K2066" s="44" t="s">
        <v>23</v>
      </c>
      <c r="L2066" s="273">
        <v>0</v>
      </c>
      <c r="M2066" s="20" t="s">
        <v>23</v>
      </c>
      <c r="N2066" s="44" t="s">
        <v>23</v>
      </c>
      <c r="O2066" s="18" t="s">
        <v>23</v>
      </c>
    </row>
    <row r="2067" spans="1:15" s="42" customFormat="1" ht="20.25">
      <c r="A2067" s="174" t="s">
        <v>2149</v>
      </c>
      <c r="B2067" s="1049" t="s">
        <v>991</v>
      </c>
      <c r="C2067" s="1050"/>
      <c r="D2067" s="11">
        <v>0</v>
      </c>
      <c r="E2067" s="104" t="s">
        <v>23</v>
      </c>
      <c r="F2067" s="166">
        <v>0</v>
      </c>
      <c r="G2067" s="10">
        <v>0</v>
      </c>
      <c r="H2067" s="167">
        <v>0</v>
      </c>
      <c r="I2067" s="167">
        <v>0</v>
      </c>
      <c r="J2067" s="35">
        <v>0</v>
      </c>
      <c r="K2067" s="103" t="s">
        <v>23</v>
      </c>
      <c r="L2067" s="34">
        <v>0</v>
      </c>
      <c r="M2067" s="11" t="s">
        <v>23</v>
      </c>
      <c r="N2067" s="103" t="s">
        <v>23</v>
      </c>
      <c r="O2067" s="11" t="s">
        <v>23</v>
      </c>
    </row>
    <row r="2068" spans="1:15" s="42" customFormat="1" ht="20.25">
      <c r="A2068" s="174" t="s">
        <v>2150</v>
      </c>
      <c r="B2068" s="1049" t="s">
        <v>721</v>
      </c>
      <c r="C2068" s="1051"/>
      <c r="D2068" s="1051"/>
      <c r="E2068" s="1051"/>
      <c r="F2068" s="1051"/>
      <c r="G2068" s="1051"/>
      <c r="H2068" s="1051"/>
      <c r="I2068" s="1051"/>
      <c r="J2068" s="1051"/>
      <c r="K2068" s="1051"/>
      <c r="L2068" s="1051"/>
      <c r="M2068" s="1051"/>
      <c r="N2068" s="1051"/>
      <c r="O2068" s="1050"/>
    </row>
    <row r="2069" spans="1:15" s="42" customFormat="1" ht="20.25">
      <c r="A2069" s="847" t="s">
        <v>982</v>
      </c>
      <c r="B2069" s="21" t="s">
        <v>23</v>
      </c>
      <c r="C2069" s="21" t="s">
        <v>23</v>
      </c>
      <c r="D2069" s="801">
        <v>0</v>
      </c>
      <c r="E2069" s="44" t="s">
        <v>23</v>
      </c>
      <c r="F2069" s="799">
        <v>0</v>
      </c>
      <c r="G2069" s="282">
        <v>0</v>
      </c>
      <c r="H2069" s="273">
        <v>0</v>
      </c>
      <c r="I2069" s="273">
        <v>0</v>
      </c>
      <c r="J2069" s="273">
        <v>0</v>
      </c>
      <c r="K2069" s="44" t="s">
        <v>23</v>
      </c>
      <c r="L2069" s="273">
        <v>0</v>
      </c>
      <c r="M2069" s="20" t="s">
        <v>23</v>
      </c>
      <c r="N2069" s="44" t="s">
        <v>23</v>
      </c>
      <c r="O2069" s="18" t="s">
        <v>23</v>
      </c>
    </row>
    <row r="2070" spans="1:15" s="42" customFormat="1" ht="20.25">
      <c r="A2070" s="174" t="s">
        <v>2150</v>
      </c>
      <c r="B2070" s="1049" t="s">
        <v>732</v>
      </c>
      <c r="C2070" s="1050"/>
      <c r="D2070" s="11">
        <v>0</v>
      </c>
      <c r="E2070" s="104" t="s">
        <v>23</v>
      </c>
      <c r="F2070" s="166">
        <v>0</v>
      </c>
      <c r="G2070" s="10">
        <v>0</v>
      </c>
      <c r="H2070" s="167">
        <v>0</v>
      </c>
      <c r="I2070" s="167">
        <v>0</v>
      </c>
      <c r="J2070" s="35">
        <v>0</v>
      </c>
      <c r="K2070" s="103" t="s">
        <v>23</v>
      </c>
      <c r="L2070" s="34">
        <v>0</v>
      </c>
      <c r="M2070" s="11" t="s">
        <v>23</v>
      </c>
      <c r="N2070" s="103" t="s">
        <v>23</v>
      </c>
      <c r="O2070" s="11" t="s">
        <v>23</v>
      </c>
    </row>
    <row r="2071" spans="1:15" s="42" customFormat="1" ht="132.75" customHeight="1">
      <c r="A2071" s="104" t="s">
        <v>2145</v>
      </c>
      <c r="B2071" s="1049" t="s">
        <v>2151</v>
      </c>
      <c r="C2071" s="1050"/>
      <c r="D2071" s="11">
        <v>0</v>
      </c>
      <c r="E2071" s="104" t="s">
        <v>23</v>
      </c>
      <c r="F2071" s="166">
        <v>0</v>
      </c>
      <c r="G2071" s="10">
        <v>0</v>
      </c>
      <c r="H2071" s="167">
        <v>0</v>
      </c>
      <c r="I2071" s="167">
        <v>0</v>
      </c>
      <c r="J2071" s="35">
        <v>0</v>
      </c>
      <c r="K2071" s="103" t="s">
        <v>23</v>
      </c>
      <c r="L2071" s="34">
        <v>0</v>
      </c>
      <c r="M2071" s="11" t="s">
        <v>23</v>
      </c>
      <c r="N2071" s="103" t="s">
        <v>23</v>
      </c>
      <c r="O2071" s="11" t="s">
        <v>23</v>
      </c>
    </row>
    <row r="2072" spans="1:15" s="42" customFormat="1" ht="20.25">
      <c r="A2072" s="174" t="s">
        <v>2152</v>
      </c>
      <c r="B2072" s="1049" t="s">
        <v>994</v>
      </c>
      <c r="C2072" s="1051"/>
      <c r="D2072" s="1051"/>
      <c r="E2072" s="1051"/>
      <c r="F2072" s="1051"/>
      <c r="G2072" s="1051"/>
      <c r="H2072" s="1051"/>
      <c r="I2072" s="1051"/>
      <c r="J2072" s="1051"/>
      <c r="K2072" s="1051"/>
      <c r="L2072" s="1051"/>
      <c r="M2072" s="1051"/>
      <c r="N2072" s="1051"/>
      <c r="O2072" s="1050"/>
    </row>
    <row r="2073" spans="1:15" s="42" customFormat="1" ht="20.25">
      <c r="A2073" s="847" t="s">
        <v>982</v>
      </c>
      <c r="B2073" s="21" t="s">
        <v>23</v>
      </c>
      <c r="C2073" s="21" t="s">
        <v>23</v>
      </c>
      <c r="D2073" s="801">
        <v>0</v>
      </c>
      <c r="E2073" s="44" t="s">
        <v>23</v>
      </c>
      <c r="F2073" s="799">
        <v>0</v>
      </c>
      <c r="G2073" s="282">
        <v>0</v>
      </c>
      <c r="H2073" s="273">
        <v>0</v>
      </c>
      <c r="I2073" s="273">
        <v>0</v>
      </c>
      <c r="J2073" s="273">
        <v>0</v>
      </c>
      <c r="K2073" s="44" t="s">
        <v>23</v>
      </c>
      <c r="L2073" s="273">
        <v>0</v>
      </c>
      <c r="M2073" s="20" t="s">
        <v>23</v>
      </c>
      <c r="N2073" s="44" t="s">
        <v>23</v>
      </c>
      <c r="O2073" s="18" t="s">
        <v>23</v>
      </c>
    </row>
    <row r="2074" spans="1:15" s="42" customFormat="1" ht="138.75" customHeight="1">
      <c r="A2074" s="104" t="s">
        <v>2152</v>
      </c>
      <c r="B2074" s="1049" t="s">
        <v>2153</v>
      </c>
      <c r="C2074" s="1050"/>
      <c r="D2074" s="11">
        <v>0</v>
      </c>
      <c r="E2074" s="104" t="s">
        <v>23</v>
      </c>
      <c r="F2074" s="166">
        <v>0</v>
      </c>
      <c r="G2074" s="10">
        <v>0</v>
      </c>
      <c r="H2074" s="167">
        <v>0</v>
      </c>
      <c r="I2074" s="167">
        <v>0</v>
      </c>
      <c r="J2074" s="35">
        <v>0</v>
      </c>
      <c r="K2074" s="103" t="s">
        <v>23</v>
      </c>
      <c r="L2074" s="34">
        <v>0</v>
      </c>
      <c r="M2074" s="11" t="s">
        <v>23</v>
      </c>
      <c r="N2074" s="103" t="s">
        <v>23</v>
      </c>
      <c r="O2074" s="11" t="s">
        <v>23</v>
      </c>
    </row>
    <row r="2075" spans="1:15" s="176" customFormat="1" ht="135" customHeight="1">
      <c r="A2075" s="104" t="s">
        <v>2121</v>
      </c>
      <c r="B2075" s="1049" t="s">
        <v>2154</v>
      </c>
      <c r="C2075" s="1050"/>
      <c r="D2075" s="11">
        <v>557.79999999999995</v>
      </c>
      <c r="E2075" s="104" t="s">
        <v>23</v>
      </c>
      <c r="F2075" s="166">
        <v>0</v>
      </c>
      <c r="G2075" s="10">
        <v>3</v>
      </c>
      <c r="H2075" s="167">
        <v>7459927.7000000002</v>
      </c>
      <c r="I2075" s="167">
        <f>I2043</f>
        <v>1415583.8900000001</v>
      </c>
      <c r="J2075" s="35">
        <f>J2043</f>
        <v>6044343.8100000005</v>
      </c>
      <c r="K2075" s="103" t="s">
        <v>23</v>
      </c>
      <c r="L2075" s="34">
        <f>L2043</f>
        <v>9094338.3399999999</v>
      </c>
      <c r="M2075" s="11" t="s">
        <v>23</v>
      </c>
      <c r="N2075" s="103" t="s">
        <v>23</v>
      </c>
      <c r="O2075" s="11" t="s">
        <v>23</v>
      </c>
    </row>
    <row r="2076" spans="1:15" s="42" customFormat="1" ht="60" customHeight="1">
      <c r="A2076" s="104" t="s">
        <v>2155</v>
      </c>
      <c r="B2076" s="1049" t="s">
        <v>2156</v>
      </c>
      <c r="C2076" s="1051"/>
      <c r="D2076" s="1057"/>
      <c r="E2076" s="1057"/>
      <c r="F2076" s="1057"/>
      <c r="G2076" s="1057"/>
      <c r="H2076" s="1057"/>
      <c r="I2076" s="1057"/>
      <c r="J2076" s="1057"/>
      <c r="K2076" s="1057"/>
      <c r="L2076" s="1057"/>
      <c r="M2076" s="1057"/>
      <c r="N2076" s="1057"/>
      <c r="O2076" s="1058"/>
    </row>
    <row r="2077" spans="1:15" s="67" customFormat="1" ht="21">
      <c r="A2077" s="104" t="s">
        <v>2157</v>
      </c>
      <c r="B2077" s="1049" t="s">
        <v>20</v>
      </c>
      <c r="C2077" s="1051"/>
      <c r="D2077" s="1051"/>
      <c r="E2077" s="1051"/>
      <c r="F2077" s="1051"/>
      <c r="G2077" s="1051"/>
      <c r="H2077" s="1051"/>
      <c r="I2077" s="1051"/>
      <c r="J2077" s="1051"/>
      <c r="K2077" s="1051"/>
      <c r="L2077" s="1051"/>
      <c r="M2077" s="1051"/>
      <c r="N2077" s="1051"/>
      <c r="O2077" s="1050"/>
    </row>
    <row r="2078" spans="1:15" s="67" customFormat="1" ht="21">
      <c r="A2078" s="44"/>
      <c r="B2078" s="17"/>
      <c r="C2078" s="12"/>
      <c r="D2078" s="5"/>
      <c r="E2078" s="188"/>
      <c r="F2078" s="799"/>
      <c r="G2078" s="269"/>
      <c r="H2078" s="368"/>
      <c r="I2078" s="368"/>
      <c r="J2078" s="368"/>
      <c r="K2078" s="5"/>
      <c r="L2078" s="273"/>
      <c r="M2078" s="19"/>
      <c r="N2078" s="5"/>
      <c r="O2078" s="18"/>
    </row>
    <row r="2079" spans="1:15" s="67" customFormat="1" ht="21">
      <c r="A2079" s="44"/>
      <c r="B2079" s="17" t="s">
        <v>23</v>
      </c>
      <c r="C2079" s="12" t="s">
        <v>23</v>
      </c>
      <c r="D2079" s="5" t="s">
        <v>23</v>
      </c>
      <c r="E2079" s="188" t="s">
        <v>23</v>
      </c>
      <c r="F2079" s="799" t="s">
        <v>23</v>
      </c>
      <c r="G2079" s="269" t="s">
        <v>23</v>
      </c>
      <c r="H2079" s="368" t="s">
        <v>23</v>
      </c>
      <c r="I2079" s="368" t="s">
        <v>23</v>
      </c>
      <c r="J2079" s="368" t="s">
        <v>23</v>
      </c>
      <c r="K2079" s="5" t="s">
        <v>23</v>
      </c>
      <c r="L2079" s="273" t="s">
        <v>23</v>
      </c>
      <c r="M2079" s="19"/>
      <c r="N2079" s="5"/>
      <c r="O2079" s="18"/>
    </row>
    <row r="2080" spans="1:15" s="67" customFormat="1" ht="129.75" customHeight="1">
      <c r="A2080" s="104" t="s">
        <v>2157</v>
      </c>
      <c r="B2080" s="1049" t="s">
        <v>2158</v>
      </c>
      <c r="C2080" s="1050"/>
      <c r="D2080" s="11">
        <v>0</v>
      </c>
      <c r="E2080" s="104" t="s">
        <v>23</v>
      </c>
      <c r="F2080" s="166">
        <v>0</v>
      </c>
      <c r="G2080" s="10">
        <v>0</v>
      </c>
      <c r="H2080" s="167">
        <v>0</v>
      </c>
      <c r="I2080" s="167">
        <v>0</v>
      </c>
      <c r="J2080" s="35">
        <v>0</v>
      </c>
      <c r="K2080" s="103" t="s">
        <v>23</v>
      </c>
      <c r="L2080" s="34">
        <v>0</v>
      </c>
      <c r="M2080" s="11" t="s">
        <v>23</v>
      </c>
      <c r="N2080" s="103" t="s">
        <v>23</v>
      </c>
      <c r="O2080" s="11" t="s">
        <v>23</v>
      </c>
    </row>
    <row r="2081" spans="1:15" s="67" customFormat="1" ht="21">
      <c r="A2081" s="104" t="s">
        <v>2159</v>
      </c>
      <c r="B2081" s="1049" t="s">
        <v>197</v>
      </c>
      <c r="C2081" s="1051"/>
      <c r="D2081" s="1051"/>
      <c r="E2081" s="1051"/>
      <c r="F2081" s="1051"/>
      <c r="G2081" s="1051"/>
      <c r="H2081" s="1051"/>
      <c r="I2081" s="1051"/>
      <c r="J2081" s="1051"/>
      <c r="K2081" s="1051"/>
      <c r="L2081" s="1051"/>
      <c r="M2081" s="1051"/>
      <c r="N2081" s="1051"/>
      <c r="O2081" s="1050"/>
    </row>
    <row r="2082" spans="1:15" s="67" customFormat="1" ht="21">
      <c r="A2082" s="44">
        <v>1</v>
      </c>
      <c r="B2082" s="21" t="s">
        <v>23</v>
      </c>
      <c r="C2082" s="21" t="s">
        <v>23</v>
      </c>
      <c r="D2082" s="801">
        <v>0</v>
      </c>
      <c r="E2082" s="44" t="s">
        <v>23</v>
      </c>
      <c r="F2082" s="799">
        <v>0</v>
      </c>
      <c r="G2082" s="282">
        <v>0</v>
      </c>
      <c r="H2082" s="273">
        <v>0</v>
      </c>
      <c r="I2082" s="273">
        <v>0</v>
      </c>
      <c r="J2082" s="273">
        <v>0</v>
      </c>
      <c r="K2082" s="44" t="s">
        <v>23</v>
      </c>
      <c r="L2082" s="273">
        <v>0</v>
      </c>
      <c r="M2082" s="20" t="s">
        <v>23</v>
      </c>
      <c r="N2082" s="44" t="s">
        <v>23</v>
      </c>
      <c r="O2082" s="18" t="s">
        <v>23</v>
      </c>
    </row>
    <row r="2083" spans="1:15" s="67" customFormat="1" ht="129.75" customHeight="1">
      <c r="A2083" s="104" t="s">
        <v>2159</v>
      </c>
      <c r="B2083" s="1049" t="s">
        <v>2160</v>
      </c>
      <c r="C2083" s="1050"/>
      <c r="D2083" s="11">
        <v>0</v>
      </c>
      <c r="E2083" s="104" t="s">
        <v>23</v>
      </c>
      <c r="F2083" s="166">
        <v>0</v>
      </c>
      <c r="G2083" s="10">
        <v>0</v>
      </c>
      <c r="H2083" s="167">
        <v>0</v>
      </c>
      <c r="I2083" s="167">
        <v>0</v>
      </c>
      <c r="J2083" s="35">
        <v>0</v>
      </c>
      <c r="K2083" s="103" t="s">
        <v>23</v>
      </c>
      <c r="L2083" s="34">
        <v>0</v>
      </c>
      <c r="M2083" s="11" t="s">
        <v>23</v>
      </c>
      <c r="N2083" s="103" t="s">
        <v>23</v>
      </c>
      <c r="O2083" s="11" t="s">
        <v>23</v>
      </c>
    </row>
    <row r="2084" spans="1:15" s="67" customFormat="1" ht="21">
      <c r="A2084" s="104" t="s">
        <v>2161</v>
      </c>
      <c r="B2084" s="1049" t="s">
        <v>678</v>
      </c>
      <c r="C2084" s="1051"/>
      <c r="D2084" s="1051"/>
      <c r="E2084" s="1051"/>
      <c r="F2084" s="1051"/>
      <c r="G2084" s="1051"/>
      <c r="H2084" s="1051"/>
      <c r="I2084" s="1051"/>
      <c r="J2084" s="1051"/>
      <c r="K2084" s="1051"/>
      <c r="L2084" s="1051"/>
      <c r="M2084" s="1051"/>
      <c r="N2084" s="1051"/>
      <c r="O2084" s="1050"/>
    </row>
    <row r="2085" spans="1:15" s="67" customFormat="1" ht="40.5">
      <c r="A2085" s="104" t="s">
        <v>2162</v>
      </c>
      <c r="B2085" s="1049" t="s">
        <v>977</v>
      </c>
      <c r="C2085" s="1051"/>
      <c r="D2085" s="1051"/>
      <c r="E2085" s="1051"/>
      <c r="F2085" s="1051"/>
      <c r="G2085" s="1051"/>
      <c r="H2085" s="1051"/>
      <c r="I2085" s="1051"/>
      <c r="J2085" s="1051"/>
      <c r="K2085" s="1051"/>
      <c r="L2085" s="1051"/>
      <c r="M2085" s="1051"/>
      <c r="N2085" s="1051"/>
      <c r="O2085" s="1050"/>
    </row>
    <row r="2086" spans="1:15" s="67" customFormat="1" ht="21">
      <c r="A2086" s="44">
        <v>1</v>
      </c>
      <c r="B2086" s="21" t="s">
        <v>23</v>
      </c>
      <c r="C2086" s="21" t="s">
        <v>23</v>
      </c>
      <c r="D2086" s="801">
        <v>0</v>
      </c>
      <c r="E2086" s="44" t="s">
        <v>23</v>
      </c>
      <c r="F2086" s="799">
        <v>0</v>
      </c>
      <c r="G2086" s="282">
        <v>0</v>
      </c>
      <c r="H2086" s="273">
        <v>0</v>
      </c>
      <c r="I2086" s="273">
        <v>0</v>
      </c>
      <c r="J2086" s="273">
        <v>0</v>
      </c>
      <c r="K2086" s="44" t="s">
        <v>23</v>
      </c>
      <c r="L2086" s="273">
        <v>0</v>
      </c>
      <c r="M2086" s="20" t="s">
        <v>23</v>
      </c>
      <c r="N2086" s="44" t="s">
        <v>23</v>
      </c>
      <c r="O2086" s="18" t="s">
        <v>23</v>
      </c>
    </row>
    <row r="2087" spans="1:15" s="67" customFormat="1" ht="40.5">
      <c r="A2087" s="104" t="s">
        <v>2162</v>
      </c>
      <c r="B2087" s="1049" t="s">
        <v>978</v>
      </c>
      <c r="C2087" s="1050"/>
      <c r="D2087" s="11">
        <v>0</v>
      </c>
      <c r="E2087" s="104" t="s">
        <v>23</v>
      </c>
      <c r="F2087" s="166">
        <v>0</v>
      </c>
      <c r="G2087" s="10">
        <v>0</v>
      </c>
      <c r="H2087" s="167">
        <v>0</v>
      </c>
      <c r="I2087" s="167">
        <v>0</v>
      </c>
      <c r="J2087" s="35">
        <v>0</v>
      </c>
      <c r="K2087" s="103" t="s">
        <v>23</v>
      </c>
      <c r="L2087" s="34">
        <v>0</v>
      </c>
      <c r="M2087" s="11" t="s">
        <v>23</v>
      </c>
      <c r="N2087" s="103" t="s">
        <v>23</v>
      </c>
      <c r="O2087" s="11" t="s">
        <v>23</v>
      </c>
    </row>
    <row r="2088" spans="1:15" s="67" customFormat="1" ht="40.5">
      <c r="A2088" s="104" t="s">
        <v>2163</v>
      </c>
      <c r="B2088" s="1049" t="s">
        <v>692</v>
      </c>
      <c r="C2088" s="1051"/>
      <c r="D2088" s="1051"/>
      <c r="E2088" s="1051"/>
      <c r="F2088" s="1051"/>
      <c r="G2088" s="1051"/>
      <c r="H2088" s="1051"/>
      <c r="I2088" s="1051"/>
      <c r="J2088" s="1051"/>
      <c r="K2088" s="1051"/>
      <c r="L2088" s="1051"/>
      <c r="M2088" s="1051"/>
      <c r="N2088" s="1051"/>
      <c r="O2088" s="1050"/>
    </row>
    <row r="2089" spans="1:15" s="67" customFormat="1" ht="21">
      <c r="A2089" s="44">
        <v>1</v>
      </c>
      <c r="B2089" s="21" t="s">
        <v>23</v>
      </c>
      <c r="C2089" s="21" t="s">
        <v>23</v>
      </c>
      <c r="D2089" s="801">
        <v>0</v>
      </c>
      <c r="E2089" s="44" t="s">
        <v>23</v>
      </c>
      <c r="F2089" s="799">
        <v>0</v>
      </c>
      <c r="G2089" s="282">
        <v>0</v>
      </c>
      <c r="H2089" s="273">
        <v>0</v>
      </c>
      <c r="I2089" s="273">
        <v>0</v>
      </c>
      <c r="J2089" s="273">
        <v>0</v>
      </c>
      <c r="K2089" s="44" t="s">
        <v>23</v>
      </c>
      <c r="L2089" s="273">
        <v>0</v>
      </c>
      <c r="M2089" s="20" t="s">
        <v>23</v>
      </c>
      <c r="N2089" s="44" t="s">
        <v>23</v>
      </c>
      <c r="O2089" s="18" t="s">
        <v>23</v>
      </c>
    </row>
    <row r="2090" spans="1:15" s="67" customFormat="1" ht="40.5">
      <c r="A2090" s="104" t="s">
        <v>2163</v>
      </c>
      <c r="B2090" s="1049" t="s">
        <v>980</v>
      </c>
      <c r="C2090" s="1050"/>
      <c r="D2090" s="11">
        <v>0</v>
      </c>
      <c r="E2090" s="104" t="s">
        <v>23</v>
      </c>
      <c r="F2090" s="166">
        <v>0</v>
      </c>
      <c r="G2090" s="10">
        <v>0</v>
      </c>
      <c r="H2090" s="167">
        <v>0</v>
      </c>
      <c r="I2090" s="167">
        <v>0</v>
      </c>
      <c r="J2090" s="35">
        <v>0</v>
      </c>
      <c r="K2090" s="103" t="s">
        <v>23</v>
      </c>
      <c r="L2090" s="34">
        <v>0</v>
      </c>
      <c r="M2090" s="11" t="s">
        <v>23</v>
      </c>
      <c r="N2090" s="103" t="s">
        <v>23</v>
      </c>
      <c r="O2090" s="11" t="s">
        <v>23</v>
      </c>
    </row>
    <row r="2091" spans="1:15" s="67" customFormat="1" ht="40.5">
      <c r="A2091" s="104" t="s">
        <v>2164</v>
      </c>
      <c r="B2091" s="1049" t="s">
        <v>721</v>
      </c>
      <c r="C2091" s="1051"/>
      <c r="D2091" s="1051"/>
      <c r="E2091" s="1051"/>
      <c r="F2091" s="1051"/>
      <c r="G2091" s="1051"/>
      <c r="H2091" s="1051"/>
      <c r="I2091" s="1051"/>
      <c r="J2091" s="1051"/>
      <c r="K2091" s="1051"/>
      <c r="L2091" s="1051"/>
      <c r="M2091" s="1051"/>
      <c r="N2091" s="1051"/>
      <c r="O2091" s="1050"/>
    </row>
    <row r="2092" spans="1:15" s="67" customFormat="1" ht="21">
      <c r="A2092" s="44"/>
      <c r="B2092" s="12"/>
      <c r="C2092" s="12"/>
      <c r="D2092" s="5"/>
      <c r="E2092" s="57"/>
      <c r="F2092" s="799"/>
      <c r="G2092" s="269"/>
      <c r="H2092" s="368"/>
      <c r="I2092" s="273"/>
      <c r="J2092" s="273"/>
      <c r="K2092" s="44"/>
      <c r="L2092" s="273"/>
      <c r="M2092" s="281"/>
      <c r="N2092" s="17"/>
      <c r="O2092" s="18"/>
    </row>
    <row r="2093" spans="1:15" s="67" customFormat="1" ht="40.5">
      <c r="A2093" s="104" t="s">
        <v>2164</v>
      </c>
      <c r="B2093" s="1049" t="s">
        <v>732</v>
      </c>
      <c r="C2093" s="1050"/>
      <c r="D2093" s="11">
        <v>0</v>
      </c>
      <c r="E2093" s="104" t="s">
        <v>23</v>
      </c>
      <c r="F2093" s="166">
        <v>0</v>
      </c>
      <c r="G2093" s="10">
        <v>0</v>
      </c>
      <c r="H2093" s="167">
        <v>0</v>
      </c>
      <c r="I2093" s="167">
        <v>0</v>
      </c>
      <c r="J2093" s="35">
        <v>0</v>
      </c>
      <c r="K2093" s="103" t="s">
        <v>23</v>
      </c>
      <c r="L2093" s="846">
        <v>0</v>
      </c>
      <c r="M2093" s="11" t="s">
        <v>23</v>
      </c>
      <c r="N2093" s="103" t="s">
        <v>23</v>
      </c>
      <c r="O2093" s="11" t="s">
        <v>23</v>
      </c>
    </row>
    <row r="2094" spans="1:15" s="67" customFormat="1" ht="125.25" customHeight="1">
      <c r="A2094" s="104" t="s">
        <v>2161</v>
      </c>
      <c r="B2094" s="1049" t="s">
        <v>2165</v>
      </c>
      <c r="C2094" s="1050"/>
      <c r="D2094" s="11">
        <v>0</v>
      </c>
      <c r="E2094" s="104" t="s">
        <v>23</v>
      </c>
      <c r="F2094" s="166">
        <v>0</v>
      </c>
      <c r="G2094" s="10">
        <v>0</v>
      </c>
      <c r="H2094" s="167">
        <v>0</v>
      </c>
      <c r="I2094" s="167">
        <v>0</v>
      </c>
      <c r="J2094" s="35">
        <v>0</v>
      </c>
      <c r="K2094" s="103" t="s">
        <v>23</v>
      </c>
      <c r="L2094" s="34">
        <v>0</v>
      </c>
      <c r="M2094" s="11" t="s">
        <v>23</v>
      </c>
      <c r="N2094" s="103" t="s">
        <v>23</v>
      </c>
      <c r="O2094" s="11" t="s">
        <v>23</v>
      </c>
    </row>
    <row r="2095" spans="1:15" s="67" customFormat="1" ht="40.5">
      <c r="A2095" s="104" t="s">
        <v>2166</v>
      </c>
      <c r="B2095" s="1049" t="s">
        <v>735</v>
      </c>
      <c r="C2095" s="1051"/>
      <c r="D2095" s="1051"/>
      <c r="E2095" s="1051"/>
      <c r="F2095" s="1051"/>
      <c r="G2095" s="1051"/>
      <c r="H2095" s="1051"/>
      <c r="I2095" s="1051"/>
      <c r="J2095" s="1051"/>
      <c r="K2095" s="1051"/>
      <c r="L2095" s="1051"/>
      <c r="M2095" s="1051"/>
      <c r="N2095" s="1051"/>
      <c r="O2095" s="1050"/>
    </row>
    <row r="2096" spans="1:15" s="67" customFormat="1" ht="40.5">
      <c r="A2096" s="104" t="s">
        <v>2167</v>
      </c>
      <c r="B2096" s="1049" t="s">
        <v>985</v>
      </c>
      <c r="C2096" s="1051"/>
      <c r="D2096" s="1051"/>
      <c r="E2096" s="1051"/>
      <c r="F2096" s="1051"/>
      <c r="G2096" s="1051"/>
      <c r="H2096" s="1051"/>
      <c r="I2096" s="1051"/>
      <c r="J2096" s="1051"/>
      <c r="K2096" s="1051"/>
      <c r="L2096" s="1051"/>
      <c r="M2096" s="1051"/>
      <c r="N2096" s="1051"/>
      <c r="O2096" s="1050"/>
    </row>
    <row r="2097" spans="1:16" s="67" customFormat="1" ht="21">
      <c r="A2097" s="44">
        <v>1</v>
      </c>
      <c r="B2097" s="21" t="s">
        <v>23</v>
      </c>
      <c r="C2097" s="21" t="s">
        <v>23</v>
      </c>
      <c r="D2097" s="801">
        <v>0</v>
      </c>
      <c r="E2097" s="44" t="s">
        <v>23</v>
      </c>
      <c r="F2097" s="799">
        <v>0</v>
      </c>
      <c r="G2097" s="282">
        <v>0</v>
      </c>
      <c r="H2097" s="273">
        <v>0</v>
      </c>
      <c r="I2097" s="273">
        <v>0</v>
      </c>
      <c r="J2097" s="273">
        <v>0</v>
      </c>
      <c r="K2097" s="44" t="s">
        <v>23</v>
      </c>
      <c r="L2097" s="273">
        <v>0</v>
      </c>
      <c r="M2097" s="20" t="s">
        <v>23</v>
      </c>
      <c r="N2097" s="44" t="s">
        <v>23</v>
      </c>
      <c r="O2097" s="18" t="s">
        <v>23</v>
      </c>
    </row>
    <row r="2098" spans="1:16" s="67" customFormat="1" ht="39.75" customHeight="1">
      <c r="A2098" s="174" t="s">
        <v>2168</v>
      </c>
      <c r="B2098" s="1049" t="s">
        <v>949</v>
      </c>
      <c r="C2098" s="1050"/>
      <c r="D2098" s="11">
        <v>0</v>
      </c>
      <c r="E2098" s="104" t="s">
        <v>23</v>
      </c>
      <c r="F2098" s="166">
        <v>0</v>
      </c>
      <c r="G2098" s="10">
        <v>0</v>
      </c>
      <c r="H2098" s="167">
        <v>0</v>
      </c>
      <c r="I2098" s="167">
        <v>0</v>
      </c>
      <c r="J2098" s="35">
        <v>0</v>
      </c>
      <c r="K2098" s="103" t="s">
        <v>23</v>
      </c>
      <c r="L2098" s="34">
        <v>0</v>
      </c>
      <c r="M2098" s="11" t="s">
        <v>23</v>
      </c>
      <c r="N2098" s="103" t="s">
        <v>23</v>
      </c>
      <c r="O2098" s="11" t="s">
        <v>23</v>
      </c>
    </row>
    <row r="2099" spans="1:16" s="67" customFormat="1" ht="45.75" customHeight="1">
      <c r="A2099" s="174" t="s">
        <v>2169</v>
      </c>
      <c r="B2099" s="1049" t="s">
        <v>987</v>
      </c>
      <c r="C2099" s="1051"/>
      <c r="D2099" s="1051"/>
      <c r="E2099" s="1051"/>
      <c r="F2099" s="1051"/>
      <c r="G2099" s="1051"/>
      <c r="H2099" s="1051"/>
      <c r="I2099" s="1051"/>
      <c r="J2099" s="1051"/>
      <c r="K2099" s="1051"/>
      <c r="L2099" s="1051"/>
      <c r="M2099" s="1051"/>
      <c r="N2099" s="1051"/>
      <c r="O2099" s="1050"/>
    </row>
    <row r="2100" spans="1:16" s="67" customFormat="1" ht="21">
      <c r="A2100" s="820">
        <v>1</v>
      </c>
      <c r="B2100" s="21" t="s">
        <v>23</v>
      </c>
      <c r="C2100" s="21" t="s">
        <v>23</v>
      </c>
      <c r="D2100" s="801">
        <v>0</v>
      </c>
      <c r="E2100" s="44" t="s">
        <v>23</v>
      </c>
      <c r="F2100" s="799">
        <v>0</v>
      </c>
      <c r="G2100" s="282">
        <v>0</v>
      </c>
      <c r="H2100" s="273">
        <v>0</v>
      </c>
      <c r="I2100" s="273">
        <v>0</v>
      </c>
      <c r="J2100" s="273">
        <v>0</v>
      </c>
      <c r="K2100" s="44" t="s">
        <v>23</v>
      </c>
      <c r="L2100" s="273">
        <v>0</v>
      </c>
      <c r="M2100" s="20" t="s">
        <v>23</v>
      </c>
      <c r="N2100" s="44" t="s">
        <v>23</v>
      </c>
      <c r="O2100" s="18" t="s">
        <v>23</v>
      </c>
    </row>
    <row r="2101" spans="1:16" s="67" customFormat="1" ht="32.25" customHeight="1">
      <c r="A2101" s="174" t="s">
        <v>2169</v>
      </c>
      <c r="B2101" s="1049" t="s">
        <v>988</v>
      </c>
      <c r="C2101" s="1050"/>
      <c r="D2101" s="11">
        <v>0</v>
      </c>
      <c r="E2101" s="104" t="s">
        <v>23</v>
      </c>
      <c r="F2101" s="166">
        <v>0</v>
      </c>
      <c r="G2101" s="10">
        <v>0</v>
      </c>
      <c r="H2101" s="167">
        <v>0</v>
      </c>
      <c r="I2101" s="167">
        <v>0</v>
      </c>
      <c r="J2101" s="35">
        <v>0</v>
      </c>
      <c r="K2101" s="103" t="s">
        <v>23</v>
      </c>
      <c r="L2101" s="34">
        <v>0</v>
      </c>
      <c r="M2101" s="11" t="s">
        <v>23</v>
      </c>
      <c r="N2101" s="103" t="s">
        <v>23</v>
      </c>
      <c r="O2101" s="11" t="s">
        <v>23</v>
      </c>
    </row>
    <row r="2102" spans="1:16" s="67" customFormat="1" ht="23.25" customHeight="1">
      <c r="A2102" s="174" t="s">
        <v>2170</v>
      </c>
      <c r="B2102" s="1090" t="s">
        <v>990</v>
      </c>
      <c r="C2102" s="1092"/>
      <c r="D2102" s="1092"/>
      <c r="E2102" s="1092"/>
      <c r="F2102" s="1092"/>
      <c r="G2102" s="1092"/>
      <c r="H2102" s="1092"/>
      <c r="I2102" s="1092"/>
      <c r="J2102" s="1092"/>
      <c r="K2102" s="1092"/>
      <c r="L2102" s="1092"/>
      <c r="M2102" s="1092"/>
      <c r="N2102" s="1092"/>
      <c r="O2102" s="1092"/>
      <c r="P2102" s="1092"/>
    </row>
    <row r="2103" spans="1:16" s="67" customFormat="1" ht="21">
      <c r="A2103" s="820">
        <v>1</v>
      </c>
      <c r="B2103" s="21" t="s">
        <v>23</v>
      </c>
      <c r="C2103" s="21" t="s">
        <v>23</v>
      </c>
      <c r="D2103" s="801">
        <v>0</v>
      </c>
      <c r="E2103" s="44" t="s">
        <v>23</v>
      </c>
      <c r="F2103" s="799">
        <v>0</v>
      </c>
      <c r="G2103" s="282">
        <v>0</v>
      </c>
      <c r="H2103" s="273">
        <v>0</v>
      </c>
      <c r="I2103" s="273">
        <v>0</v>
      </c>
      <c r="J2103" s="273">
        <v>0</v>
      </c>
      <c r="K2103" s="44" t="s">
        <v>23</v>
      </c>
      <c r="L2103" s="273">
        <v>0</v>
      </c>
      <c r="M2103" s="20" t="s">
        <v>23</v>
      </c>
      <c r="N2103" s="44" t="s">
        <v>23</v>
      </c>
      <c r="O2103" s="18" t="s">
        <v>23</v>
      </c>
    </row>
    <row r="2104" spans="1:16" s="67" customFormat="1" ht="30.75" customHeight="1">
      <c r="A2104" s="174" t="s">
        <v>2170</v>
      </c>
      <c r="B2104" s="1049" t="s">
        <v>991</v>
      </c>
      <c r="C2104" s="1050"/>
      <c r="D2104" s="11">
        <v>0</v>
      </c>
      <c r="E2104" s="104" t="s">
        <v>23</v>
      </c>
      <c r="F2104" s="166">
        <v>0</v>
      </c>
      <c r="G2104" s="10">
        <v>0</v>
      </c>
      <c r="H2104" s="167">
        <v>0</v>
      </c>
      <c r="I2104" s="167">
        <v>0</v>
      </c>
      <c r="J2104" s="35">
        <v>0</v>
      </c>
      <c r="K2104" s="103" t="s">
        <v>23</v>
      </c>
      <c r="L2104" s="34">
        <v>0</v>
      </c>
      <c r="M2104" s="11" t="s">
        <v>23</v>
      </c>
      <c r="N2104" s="103" t="s">
        <v>23</v>
      </c>
      <c r="O2104" s="11" t="s">
        <v>23</v>
      </c>
    </row>
    <row r="2105" spans="1:16" s="67" customFormat="1" ht="32.25" customHeight="1">
      <c r="A2105" s="174" t="s">
        <v>2171</v>
      </c>
      <c r="B2105" s="1049" t="s">
        <v>721</v>
      </c>
      <c r="C2105" s="1051"/>
      <c r="D2105" s="1051"/>
      <c r="E2105" s="1051"/>
      <c r="F2105" s="1051"/>
      <c r="G2105" s="1051"/>
      <c r="H2105" s="1051"/>
      <c r="I2105" s="1051"/>
      <c r="J2105" s="1051"/>
      <c r="K2105" s="1051"/>
      <c r="L2105" s="1051"/>
      <c r="M2105" s="1051"/>
      <c r="N2105" s="1051"/>
      <c r="O2105" s="1050"/>
    </row>
    <row r="2106" spans="1:16" s="67" customFormat="1" ht="21">
      <c r="A2106" s="847" t="s">
        <v>982</v>
      </c>
      <c r="B2106" s="21" t="s">
        <v>23</v>
      </c>
      <c r="C2106" s="21" t="s">
        <v>23</v>
      </c>
      <c r="D2106" s="801">
        <v>0</v>
      </c>
      <c r="E2106" s="44" t="s">
        <v>23</v>
      </c>
      <c r="F2106" s="799">
        <v>0</v>
      </c>
      <c r="G2106" s="282">
        <v>0</v>
      </c>
      <c r="H2106" s="273">
        <v>0</v>
      </c>
      <c r="I2106" s="273">
        <v>0</v>
      </c>
      <c r="J2106" s="273">
        <v>0</v>
      </c>
      <c r="K2106" s="44" t="s">
        <v>23</v>
      </c>
      <c r="L2106" s="273">
        <v>0</v>
      </c>
      <c r="M2106" s="20" t="s">
        <v>23</v>
      </c>
      <c r="N2106" s="44" t="s">
        <v>23</v>
      </c>
      <c r="O2106" s="18" t="s">
        <v>23</v>
      </c>
    </row>
    <row r="2107" spans="1:16" s="67" customFormat="1" ht="43.5" customHeight="1">
      <c r="A2107" s="174" t="s">
        <v>2171</v>
      </c>
      <c r="B2107" s="1049" t="s">
        <v>732</v>
      </c>
      <c r="C2107" s="1050"/>
      <c r="D2107" s="11">
        <v>0</v>
      </c>
      <c r="E2107" s="104" t="s">
        <v>23</v>
      </c>
      <c r="F2107" s="166">
        <v>0</v>
      </c>
      <c r="G2107" s="10">
        <v>0</v>
      </c>
      <c r="H2107" s="167">
        <v>0</v>
      </c>
      <c r="I2107" s="167">
        <v>0</v>
      </c>
      <c r="J2107" s="35">
        <v>0</v>
      </c>
      <c r="K2107" s="103" t="s">
        <v>23</v>
      </c>
      <c r="L2107" s="34">
        <v>0</v>
      </c>
      <c r="M2107" s="11" t="s">
        <v>23</v>
      </c>
      <c r="N2107" s="103" t="s">
        <v>23</v>
      </c>
      <c r="O2107" s="11" t="s">
        <v>23</v>
      </c>
    </row>
    <row r="2108" spans="1:16" s="67" customFormat="1" ht="145.5" customHeight="1">
      <c r="A2108" s="104" t="s">
        <v>2166</v>
      </c>
      <c r="B2108" s="1049" t="s">
        <v>2172</v>
      </c>
      <c r="C2108" s="1050"/>
      <c r="D2108" s="11">
        <v>0</v>
      </c>
      <c r="E2108" s="104" t="s">
        <v>23</v>
      </c>
      <c r="F2108" s="166">
        <v>0</v>
      </c>
      <c r="G2108" s="10">
        <v>0</v>
      </c>
      <c r="H2108" s="167">
        <v>0</v>
      </c>
      <c r="I2108" s="167">
        <v>0</v>
      </c>
      <c r="J2108" s="35">
        <v>0</v>
      </c>
      <c r="K2108" s="103" t="s">
        <v>23</v>
      </c>
      <c r="L2108" s="34">
        <v>0</v>
      </c>
      <c r="M2108" s="11" t="s">
        <v>23</v>
      </c>
      <c r="N2108" s="103" t="s">
        <v>23</v>
      </c>
      <c r="O2108" s="11" t="s">
        <v>23</v>
      </c>
    </row>
    <row r="2109" spans="1:16" s="67" customFormat="1" ht="34.5" customHeight="1">
      <c r="A2109" s="174" t="s">
        <v>2173</v>
      </c>
      <c r="B2109" s="1068" t="s">
        <v>994</v>
      </c>
      <c r="C2109" s="1069"/>
      <c r="D2109" s="1069"/>
      <c r="E2109" s="1069"/>
      <c r="F2109" s="1069"/>
      <c r="G2109" s="1069"/>
      <c r="H2109" s="1069"/>
      <c r="I2109" s="1069"/>
      <c r="J2109" s="1069"/>
      <c r="K2109" s="1069"/>
      <c r="L2109" s="1069"/>
      <c r="M2109" s="1069"/>
      <c r="N2109" s="1069"/>
      <c r="O2109" s="1070"/>
    </row>
    <row r="2110" spans="1:16" s="67" customFormat="1" ht="21">
      <c r="A2110" s="847" t="s">
        <v>982</v>
      </c>
      <c r="B2110" s="21" t="s">
        <v>23</v>
      </c>
      <c r="C2110" s="21" t="s">
        <v>23</v>
      </c>
      <c r="D2110" s="801">
        <v>0</v>
      </c>
      <c r="E2110" s="44" t="s">
        <v>23</v>
      </c>
      <c r="F2110" s="799">
        <v>0</v>
      </c>
      <c r="G2110" s="282">
        <v>0</v>
      </c>
      <c r="H2110" s="273">
        <v>0</v>
      </c>
      <c r="I2110" s="273">
        <v>0</v>
      </c>
      <c r="J2110" s="273">
        <v>0</v>
      </c>
      <c r="K2110" s="44" t="s">
        <v>23</v>
      </c>
      <c r="L2110" s="273">
        <v>0</v>
      </c>
      <c r="M2110" s="20" t="s">
        <v>23</v>
      </c>
      <c r="N2110" s="44" t="s">
        <v>23</v>
      </c>
      <c r="O2110" s="18" t="s">
        <v>23</v>
      </c>
    </row>
    <row r="2111" spans="1:16" s="67" customFormat="1" ht="171" customHeight="1">
      <c r="A2111" s="104" t="s">
        <v>2173</v>
      </c>
      <c r="B2111" s="1049" t="s">
        <v>2174</v>
      </c>
      <c r="C2111" s="1050"/>
      <c r="D2111" s="11">
        <v>0</v>
      </c>
      <c r="E2111" s="104" t="s">
        <v>23</v>
      </c>
      <c r="F2111" s="166">
        <v>0</v>
      </c>
      <c r="G2111" s="10">
        <v>0</v>
      </c>
      <c r="H2111" s="167">
        <v>0</v>
      </c>
      <c r="I2111" s="167">
        <v>0</v>
      </c>
      <c r="J2111" s="35">
        <v>0</v>
      </c>
      <c r="K2111" s="103" t="s">
        <v>23</v>
      </c>
      <c r="L2111" s="34">
        <v>0</v>
      </c>
      <c r="M2111" s="11" t="s">
        <v>23</v>
      </c>
      <c r="N2111" s="103" t="s">
        <v>23</v>
      </c>
      <c r="O2111" s="11" t="s">
        <v>23</v>
      </c>
    </row>
    <row r="2112" spans="1:16" s="42" customFormat="1" ht="142.5" customHeight="1">
      <c r="A2112" s="106" t="s">
        <v>2155</v>
      </c>
      <c r="B2112" s="1052" t="s">
        <v>2175</v>
      </c>
      <c r="C2112" s="1054"/>
      <c r="D2112" s="26">
        <v>0</v>
      </c>
      <c r="E2112" s="106" t="s">
        <v>23</v>
      </c>
      <c r="F2112" s="165">
        <v>0</v>
      </c>
      <c r="G2112" s="23">
        <v>0</v>
      </c>
      <c r="H2112" s="43">
        <v>0</v>
      </c>
      <c r="I2112" s="43">
        <v>0</v>
      </c>
      <c r="J2112" s="51">
        <v>0</v>
      </c>
      <c r="K2112" s="105" t="s">
        <v>23</v>
      </c>
      <c r="L2112" s="22">
        <v>0</v>
      </c>
      <c r="M2112" s="26" t="s">
        <v>23</v>
      </c>
      <c r="N2112" s="105" t="s">
        <v>23</v>
      </c>
      <c r="O2112" s="26" t="s">
        <v>23</v>
      </c>
    </row>
    <row r="2113" spans="1:15" s="67" customFormat="1" ht="69" customHeight="1">
      <c r="A2113" s="104" t="s">
        <v>2176</v>
      </c>
      <c r="B2113" s="1049" t="s">
        <v>2177</v>
      </c>
      <c r="C2113" s="1051"/>
      <c r="D2113" s="1051"/>
      <c r="E2113" s="1051"/>
      <c r="F2113" s="1051"/>
      <c r="G2113" s="1051"/>
      <c r="H2113" s="1051"/>
      <c r="I2113" s="1051"/>
      <c r="J2113" s="1051"/>
      <c r="K2113" s="1051"/>
      <c r="L2113" s="1051"/>
      <c r="M2113" s="1051"/>
      <c r="N2113" s="1051"/>
      <c r="O2113" s="1050"/>
    </row>
    <row r="2114" spans="1:15" s="67" customFormat="1" ht="21">
      <c r="A2114" s="104" t="s">
        <v>2178</v>
      </c>
      <c r="B2114" s="1049" t="s">
        <v>20</v>
      </c>
      <c r="C2114" s="1051"/>
      <c r="D2114" s="1051"/>
      <c r="E2114" s="1051"/>
      <c r="F2114" s="1051"/>
      <c r="G2114" s="1051"/>
      <c r="H2114" s="1051"/>
      <c r="I2114" s="1051"/>
      <c r="J2114" s="1051"/>
      <c r="K2114" s="1051"/>
      <c r="L2114" s="1051"/>
      <c r="M2114" s="1051"/>
      <c r="N2114" s="1051"/>
      <c r="O2114" s="1050"/>
    </row>
    <row r="2115" spans="1:15" s="67" customFormat="1" ht="104.25" customHeight="1">
      <c r="A2115" s="44">
        <v>1</v>
      </c>
      <c r="B2115" s="17" t="s">
        <v>1428</v>
      </c>
      <c r="C2115" s="12" t="s">
        <v>2179</v>
      </c>
      <c r="D2115" s="5">
        <v>336.7</v>
      </c>
      <c r="E2115" s="16">
        <v>227</v>
      </c>
      <c r="F2115" s="799">
        <v>0</v>
      </c>
      <c r="G2115" s="16">
        <v>1</v>
      </c>
      <c r="H2115" s="697">
        <v>3396910</v>
      </c>
      <c r="I2115" s="697">
        <v>0</v>
      </c>
      <c r="J2115" s="697">
        <f>H2115-I2115</f>
        <v>3396910</v>
      </c>
      <c r="K2115" s="16" t="s">
        <v>2180</v>
      </c>
      <c r="L2115" s="16">
        <v>6908218.8499999996</v>
      </c>
      <c r="M2115" s="698">
        <v>40212</v>
      </c>
      <c r="N2115" s="16" t="s">
        <v>2181</v>
      </c>
      <c r="O2115" s="18" t="s">
        <v>23</v>
      </c>
    </row>
    <row r="2116" spans="1:15" s="67" customFormat="1" ht="135" customHeight="1">
      <c r="A2116" s="44">
        <v>2</v>
      </c>
      <c r="B2116" s="17" t="s">
        <v>2182</v>
      </c>
      <c r="C2116" s="12" t="s">
        <v>2183</v>
      </c>
      <c r="D2116" s="5">
        <v>58.6</v>
      </c>
      <c r="E2116" s="188" t="s">
        <v>2184</v>
      </c>
      <c r="F2116" s="799">
        <v>0</v>
      </c>
      <c r="G2116" s="269">
        <v>1</v>
      </c>
      <c r="H2116" s="368">
        <v>213000</v>
      </c>
      <c r="I2116" s="368">
        <v>157975</v>
      </c>
      <c r="J2116" s="368">
        <f>H2116-I2116</f>
        <v>55025</v>
      </c>
      <c r="K2116" s="5" t="s">
        <v>2185</v>
      </c>
      <c r="L2116" s="273">
        <v>394106.1</v>
      </c>
      <c r="M2116" s="19">
        <v>42654</v>
      </c>
      <c r="N2116" s="5" t="s">
        <v>2186</v>
      </c>
      <c r="O2116" s="18"/>
    </row>
    <row r="2117" spans="1:15" s="67" customFormat="1" ht="118.5" customHeight="1">
      <c r="A2117" s="104" t="s">
        <v>2178</v>
      </c>
      <c r="B2117" s="1049" t="s">
        <v>2187</v>
      </c>
      <c r="C2117" s="1050"/>
      <c r="D2117" s="11">
        <v>395.3</v>
      </c>
      <c r="E2117" s="104" t="s">
        <v>23</v>
      </c>
      <c r="F2117" s="166">
        <v>0</v>
      </c>
      <c r="G2117" s="10">
        <v>2</v>
      </c>
      <c r="H2117" s="167">
        <v>3609910</v>
      </c>
      <c r="I2117" s="167">
        <f>SUM(I2116:I2116)</f>
        <v>157975</v>
      </c>
      <c r="J2117" s="35">
        <f>J2115+J2116</f>
        <v>3451935</v>
      </c>
      <c r="K2117" s="103" t="s">
        <v>23</v>
      </c>
      <c r="L2117" s="34">
        <f>L2115+L2116</f>
        <v>7302324.9499999993</v>
      </c>
      <c r="M2117" s="11" t="s">
        <v>23</v>
      </c>
      <c r="N2117" s="103" t="s">
        <v>23</v>
      </c>
      <c r="O2117" s="11" t="s">
        <v>23</v>
      </c>
    </row>
    <row r="2118" spans="1:15" s="67" customFormat="1" ht="41.25" customHeight="1">
      <c r="A2118" s="104" t="s">
        <v>2188</v>
      </c>
      <c r="B2118" s="1049" t="s">
        <v>197</v>
      </c>
      <c r="C2118" s="1051"/>
      <c r="D2118" s="1051"/>
      <c r="E2118" s="1051"/>
      <c r="F2118" s="1051"/>
      <c r="G2118" s="1051"/>
      <c r="H2118" s="1051"/>
      <c r="I2118" s="1051"/>
      <c r="J2118" s="1051"/>
      <c r="K2118" s="1051"/>
      <c r="L2118" s="1051"/>
      <c r="M2118" s="1051"/>
      <c r="N2118" s="1051"/>
      <c r="O2118" s="1050"/>
    </row>
    <row r="2119" spans="1:15" s="67" customFormat="1" ht="21">
      <c r="A2119" s="44">
        <v>1</v>
      </c>
      <c r="B2119" s="21" t="s">
        <v>23</v>
      </c>
      <c r="C2119" s="21" t="s">
        <v>23</v>
      </c>
      <c r="D2119" s="801">
        <v>0</v>
      </c>
      <c r="E2119" s="44" t="s">
        <v>23</v>
      </c>
      <c r="F2119" s="799">
        <v>0</v>
      </c>
      <c r="G2119" s="282">
        <v>0</v>
      </c>
      <c r="H2119" s="273">
        <v>0</v>
      </c>
      <c r="I2119" s="273">
        <v>0</v>
      </c>
      <c r="J2119" s="273">
        <v>0</v>
      </c>
      <c r="K2119" s="44" t="s">
        <v>23</v>
      </c>
      <c r="L2119" s="273">
        <v>0</v>
      </c>
      <c r="M2119" s="20" t="s">
        <v>23</v>
      </c>
      <c r="N2119" s="44" t="s">
        <v>23</v>
      </c>
      <c r="O2119" s="18" t="s">
        <v>23</v>
      </c>
    </row>
    <row r="2120" spans="1:15" s="67" customFormat="1" ht="127.5" customHeight="1">
      <c r="A2120" s="104" t="s">
        <v>2188</v>
      </c>
      <c r="B2120" s="1049" t="s">
        <v>2189</v>
      </c>
      <c r="C2120" s="1050"/>
      <c r="D2120" s="11">
        <v>0</v>
      </c>
      <c r="E2120" s="104" t="s">
        <v>23</v>
      </c>
      <c r="F2120" s="166">
        <v>0</v>
      </c>
      <c r="G2120" s="10">
        <v>0</v>
      </c>
      <c r="H2120" s="167">
        <v>0</v>
      </c>
      <c r="I2120" s="167">
        <v>0</v>
      </c>
      <c r="J2120" s="35">
        <v>0</v>
      </c>
      <c r="K2120" s="103" t="s">
        <v>23</v>
      </c>
      <c r="L2120" s="34">
        <v>0</v>
      </c>
      <c r="M2120" s="11" t="s">
        <v>23</v>
      </c>
      <c r="N2120" s="103" t="s">
        <v>23</v>
      </c>
      <c r="O2120" s="11" t="s">
        <v>23</v>
      </c>
    </row>
    <row r="2121" spans="1:15" s="67" customFormat="1" ht="40.5">
      <c r="A2121" s="104" t="s">
        <v>2190</v>
      </c>
      <c r="B2121" s="1049" t="s">
        <v>678</v>
      </c>
      <c r="C2121" s="1051"/>
      <c r="D2121" s="1051"/>
      <c r="E2121" s="1051"/>
      <c r="F2121" s="1051"/>
      <c r="G2121" s="1051"/>
      <c r="H2121" s="1051"/>
      <c r="I2121" s="1051"/>
      <c r="J2121" s="1051"/>
      <c r="K2121" s="1051"/>
      <c r="L2121" s="1051"/>
      <c r="M2121" s="1051"/>
      <c r="N2121" s="1051"/>
      <c r="O2121" s="1050"/>
    </row>
    <row r="2122" spans="1:15" s="67" customFormat="1" ht="40.5">
      <c r="A2122" s="104" t="s">
        <v>2191</v>
      </c>
      <c r="B2122" s="1049" t="s">
        <v>977</v>
      </c>
      <c r="C2122" s="1051"/>
      <c r="D2122" s="1051"/>
      <c r="E2122" s="1051"/>
      <c r="F2122" s="1051"/>
      <c r="G2122" s="1051"/>
      <c r="H2122" s="1051"/>
      <c r="I2122" s="1051"/>
      <c r="J2122" s="1051"/>
      <c r="K2122" s="1051"/>
      <c r="L2122" s="1051"/>
      <c r="M2122" s="1051"/>
      <c r="N2122" s="1051"/>
      <c r="O2122" s="1050"/>
    </row>
    <row r="2123" spans="1:15" s="67" customFormat="1" ht="21">
      <c r="A2123" s="44">
        <v>1</v>
      </c>
      <c r="B2123" s="21" t="s">
        <v>23</v>
      </c>
      <c r="C2123" s="21" t="s">
        <v>23</v>
      </c>
      <c r="D2123" s="801">
        <v>0</v>
      </c>
      <c r="E2123" s="44" t="s">
        <v>23</v>
      </c>
      <c r="F2123" s="799">
        <v>0</v>
      </c>
      <c r="G2123" s="282">
        <v>0</v>
      </c>
      <c r="H2123" s="273">
        <v>0</v>
      </c>
      <c r="I2123" s="273">
        <v>0</v>
      </c>
      <c r="J2123" s="273">
        <v>0</v>
      </c>
      <c r="K2123" s="44" t="s">
        <v>23</v>
      </c>
      <c r="L2123" s="273">
        <v>0</v>
      </c>
      <c r="M2123" s="20" t="s">
        <v>23</v>
      </c>
      <c r="N2123" s="44" t="s">
        <v>23</v>
      </c>
      <c r="O2123" s="18" t="s">
        <v>23</v>
      </c>
    </row>
    <row r="2124" spans="1:15" s="67" customFormat="1" ht="40.5">
      <c r="A2124" s="104" t="s">
        <v>2191</v>
      </c>
      <c r="B2124" s="1049" t="s">
        <v>978</v>
      </c>
      <c r="C2124" s="1050"/>
      <c r="D2124" s="11">
        <v>0</v>
      </c>
      <c r="E2124" s="104" t="s">
        <v>23</v>
      </c>
      <c r="F2124" s="166">
        <v>0</v>
      </c>
      <c r="G2124" s="10">
        <v>0</v>
      </c>
      <c r="H2124" s="167">
        <v>0</v>
      </c>
      <c r="I2124" s="167">
        <v>0</v>
      </c>
      <c r="J2124" s="35">
        <v>0</v>
      </c>
      <c r="K2124" s="103" t="s">
        <v>23</v>
      </c>
      <c r="L2124" s="34">
        <v>0</v>
      </c>
      <c r="M2124" s="11" t="s">
        <v>23</v>
      </c>
      <c r="N2124" s="103" t="s">
        <v>23</v>
      </c>
      <c r="O2124" s="11" t="s">
        <v>23</v>
      </c>
    </row>
    <row r="2125" spans="1:15" s="67" customFormat="1" ht="40.5">
      <c r="A2125" s="104" t="s">
        <v>2192</v>
      </c>
      <c r="B2125" s="1049" t="s">
        <v>692</v>
      </c>
      <c r="C2125" s="1051"/>
      <c r="D2125" s="1051"/>
      <c r="E2125" s="1051"/>
      <c r="F2125" s="1051"/>
      <c r="G2125" s="1051"/>
      <c r="H2125" s="1051"/>
      <c r="I2125" s="1051"/>
      <c r="J2125" s="1051"/>
      <c r="K2125" s="1051"/>
      <c r="L2125" s="1051"/>
      <c r="M2125" s="1051"/>
      <c r="N2125" s="1051"/>
      <c r="O2125" s="1050"/>
    </row>
    <row r="2126" spans="1:15" s="67" customFormat="1" ht="21">
      <c r="A2126" s="44">
        <v>1</v>
      </c>
      <c r="B2126" s="21" t="s">
        <v>23</v>
      </c>
      <c r="C2126" s="21" t="s">
        <v>23</v>
      </c>
      <c r="D2126" s="801">
        <v>0</v>
      </c>
      <c r="E2126" s="44" t="s">
        <v>23</v>
      </c>
      <c r="F2126" s="799">
        <v>0</v>
      </c>
      <c r="G2126" s="282">
        <v>0</v>
      </c>
      <c r="H2126" s="273">
        <v>0</v>
      </c>
      <c r="I2126" s="273">
        <v>0</v>
      </c>
      <c r="J2126" s="273">
        <v>0</v>
      </c>
      <c r="K2126" s="44" t="s">
        <v>23</v>
      </c>
      <c r="L2126" s="273">
        <v>0</v>
      </c>
      <c r="M2126" s="20" t="s">
        <v>23</v>
      </c>
      <c r="N2126" s="44" t="s">
        <v>23</v>
      </c>
      <c r="O2126" s="18" t="s">
        <v>23</v>
      </c>
    </row>
    <row r="2127" spans="1:15" s="67" customFormat="1" ht="40.5">
      <c r="A2127" s="104" t="s">
        <v>2192</v>
      </c>
      <c r="B2127" s="1049" t="s">
        <v>980</v>
      </c>
      <c r="C2127" s="1050"/>
      <c r="D2127" s="11">
        <v>0</v>
      </c>
      <c r="E2127" s="104" t="s">
        <v>23</v>
      </c>
      <c r="F2127" s="166">
        <v>0</v>
      </c>
      <c r="G2127" s="10">
        <v>0</v>
      </c>
      <c r="H2127" s="167">
        <v>0</v>
      </c>
      <c r="I2127" s="167">
        <v>0</v>
      </c>
      <c r="J2127" s="35">
        <v>0</v>
      </c>
      <c r="K2127" s="103" t="s">
        <v>23</v>
      </c>
      <c r="L2127" s="34">
        <v>0</v>
      </c>
      <c r="M2127" s="11" t="s">
        <v>23</v>
      </c>
      <c r="N2127" s="103" t="s">
        <v>23</v>
      </c>
      <c r="O2127" s="11" t="s">
        <v>23</v>
      </c>
    </row>
    <row r="2128" spans="1:15" s="67" customFormat="1" ht="40.5">
      <c r="A2128" s="104" t="s">
        <v>2193</v>
      </c>
      <c r="B2128" s="1049" t="s">
        <v>721</v>
      </c>
      <c r="C2128" s="1051"/>
      <c r="D2128" s="1051"/>
      <c r="E2128" s="1051"/>
      <c r="F2128" s="1051"/>
      <c r="G2128" s="1051"/>
      <c r="H2128" s="1051"/>
      <c r="I2128" s="1051"/>
      <c r="J2128" s="1051"/>
      <c r="K2128" s="1051"/>
      <c r="L2128" s="1051"/>
      <c r="M2128" s="1051"/>
      <c r="N2128" s="1051"/>
      <c r="O2128" s="1050"/>
    </row>
    <row r="2129" spans="1:15" s="67" customFormat="1" ht="21">
      <c r="A2129" s="44"/>
      <c r="B2129" s="44"/>
      <c r="C2129" s="12"/>
      <c r="D2129" s="54"/>
      <c r="E2129" s="771"/>
      <c r="F2129" s="799"/>
      <c r="G2129" s="44"/>
      <c r="H2129" s="788"/>
      <c r="I2129" s="44"/>
      <c r="J2129" s="273"/>
      <c r="K2129" s="44"/>
      <c r="L2129" s="273"/>
      <c r="M2129" s="20"/>
      <c r="N2129" s="44"/>
      <c r="O2129" s="18"/>
    </row>
    <row r="2130" spans="1:15" s="67" customFormat="1" ht="40.5">
      <c r="A2130" s="104" t="s">
        <v>2193</v>
      </c>
      <c r="B2130" s="1049" t="s">
        <v>732</v>
      </c>
      <c r="C2130" s="1050"/>
      <c r="D2130" s="11">
        <v>0</v>
      </c>
      <c r="E2130" s="104" t="s">
        <v>23</v>
      </c>
      <c r="F2130" s="166">
        <v>0</v>
      </c>
      <c r="G2130" s="10">
        <v>0</v>
      </c>
      <c r="H2130" s="167">
        <v>0</v>
      </c>
      <c r="I2130" s="167">
        <v>0</v>
      </c>
      <c r="J2130" s="35">
        <v>0</v>
      </c>
      <c r="K2130" s="103" t="s">
        <v>23</v>
      </c>
      <c r="L2130" s="846">
        <v>0</v>
      </c>
      <c r="M2130" s="11" t="s">
        <v>23</v>
      </c>
      <c r="N2130" s="103" t="s">
        <v>23</v>
      </c>
      <c r="O2130" s="11" t="s">
        <v>23</v>
      </c>
    </row>
    <row r="2131" spans="1:15" s="67" customFormat="1" ht="138" customHeight="1">
      <c r="A2131" s="104" t="s">
        <v>2190</v>
      </c>
      <c r="B2131" s="1049" t="s">
        <v>2194</v>
      </c>
      <c r="C2131" s="1050"/>
      <c r="D2131" s="11">
        <v>0</v>
      </c>
      <c r="E2131" s="104" t="s">
        <v>23</v>
      </c>
      <c r="F2131" s="166">
        <v>0</v>
      </c>
      <c r="G2131" s="10">
        <v>0</v>
      </c>
      <c r="H2131" s="167">
        <v>0</v>
      </c>
      <c r="I2131" s="167">
        <v>0</v>
      </c>
      <c r="J2131" s="35">
        <v>0</v>
      </c>
      <c r="K2131" s="103" t="s">
        <v>23</v>
      </c>
      <c r="L2131" s="34">
        <v>0</v>
      </c>
      <c r="M2131" s="11" t="s">
        <v>23</v>
      </c>
      <c r="N2131" s="103" t="s">
        <v>23</v>
      </c>
      <c r="O2131" s="11" t="s">
        <v>23</v>
      </c>
    </row>
    <row r="2132" spans="1:15" s="67" customFormat="1" ht="40.5">
      <c r="A2132" s="104" t="s">
        <v>2195</v>
      </c>
      <c r="B2132" s="1049" t="s">
        <v>735</v>
      </c>
      <c r="C2132" s="1051"/>
      <c r="D2132" s="1051"/>
      <c r="E2132" s="1051"/>
      <c r="F2132" s="1051"/>
      <c r="G2132" s="1051"/>
      <c r="H2132" s="1051"/>
      <c r="I2132" s="1051"/>
      <c r="J2132" s="1051"/>
      <c r="K2132" s="1051"/>
      <c r="L2132" s="1051"/>
      <c r="M2132" s="1051"/>
      <c r="N2132" s="1051"/>
      <c r="O2132" s="1050"/>
    </row>
    <row r="2133" spans="1:15" s="67" customFormat="1" ht="40.5">
      <c r="A2133" s="104" t="s">
        <v>2196</v>
      </c>
      <c r="B2133" s="1049" t="s">
        <v>985</v>
      </c>
      <c r="C2133" s="1051"/>
      <c r="D2133" s="1051"/>
      <c r="E2133" s="1051"/>
      <c r="F2133" s="1051"/>
      <c r="G2133" s="1051"/>
      <c r="H2133" s="1051"/>
      <c r="I2133" s="1051"/>
      <c r="J2133" s="1051"/>
      <c r="K2133" s="1051"/>
      <c r="L2133" s="1051"/>
      <c r="M2133" s="1051"/>
      <c r="N2133" s="1051"/>
      <c r="O2133" s="1050"/>
    </row>
    <row r="2134" spans="1:15" s="67" customFormat="1" ht="21">
      <c r="A2134" s="44">
        <v>1</v>
      </c>
      <c r="B2134" s="21" t="s">
        <v>23</v>
      </c>
      <c r="C2134" s="21" t="s">
        <v>23</v>
      </c>
      <c r="D2134" s="801">
        <v>0</v>
      </c>
      <c r="E2134" s="44" t="s">
        <v>23</v>
      </c>
      <c r="F2134" s="799">
        <v>0</v>
      </c>
      <c r="G2134" s="282">
        <v>0</v>
      </c>
      <c r="H2134" s="273">
        <v>0</v>
      </c>
      <c r="I2134" s="273">
        <v>0</v>
      </c>
      <c r="J2134" s="273">
        <v>0</v>
      </c>
      <c r="K2134" s="44" t="s">
        <v>23</v>
      </c>
      <c r="L2134" s="273">
        <v>0</v>
      </c>
      <c r="M2134" s="20" t="s">
        <v>23</v>
      </c>
      <c r="N2134" s="44" t="s">
        <v>23</v>
      </c>
      <c r="O2134" s="18" t="s">
        <v>23</v>
      </c>
    </row>
    <row r="2135" spans="1:15" s="67" customFormat="1" ht="21">
      <c r="A2135" s="174" t="s">
        <v>2197</v>
      </c>
      <c r="B2135" s="1049" t="s">
        <v>949</v>
      </c>
      <c r="C2135" s="1050"/>
      <c r="D2135" s="11">
        <v>0</v>
      </c>
      <c r="E2135" s="104" t="s">
        <v>23</v>
      </c>
      <c r="F2135" s="166">
        <v>0</v>
      </c>
      <c r="G2135" s="10">
        <v>0</v>
      </c>
      <c r="H2135" s="167">
        <v>0</v>
      </c>
      <c r="I2135" s="167">
        <v>0</v>
      </c>
      <c r="J2135" s="35">
        <v>0</v>
      </c>
      <c r="K2135" s="103" t="s">
        <v>23</v>
      </c>
      <c r="L2135" s="34">
        <v>0</v>
      </c>
      <c r="M2135" s="11" t="s">
        <v>23</v>
      </c>
      <c r="N2135" s="103" t="s">
        <v>23</v>
      </c>
      <c r="O2135" s="11" t="s">
        <v>23</v>
      </c>
    </row>
    <row r="2136" spans="1:15" s="67" customFormat="1" ht="21">
      <c r="A2136" s="174" t="s">
        <v>2198</v>
      </c>
      <c r="B2136" s="1049" t="s">
        <v>987</v>
      </c>
      <c r="C2136" s="1051"/>
      <c r="D2136" s="1051"/>
      <c r="E2136" s="1051"/>
      <c r="F2136" s="1051"/>
      <c r="G2136" s="1051"/>
      <c r="H2136" s="1051"/>
      <c r="I2136" s="1051"/>
      <c r="J2136" s="1051"/>
      <c r="K2136" s="1051"/>
      <c r="L2136" s="1051"/>
      <c r="M2136" s="1051"/>
      <c r="N2136" s="1051"/>
      <c r="O2136" s="1050"/>
    </row>
    <row r="2137" spans="1:15" s="67" customFormat="1" ht="21">
      <c r="A2137" s="820">
        <v>1</v>
      </c>
      <c r="B2137" s="21" t="s">
        <v>23</v>
      </c>
      <c r="C2137" s="21" t="s">
        <v>23</v>
      </c>
      <c r="D2137" s="801">
        <v>0</v>
      </c>
      <c r="E2137" s="44" t="s">
        <v>23</v>
      </c>
      <c r="F2137" s="799">
        <v>0</v>
      </c>
      <c r="G2137" s="282">
        <v>0</v>
      </c>
      <c r="H2137" s="273">
        <v>0</v>
      </c>
      <c r="I2137" s="273">
        <v>0</v>
      </c>
      <c r="J2137" s="273">
        <v>0</v>
      </c>
      <c r="K2137" s="44" t="s">
        <v>23</v>
      </c>
      <c r="L2137" s="273">
        <v>0</v>
      </c>
      <c r="M2137" s="20" t="s">
        <v>23</v>
      </c>
      <c r="N2137" s="44" t="s">
        <v>23</v>
      </c>
      <c r="O2137" s="18" t="s">
        <v>23</v>
      </c>
    </row>
    <row r="2138" spans="1:15" s="67" customFormat="1" ht="21">
      <c r="A2138" s="174" t="s">
        <v>2198</v>
      </c>
      <c r="B2138" s="1049" t="s">
        <v>988</v>
      </c>
      <c r="C2138" s="1050"/>
      <c r="D2138" s="11">
        <v>0</v>
      </c>
      <c r="E2138" s="104" t="s">
        <v>23</v>
      </c>
      <c r="F2138" s="166">
        <v>0</v>
      </c>
      <c r="G2138" s="10">
        <v>0</v>
      </c>
      <c r="H2138" s="167">
        <v>0</v>
      </c>
      <c r="I2138" s="167">
        <v>0</v>
      </c>
      <c r="J2138" s="35">
        <v>0</v>
      </c>
      <c r="K2138" s="103" t="s">
        <v>23</v>
      </c>
      <c r="L2138" s="34">
        <v>0</v>
      </c>
      <c r="M2138" s="11" t="s">
        <v>23</v>
      </c>
      <c r="N2138" s="103" t="s">
        <v>23</v>
      </c>
      <c r="O2138" s="11" t="s">
        <v>23</v>
      </c>
    </row>
    <row r="2139" spans="1:15" s="67" customFormat="1" ht="21">
      <c r="A2139" s="174" t="s">
        <v>2199</v>
      </c>
      <c r="B2139" s="1049" t="s">
        <v>990</v>
      </c>
      <c r="C2139" s="1051"/>
      <c r="D2139" s="1051"/>
      <c r="E2139" s="1051"/>
      <c r="F2139" s="1051"/>
      <c r="G2139" s="1051"/>
      <c r="H2139" s="1051"/>
      <c r="I2139" s="1051"/>
      <c r="J2139" s="1051"/>
      <c r="K2139" s="1051"/>
      <c r="L2139" s="1051"/>
      <c r="M2139" s="1051"/>
      <c r="N2139" s="1051"/>
      <c r="O2139" s="1050"/>
    </row>
    <row r="2140" spans="1:15" s="67" customFormat="1" ht="21">
      <c r="A2140" s="820">
        <v>1</v>
      </c>
      <c r="B2140" s="21" t="s">
        <v>23</v>
      </c>
      <c r="C2140" s="21" t="s">
        <v>23</v>
      </c>
      <c r="D2140" s="801">
        <v>0</v>
      </c>
      <c r="E2140" s="44" t="s">
        <v>23</v>
      </c>
      <c r="F2140" s="799">
        <v>0</v>
      </c>
      <c r="G2140" s="282">
        <v>0</v>
      </c>
      <c r="H2140" s="273">
        <v>0</v>
      </c>
      <c r="I2140" s="273">
        <v>0</v>
      </c>
      <c r="J2140" s="273">
        <v>0</v>
      </c>
      <c r="K2140" s="44" t="s">
        <v>23</v>
      </c>
      <c r="L2140" s="273">
        <v>0</v>
      </c>
      <c r="M2140" s="20" t="s">
        <v>23</v>
      </c>
      <c r="N2140" s="44" t="s">
        <v>23</v>
      </c>
      <c r="O2140" s="18" t="s">
        <v>23</v>
      </c>
    </row>
    <row r="2141" spans="1:15" s="67" customFormat="1" ht="21">
      <c r="A2141" s="174" t="s">
        <v>2199</v>
      </c>
      <c r="B2141" s="1049" t="s">
        <v>991</v>
      </c>
      <c r="C2141" s="1050"/>
      <c r="D2141" s="11">
        <v>0</v>
      </c>
      <c r="E2141" s="104" t="s">
        <v>23</v>
      </c>
      <c r="F2141" s="166">
        <v>0</v>
      </c>
      <c r="G2141" s="10">
        <v>0</v>
      </c>
      <c r="H2141" s="167">
        <v>0</v>
      </c>
      <c r="I2141" s="167">
        <v>0</v>
      </c>
      <c r="J2141" s="35">
        <v>0</v>
      </c>
      <c r="K2141" s="103" t="s">
        <v>23</v>
      </c>
      <c r="L2141" s="34">
        <v>0</v>
      </c>
      <c r="M2141" s="11" t="s">
        <v>23</v>
      </c>
      <c r="N2141" s="103" t="s">
        <v>23</v>
      </c>
      <c r="O2141" s="11" t="s">
        <v>23</v>
      </c>
    </row>
    <row r="2142" spans="1:15" s="67" customFormat="1" ht="21">
      <c r="A2142" s="174" t="s">
        <v>2200</v>
      </c>
      <c r="B2142" s="1049" t="s">
        <v>721</v>
      </c>
      <c r="C2142" s="1051"/>
      <c r="D2142" s="1051"/>
      <c r="E2142" s="1051"/>
      <c r="F2142" s="1051"/>
      <c r="G2142" s="1051"/>
      <c r="H2142" s="1051"/>
      <c r="I2142" s="1051"/>
      <c r="J2142" s="1051"/>
      <c r="K2142" s="1051"/>
      <c r="L2142" s="1051"/>
      <c r="M2142" s="1051"/>
      <c r="N2142" s="1051"/>
      <c r="O2142" s="1050"/>
    </row>
    <row r="2143" spans="1:15" s="67" customFormat="1" ht="21">
      <c r="A2143" s="847" t="s">
        <v>982</v>
      </c>
      <c r="B2143" s="21" t="s">
        <v>23</v>
      </c>
      <c r="C2143" s="21" t="s">
        <v>23</v>
      </c>
      <c r="D2143" s="801">
        <v>0</v>
      </c>
      <c r="E2143" s="44" t="s">
        <v>23</v>
      </c>
      <c r="F2143" s="799">
        <v>0</v>
      </c>
      <c r="G2143" s="282">
        <v>0</v>
      </c>
      <c r="H2143" s="273">
        <v>0</v>
      </c>
      <c r="I2143" s="273">
        <v>0</v>
      </c>
      <c r="J2143" s="273">
        <v>0</v>
      </c>
      <c r="K2143" s="44" t="s">
        <v>23</v>
      </c>
      <c r="L2143" s="273">
        <v>0</v>
      </c>
      <c r="M2143" s="20" t="s">
        <v>23</v>
      </c>
      <c r="N2143" s="44" t="s">
        <v>23</v>
      </c>
      <c r="O2143" s="18" t="s">
        <v>23</v>
      </c>
    </row>
    <row r="2144" spans="1:15" s="67" customFormat="1" ht="21">
      <c r="A2144" s="174" t="s">
        <v>2200</v>
      </c>
      <c r="B2144" s="1049" t="s">
        <v>732</v>
      </c>
      <c r="C2144" s="1050"/>
      <c r="D2144" s="11">
        <v>0</v>
      </c>
      <c r="E2144" s="104" t="s">
        <v>23</v>
      </c>
      <c r="F2144" s="166">
        <v>0</v>
      </c>
      <c r="G2144" s="10">
        <v>0</v>
      </c>
      <c r="H2144" s="167">
        <v>0</v>
      </c>
      <c r="I2144" s="167">
        <v>0</v>
      </c>
      <c r="J2144" s="35">
        <v>0</v>
      </c>
      <c r="K2144" s="103" t="s">
        <v>23</v>
      </c>
      <c r="L2144" s="34">
        <v>0</v>
      </c>
      <c r="M2144" s="11" t="s">
        <v>23</v>
      </c>
      <c r="N2144" s="103" t="s">
        <v>23</v>
      </c>
      <c r="O2144" s="11" t="s">
        <v>23</v>
      </c>
    </row>
    <row r="2145" spans="1:15" s="67" customFormat="1" ht="104.25" customHeight="1">
      <c r="A2145" s="104" t="s">
        <v>2195</v>
      </c>
      <c r="B2145" s="1049" t="s">
        <v>2201</v>
      </c>
      <c r="C2145" s="1050"/>
      <c r="D2145" s="11">
        <v>0</v>
      </c>
      <c r="E2145" s="104" t="s">
        <v>23</v>
      </c>
      <c r="F2145" s="166">
        <v>0</v>
      </c>
      <c r="G2145" s="10">
        <v>0</v>
      </c>
      <c r="H2145" s="167">
        <v>0</v>
      </c>
      <c r="I2145" s="167">
        <v>0</v>
      </c>
      <c r="J2145" s="35">
        <v>0</v>
      </c>
      <c r="K2145" s="103" t="s">
        <v>23</v>
      </c>
      <c r="L2145" s="34">
        <v>0</v>
      </c>
      <c r="M2145" s="11" t="s">
        <v>23</v>
      </c>
      <c r="N2145" s="103" t="s">
        <v>23</v>
      </c>
      <c r="O2145" s="11" t="s">
        <v>23</v>
      </c>
    </row>
    <row r="2146" spans="1:15" s="67" customFormat="1" ht="21">
      <c r="A2146" s="174" t="s">
        <v>2202</v>
      </c>
      <c r="B2146" s="1049" t="s">
        <v>994</v>
      </c>
      <c r="C2146" s="1051"/>
      <c r="D2146" s="1051"/>
      <c r="E2146" s="1051"/>
      <c r="F2146" s="1051"/>
      <c r="G2146" s="1051"/>
      <c r="H2146" s="1051"/>
      <c r="I2146" s="1051"/>
      <c r="J2146" s="1051"/>
      <c r="K2146" s="1051"/>
      <c r="L2146" s="1051"/>
      <c r="M2146" s="1051"/>
      <c r="N2146" s="1051"/>
      <c r="O2146" s="1050"/>
    </row>
    <row r="2147" spans="1:15" s="67" customFormat="1" ht="21">
      <c r="A2147" s="847" t="s">
        <v>982</v>
      </c>
      <c r="B2147" s="21" t="s">
        <v>23</v>
      </c>
      <c r="C2147" s="21" t="s">
        <v>23</v>
      </c>
      <c r="D2147" s="801">
        <v>0</v>
      </c>
      <c r="E2147" s="44" t="s">
        <v>23</v>
      </c>
      <c r="F2147" s="799">
        <v>0</v>
      </c>
      <c r="G2147" s="282">
        <v>0</v>
      </c>
      <c r="H2147" s="273">
        <v>0</v>
      </c>
      <c r="I2147" s="273">
        <v>0</v>
      </c>
      <c r="J2147" s="273">
        <v>0</v>
      </c>
      <c r="K2147" s="44" t="s">
        <v>23</v>
      </c>
      <c r="L2147" s="273">
        <v>0</v>
      </c>
      <c r="M2147" s="20" t="s">
        <v>23</v>
      </c>
      <c r="N2147" s="44" t="s">
        <v>23</v>
      </c>
      <c r="O2147" s="18" t="s">
        <v>23</v>
      </c>
    </row>
    <row r="2148" spans="1:15" s="67" customFormat="1" ht="144" customHeight="1">
      <c r="A2148" s="104" t="s">
        <v>2202</v>
      </c>
      <c r="B2148" s="1049" t="s">
        <v>2203</v>
      </c>
      <c r="C2148" s="1050"/>
      <c r="D2148" s="11">
        <v>0</v>
      </c>
      <c r="E2148" s="104" t="s">
        <v>23</v>
      </c>
      <c r="F2148" s="166">
        <v>0</v>
      </c>
      <c r="G2148" s="10">
        <v>0</v>
      </c>
      <c r="H2148" s="167">
        <v>0</v>
      </c>
      <c r="I2148" s="167">
        <v>0</v>
      </c>
      <c r="J2148" s="35">
        <v>0</v>
      </c>
      <c r="K2148" s="103" t="s">
        <v>23</v>
      </c>
      <c r="L2148" s="34">
        <v>0</v>
      </c>
      <c r="M2148" s="11" t="s">
        <v>23</v>
      </c>
      <c r="N2148" s="103" t="s">
        <v>23</v>
      </c>
      <c r="O2148" s="11" t="s">
        <v>23</v>
      </c>
    </row>
    <row r="2149" spans="1:15" s="67" customFormat="1" ht="137.25" customHeight="1">
      <c r="A2149" s="104" t="s">
        <v>2176</v>
      </c>
      <c r="B2149" s="1049" t="s">
        <v>2204</v>
      </c>
      <c r="C2149" s="1050"/>
      <c r="D2149" s="11">
        <v>395.3</v>
      </c>
      <c r="E2149" s="104" t="s">
        <v>23</v>
      </c>
      <c r="F2149" s="166">
        <v>0</v>
      </c>
      <c r="G2149" s="10">
        <v>2</v>
      </c>
      <c r="H2149" s="167">
        <v>3609910</v>
      </c>
      <c r="I2149" s="167">
        <f>I2117</f>
        <v>157975</v>
      </c>
      <c r="J2149" s="35">
        <f>J2117</f>
        <v>3451935</v>
      </c>
      <c r="K2149" s="103" t="s">
        <v>23</v>
      </c>
      <c r="L2149" s="34">
        <f>L2117</f>
        <v>7302324.9499999993</v>
      </c>
      <c r="M2149" s="11" t="s">
        <v>23</v>
      </c>
      <c r="N2149" s="103" t="s">
        <v>23</v>
      </c>
      <c r="O2149" s="11" t="s">
        <v>23</v>
      </c>
    </row>
    <row r="2150" spans="1:15" s="67" customFormat="1" ht="88.5" customHeight="1">
      <c r="A2150" s="104" t="s">
        <v>2205</v>
      </c>
      <c r="B2150" s="1049" t="s">
        <v>2206</v>
      </c>
      <c r="C2150" s="1051"/>
      <c r="D2150" s="1085"/>
      <c r="E2150" s="1085"/>
      <c r="F2150" s="1085"/>
      <c r="G2150" s="1085"/>
      <c r="H2150" s="1085"/>
      <c r="I2150" s="1085"/>
      <c r="J2150" s="1085"/>
      <c r="K2150" s="1085"/>
      <c r="L2150" s="1085"/>
      <c r="M2150" s="1085"/>
      <c r="N2150" s="1085"/>
      <c r="O2150" s="1086"/>
    </row>
    <row r="2151" spans="1:15" s="67" customFormat="1" ht="38.25" customHeight="1">
      <c r="A2151" s="104" t="s">
        <v>2207</v>
      </c>
      <c r="B2151" s="1049" t="s">
        <v>20</v>
      </c>
      <c r="C2151" s="1051"/>
      <c r="D2151" s="1051"/>
      <c r="E2151" s="1051"/>
      <c r="F2151" s="1051"/>
      <c r="G2151" s="1051"/>
      <c r="H2151" s="1051"/>
      <c r="I2151" s="1051"/>
      <c r="J2151" s="1051"/>
      <c r="K2151" s="1051"/>
      <c r="L2151" s="1051"/>
      <c r="M2151" s="1051"/>
      <c r="N2151" s="1051"/>
      <c r="O2151" s="1050"/>
    </row>
    <row r="2152" spans="1:15" s="67" customFormat="1" ht="174.75" customHeight="1">
      <c r="A2152" s="44">
        <v>1</v>
      </c>
      <c r="B2152" s="17" t="s">
        <v>6217</v>
      </c>
      <c r="C2152" s="12" t="s">
        <v>6218</v>
      </c>
      <c r="D2152" s="5">
        <v>457</v>
      </c>
      <c r="E2152" s="188" t="s">
        <v>2208</v>
      </c>
      <c r="F2152" s="799">
        <v>0</v>
      </c>
      <c r="G2152" s="269">
        <v>1</v>
      </c>
      <c r="H2152" s="368">
        <v>8255643.96</v>
      </c>
      <c r="I2152" s="368">
        <v>7436451.5499999998</v>
      </c>
      <c r="J2152" s="368">
        <f>H2152-I2152</f>
        <v>819192.41000000015</v>
      </c>
      <c r="K2152" s="5" t="s">
        <v>2209</v>
      </c>
      <c r="L2152" s="273">
        <v>15353189.43</v>
      </c>
      <c r="M2152" s="281">
        <v>41684</v>
      </c>
      <c r="N2152" s="17" t="s">
        <v>2210</v>
      </c>
      <c r="O2152" s="18" t="s">
        <v>23</v>
      </c>
    </row>
    <row r="2153" spans="1:15" s="67" customFormat="1" ht="178.5" customHeight="1">
      <c r="A2153" s="44"/>
      <c r="B2153" s="17" t="s">
        <v>1977</v>
      </c>
      <c r="C2153" s="12" t="s">
        <v>6219</v>
      </c>
      <c r="D2153" s="189">
        <v>4.3499999999999996</v>
      </c>
      <c r="E2153" s="44" t="s">
        <v>23</v>
      </c>
      <c r="F2153" s="799">
        <v>0</v>
      </c>
      <c r="G2153" s="269">
        <v>1</v>
      </c>
      <c r="H2153" s="275">
        <v>0</v>
      </c>
      <c r="I2153" s="275">
        <v>0</v>
      </c>
      <c r="J2153" s="275">
        <v>0</v>
      </c>
      <c r="K2153" s="5" t="s">
        <v>23</v>
      </c>
      <c r="L2153" s="273" t="s">
        <v>23</v>
      </c>
      <c r="M2153" s="281"/>
      <c r="N2153" s="17"/>
      <c r="O2153" s="18"/>
    </row>
    <row r="2154" spans="1:15" s="67" customFormat="1" ht="147" customHeight="1">
      <c r="A2154" s="104" t="s">
        <v>2207</v>
      </c>
      <c r="B2154" s="1049" t="s">
        <v>6220</v>
      </c>
      <c r="C2154" s="1050"/>
      <c r="D2154" s="53">
        <f>SUM(D2152:D2153)</f>
        <v>461.35</v>
      </c>
      <c r="E2154" s="104" t="s">
        <v>23</v>
      </c>
      <c r="F2154" s="166">
        <f>SUM(F2153:F2153)</f>
        <v>0</v>
      </c>
      <c r="G2154" s="10">
        <f>SUM(G2152:G2153)</f>
        <v>2</v>
      </c>
      <c r="H2154" s="167">
        <f>SUM(H2152:H2153)</f>
        <v>8255643.96</v>
      </c>
      <c r="I2154" s="167">
        <f>SUM(I2152:I2153)</f>
        <v>7436451.5499999998</v>
      </c>
      <c r="J2154" s="35">
        <f>H2154-I2154</f>
        <v>819192.41000000015</v>
      </c>
      <c r="K2154" s="103" t="s">
        <v>23</v>
      </c>
      <c r="L2154" s="34">
        <v>14143021.210000001</v>
      </c>
      <c r="M2154" s="11" t="s">
        <v>23</v>
      </c>
      <c r="N2154" s="103" t="s">
        <v>23</v>
      </c>
      <c r="O2154" s="11" t="s">
        <v>23</v>
      </c>
    </row>
    <row r="2155" spans="1:15" s="67" customFormat="1" ht="39.75" customHeight="1">
      <c r="A2155" s="104" t="s">
        <v>2211</v>
      </c>
      <c r="B2155" s="1049" t="s">
        <v>197</v>
      </c>
      <c r="C2155" s="1051"/>
      <c r="D2155" s="1051"/>
      <c r="E2155" s="1051"/>
      <c r="F2155" s="1051"/>
      <c r="G2155" s="1051"/>
      <c r="H2155" s="1051"/>
      <c r="I2155" s="1051"/>
      <c r="J2155" s="1051"/>
      <c r="K2155" s="1051"/>
      <c r="L2155" s="1051"/>
      <c r="M2155" s="1051"/>
      <c r="N2155" s="1051"/>
      <c r="O2155" s="1050"/>
    </row>
    <row r="2156" spans="1:15" s="67" customFormat="1" ht="21">
      <c r="A2156" s="44">
        <v>1</v>
      </c>
      <c r="B2156" s="21" t="s">
        <v>23</v>
      </c>
      <c r="C2156" s="21" t="s">
        <v>23</v>
      </c>
      <c r="D2156" s="801">
        <v>0</v>
      </c>
      <c r="E2156" s="44" t="s">
        <v>23</v>
      </c>
      <c r="F2156" s="799">
        <v>0</v>
      </c>
      <c r="G2156" s="282">
        <v>0</v>
      </c>
      <c r="H2156" s="273">
        <v>0</v>
      </c>
      <c r="I2156" s="273">
        <v>0</v>
      </c>
      <c r="J2156" s="273">
        <v>0</v>
      </c>
      <c r="K2156" s="44" t="s">
        <v>23</v>
      </c>
      <c r="L2156" s="273">
        <v>0</v>
      </c>
      <c r="M2156" s="20" t="s">
        <v>23</v>
      </c>
      <c r="N2156" s="44" t="s">
        <v>23</v>
      </c>
      <c r="O2156" s="18" t="s">
        <v>23</v>
      </c>
    </row>
    <row r="2157" spans="1:15" s="67" customFormat="1" ht="144.75" customHeight="1">
      <c r="A2157" s="104" t="s">
        <v>2211</v>
      </c>
      <c r="B2157" s="1049" t="s">
        <v>2212</v>
      </c>
      <c r="C2157" s="1050"/>
      <c r="D2157" s="11">
        <v>0</v>
      </c>
      <c r="E2157" s="104" t="s">
        <v>23</v>
      </c>
      <c r="F2157" s="166">
        <v>0</v>
      </c>
      <c r="G2157" s="10">
        <v>0</v>
      </c>
      <c r="H2157" s="167">
        <v>0</v>
      </c>
      <c r="I2157" s="167">
        <v>0</v>
      </c>
      <c r="J2157" s="35">
        <v>0</v>
      </c>
      <c r="K2157" s="103" t="s">
        <v>23</v>
      </c>
      <c r="L2157" s="34">
        <v>0</v>
      </c>
      <c r="M2157" s="11" t="s">
        <v>23</v>
      </c>
      <c r="N2157" s="103" t="s">
        <v>23</v>
      </c>
      <c r="O2157" s="11" t="s">
        <v>23</v>
      </c>
    </row>
    <row r="2158" spans="1:15" s="67" customFormat="1" ht="27" customHeight="1">
      <c r="A2158" s="104" t="s">
        <v>2213</v>
      </c>
      <c r="B2158" s="1049" t="s">
        <v>678</v>
      </c>
      <c r="C2158" s="1051"/>
      <c r="D2158" s="1051"/>
      <c r="E2158" s="1051"/>
      <c r="F2158" s="1051"/>
      <c r="G2158" s="1051"/>
      <c r="H2158" s="1051"/>
      <c r="I2158" s="1051"/>
      <c r="J2158" s="1051"/>
      <c r="K2158" s="1051"/>
      <c r="L2158" s="1051"/>
      <c r="M2158" s="1051"/>
      <c r="N2158" s="1051"/>
      <c r="O2158" s="1050"/>
    </row>
    <row r="2159" spans="1:15" s="67" customFormat="1" ht="40.5">
      <c r="A2159" s="104" t="s">
        <v>2214</v>
      </c>
      <c r="B2159" s="1049" t="s">
        <v>977</v>
      </c>
      <c r="C2159" s="1051"/>
      <c r="D2159" s="1057"/>
      <c r="E2159" s="1057"/>
      <c r="F2159" s="1057"/>
      <c r="G2159" s="1057"/>
      <c r="H2159" s="1057"/>
      <c r="I2159" s="1057"/>
      <c r="J2159" s="1057"/>
      <c r="K2159" s="1057"/>
      <c r="L2159" s="1057"/>
      <c r="M2159" s="1057"/>
      <c r="N2159" s="1057"/>
      <c r="O2159" s="1058"/>
    </row>
    <row r="2160" spans="1:15" s="67" customFormat="1" ht="21">
      <c r="A2160" s="44">
        <v>1</v>
      </c>
      <c r="B2160" s="21" t="s">
        <v>23</v>
      </c>
      <c r="C2160" s="21" t="s">
        <v>23</v>
      </c>
      <c r="D2160" s="801">
        <v>0</v>
      </c>
      <c r="E2160" s="44" t="s">
        <v>23</v>
      </c>
      <c r="F2160" s="799">
        <v>0</v>
      </c>
      <c r="G2160" s="282">
        <v>0</v>
      </c>
      <c r="H2160" s="273">
        <v>0</v>
      </c>
      <c r="I2160" s="273">
        <v>0</v>
      </c>
      <c r="J2160" s="273">
        <v>0</v>
      </c>
      <c r="K2160" s="44" t="s">
        <v>23</v>
      </c>
      <c r="L2160" s="273">
        <v>0</v>
      </c>
      <c r="M2160" s="20" t="s">
        <v>23</v>
      </c>
      <c r="N2160" s="44" t="s">
        <v>23</v>
      </c>
      <c r="O2160" s="18" t="s">
        <v>23</v>
      </c>
    </row>
    <row r="2161" spans="1:15" s="67" customFormat="1" ht="40.5">
      <c r="A2161" s="104" t="s">
        <v>2214</v>
      </c>
      <c r="B2161" s="1049" t="s">
        <v>978</v>
      </c>
      <c r="C2161" s="1050"/>
      <c r="D2161" s="11">
        <v>0</v>
      </c>
      <c r="E2161" s="104" t="s">
        <v>23</v>
      </c>
      <c r="F2161" s="166">
        <v>0</v>
      </c>
      <c r="G2161" s="10">
        <v>0</v>
      </c>
      <c r="H2161" s="167">
        <v>0</v>
      </c>
      <c r="I2161" s="167">
        <v>0</v>
      </c>
      <c r="J2161" s="35">
        <v>0</v>
      </c>
      <c r="K2161" s="103" t="s">
        <v>23</v>
      </c>
      <c r="L2161" s="34">
        <v>0</v>
      </c>
      <c r="M2161" s="11" t="s">
        <v>23</v>
      </c>
      <c r="N2161" s="103" t="s">
        <v>23</v>
      </c>
      <c r="O2161" s="11" t="s">
        <v>23</v>
      </c>
    </row>
    <row r="2162" spans="1:15" s="67" customFormat="1" ht="40.5">
      <c r="A2162" s="104" t="s">
        <v>2215</v>
      </c>
      <c r="B2162" s="1049" t="s">
        <v>692</v>
      </c>
      <c r="C2162" s="1051"/>
      <c r="D2162" s="1051"/>
      <c r="E2162" s="1051"/>
      <c r="F2162" s="1051"/>
      <c r="G2162" s="1051"/>
      <c r="H2162" s="1051"/>
      <c r="I2162" s="1051"/>
      <c r="J2162" s="1051"/>
      <c r="K2162" s="1051"/>
      <c r="L2162" s="1051"/>
      <c r="M2162" s="1051"/>
      <c r="N2162" s="1051"/>
      <c r="O2162" s="1050"/>
    </row>
    <row r="2163" spans="1:15" s="67" customFormat="1" ht="21">
      <c r="A2163" s="44">
        <v>1</v>
      </c>
      <c r="B2163" s="21" t="s">
        <v>23</v>
      </c>
      <c r="C2163" s="21" t="s">
        <v>23</v>
      </c>
      <c r="D2163" s="801">
        <v>0</v>
      </c>
      <c r="E2163" s="44" t="s">
        <v>23</v>
      </c>
      <c r="F2163" s="799">
        <v>0</v>
      </c>
      <c r="G2163" s="282">
        <v>0</v>
      </c>
      <c r="H2163" s="273">
        <v>0</v>
      </c>
      <c r="I2163" s="273">
        <v>0</v>
      </c>
      <c r="J2163" s="273">
        <v>0</v>
      </c>
      <c r="K2163" s="44" t="s">
        <v>23</v>
      </c>
      <c r="L2163" s="273">
        <v>0</v>
      </c>
      <c r="M2163" s="20" t="s">
        <v>23</v>
      </c>
      <c r="N2163" s="44" t="s">
        <v>23</v>
      </c>
      <c r="O2163" s="18" t="s">
        <v>23</v>
      </c>
    </row>
    <row r="2164" spans="1:15" s="67" customFormat="1" ht="40.5">
      <c r="A2164" s="104" t="s">
        <v>2215</v>
      </c>
      <c r="B2164" s="1049" t="s">
        <v>980</v>
      </c>
      <c r="C2164" s="1050"/>
      <c r="D2164" s="11">
        <v>0</v>
      </c>
      <c r="E2164" s="104" t="s">
        <v>23</v>
      </c>
      <c r="F2164" s="166">
        <v>0</v>
      </c>
      <c r="G2164" s="10">
        <v>0</v>
      </c>
      <c r="H2164" s="167">
        <v>0</v>
      </c>
      <c r="I2164" s="167">
        <v>0</v>
      </c>
      <c r="J2164" s="35">
        <v>0</v>
      </c>
      <c r="K2164" s="103" t="s">
        <v>23</v>
      </c>
      <c r="L2164" s="34">
        <v>0</v>
      </c>
      <c r="M2164" s="11" t="s">
        <v>23</v>
      </c>
      <c r="N2164" s="103" t="s">
        <v>23</v>
      </c>
      <c r="O2164" s="11" t="s">
        <v>23</v>
      </c>
    </row>
    <row r="2165" spans="1:15" s="67" customFormat="1" ht="40.5">
      <c r="A2165" s="104" t="s">
        <v>2216</v>
      </c>
      <c r="B2165" s="1049" t="s">
        <v>721</v>
      </c>
      <c r="C2165" s="1051"/>
      <c r="D2165" s="1051"/>
      <c r="E2165" s="1051"/>
      <c r="F2165" s="1051"/>
      <c r="G2165" s="1051"/>
      <c r="H2165" s="1051"/>
      <c r="I2165" s="1051"/>
      <c r="J2165" s="1051"/>
      <c r="K2165" s="1051"/>
      <c r="L2165" s="1051"/>
      <c r="M2165" s="1051"/>
      <c r="N2165" s="1051"/>
      <c r="O2165" s="1050"/>
    </row>
    <row r="2166" spans="1:15" s="67" customFormat="1" ht="21">
      <c r="A2166" s="44"/>
      <c r="B2166" s="12"/>
      <c r="C2166" s="12"/>
      <c r="D2166" s="54"/>
      <c r="E2166" s="17"/>
      <c r="F2166" s="799"/>
      <c r="G2166" s="269"/>
      <c r="H2166" s="788"/>
      <c r="I2166" s="273"/>
      <c r="J2166" s="273"/>
      <c r="K2166" s="44"/>
      <c r="L2166" s="273"/>
      <c r="M2166" s="281"/>
      <c r="N2166" s="17"/>
      <c r="O2166" s="18"/>
    </row>
    <row r="2167" spans="1:15" s="67" customFormat="1" ht="40.5">
      <c r="A2167" s="104" t="s">
        <v>2216</v>
      </c>
      <c r="B2167" s="1049" t="s">
        <v>732</v>
      </c>
      <c r="C2167" s="1050"/>
      <c r="D2167" s="11">
        <v>0</v>
      </c>
      <c r="E2167" s="104" t="s">
        <v>23</v>
      </c>
      <c r="F2167" s="166">
        <v>0</v>
      </c>
      <c r="G2167" s="10">
        <v>0</v>
      </c>
      <c r="H2167" s="167">
        <v>0</v>
      </c>
      <c r="I2167" s="167">
        <v>0</v>
      </c>
      <c r="J2167" s="35">
        <v>0</v>
      </c>
      <c r="K2167" s="103" t="s">
        <v>23</v>
      </c>
      <c r="L2167" s="846">
        <v>0</v>
      </c>
      <c r="M2167" s="11" t="s">
        <v>23</v>
      </c>
      <c r="N2167" s="103" t="s">
        <v>23</v>
      </c>
      <c r="O2167" s="11" t="s">
        <v>23</v>
      </c>
    </row>
    <row r="2168" spans="1:15" s="67" customFormat="1" ht="21">
      <c r="A2168" s="104" t="s">
        <v>2213</v>
      </c>
      <c r="B2168" s="1049" t="s">
        <v>2217</v>
      </c>
      <c r="C2168" s="1050"/>
      <c r="D2168" s="11">
        <v>0</v>
      </c>
      <c r="E2168" s="104" t="s">
        <v>23</v>
      </c>
      <c r="F2168" s="166">
        <v>0</v>
      </c>
      <c r="G2168" s="10">
        <v>0</v>
      </c>
      <c r="H2168" s="167">
        <v>0</v>
      </c>
      <c r="I2168" s="167">
        <v>0</v>
      </c>
      <c r="J2168" s="35">
        <v>0</v>
      </c>
      <c r="K2168" s="103" t="s">
        <v>23</v>
      </c>
      <c r="L2168" s="34">
        <v>0</v>
      </c>
      <c r="M2168" s="11" t="s">
        <v>23</v>
      </c>
      <c r="N2168" s="103" t="s">
        <v>23</v>
      </c>
      <c r="O2168" s="11" t="s">
        <v>23</v>
      </c>
    </row>
    <row r="2169" spans="1:15" s="67" customFormat="1" ht="21">
      <c r="A2169" s="104" t="s">
        <v>2218</v>
      </c>
      <c r="B2169" s="1049" t="s">
        <v>735</v>
      </c>
      <c r="C2169" s="1051"/>
      <c r="D2169" s="1051"/>
      <c r="E2169" s="1051"/>
      <c r="F2169" s="1051"/>
      <c r="G2169" s="1051"/>
      <c r="H2169" s="1051"/>
      <c r="I2169" s="1051"/>
      <c r="J2169" s="1051"/>
      <c r="K2169" s="1051"/>
      <c r="L2169" s="1051"/>
      <c r="M2169" s="1051"/>
      <c r="N2169" s="1051"/>
      <c r="O2169" s="1050"/>
    </row>
    <row r="2170" spans="1:15" s="67" customFormat="1" ht="40.5">
      <c r="A2170" s="104" t="s">
        <v>2219</v>
      </c>
      <c r="B2170" s="1049" t="s">
        <v>985</v>
      </c>
      <c r="C2170" s="1051"/>
      <c r="D2170" s="1051"/>
      <c r="E2170" s="1051"/>
      <c r="F2170" s="1051"/>
      <c r="G2170" s="1051"/>
      <c r="H2170" s="1051"/>
      <c r="I2170" s="1051"/>
      <c r="J2170" s="1051"/>
      <c r="K2170" s="1051"/>
      <c r="L2170" s="1051"/>
      <c r="M2170" s="1051"/>
      <c r="N2170" s="1051"/>
      <c r="O2170" s="1050"/>
    </row>
    <row r="2171" spans="1:15" s="67" customFormat="1" ht="21">
      <c r="A2171" s="44">
        <v>1</v>
      </c>
      <c r="B2171" s="21" t="s">
        <v>23</v>
      </c>
      <c r="C2171" s="21" t="s">
        <v>23</v>
      </c>
      <c r="D2171" s="801">
        <v>0</v>
      </c>
      <c r="E2171" s="44" t="s">
        <v>23</v>
      </c>
      <c r="F2171" s="799">
        <v>0</v>
      </c>
      <c r="G2171" s="282">
        <v>0</v>
      </c>
      <c r="H2171" s="273">
        <v>0</v>
      </c>
      <c r="I2171" s="273">
        <v>0</v>
      </c>
      <c r="J2171" s="273">
        <v>0</v>
      </c>
      <c r="K2171" s="44" t="s">
        <v>23</v>
      </c>
      <c r="L2171" s="273">
        <v>0</v>
      </c>
      <c r="M2171" s="20" t="s">
        <v>23</v>
      </c>
      <c r="N2171" s="44" t="s">
        <v>23</v>
      </c>
      <c r="O2171" s="18" t="s">
        <v>23</v>
      </c>
    </row>
    <row r="2172" spans="1:15" s="67" customFormat="1" ht="21">
      <c r="A2172" s="174" t="s">
        <v>2220</v>
      </c>
      <c r="B2172" s="1049" t="s">
        <v>949</v>
      </c>
      <c r="C2172" s="1050"/>
      <c r="D2172" s="11">
        <v>0</v>
      </c>
      <c r="E2172" s="104" t="s">
        <v>23</v>
      </c>
      <c r="F2172" s="166">
        <v>0</v>
      </c>
      <c r="G2172" s="10">
        <v>0</v>
      </c>
      <c r="H2172" s="167">
        <v>0</v>
      </c>
      <c r="I2172" s="167">
        <v>0</v>
      </c>
      <c r="J2172" s="35">
        <v>0</v>
      </c>
      <c r="K2172" s="103" t="s">
        <v>23</v>
      </c>
      <c r="L2172" s="34">
        <v>0</v>
      </c>
      <c r="M2172" s="11" t="s">
        <v>23</v>
      </c>
      <c r="N2172" s="103" t="s">
        <v>23</v>
      </c>
      <c r="O2172" s="11" t="s">
        <v>23</v>
      </c>
    </row>
    <row r="2173" spans="1:15" s="67" customFormat="1" ht="21">
      <c r="A2173" s="174" t="s">
        <v>2221</v>
      </c>
      <c r="B2173" s="1049" t="s">
        <v>987</v>
      </c>
      <c r="C2173" s="1051"/>
      <c r="D2173" s="1051"/>
      <c r="E2173" s="1051"/>
      <c r="F2173" s="1051"/>
      <c r="G2173" s="1051"/>
      <c r="H2173" s="1051"/>
      <c r="I2173" s="1051"/>
      <c r="J2173" s="1051"/>
      <c r="K2173" s="1051"/>
      <c r="L2173" s="1051"/>
      <c r="M2173" s="1051"/>
      <c r="N2173" s="1051"/>
      <c r="O2173" s="1050"/>
    </row>
    <row r="2174" spans="1:15" s="67" customFormat="1" ht="21">
      <c r="A2174" s="820">
        <v>1</v>
      </c>
      <c r="B2174" s="21" t="s">
        <v>23</v>
      </c>
      <c r="C2174" s="21" t="s">
        <v>23</v>
      </c>
      <c r="D2174" s="801">
        <v>0</v>
      </c>
      <c r="E2174" s="44" t="s">
        <v>23</v>
      </c>
      <c r="F2174" s="799">
        <v>0</v>
      </c>
      <c r="G2174" s="282">
        <v>0</v>
      </c>
      <c r="H2174" s="273">
        <v>0</v>
      </c>
      <c r="I2174" s="273">
        <v>0</v>
      </c>
      <c r="J2174" s="273">
        <v>0</v>
      </c>
      <c r="K2174" s="44" t="s">
        <v>23</v>
      </c>
      <c r="L2174" s="273">
        <v>0</v>
      </c>
      <c r="M2174" s="20" t="s">
        <v>23</v>
      </c>
      <c r="N2174" s="44" t="s">
        <v>23</v>
      </c>
      <c r="O2174" s="18" t="s">
        <v>23</v>
      </c>
    </row>
    <row r="2175" spans="1:15" s="67" customFormat="1" ht="21">
      <c r="A2175" s="174" t="s">
        <v>2221</v>
      </c>
      <c r="B2175" s="1049" t="s">
        <v>988</v>
      </c>
      <c r="C2175" s="1050"/>
      <c r="D2175" s="11">
        <v>0</v>
      </c>
      <c r="E2175" s="104" t="s">
        <v>23</v>
      </c>
      <c r="F2175" s="166">
        <v>0</v>
      </c>
      <c r="G2175" s="10">
        <v>0</v>
      </c>
      <c r="H2175" s="167">
        <v>0</v>
      </c>
      <c r="I2175" s="167">
        <v>0</v>
      </c>
      <c r="J2175" s="35">
        <v>0</v>
      </c>
      <c r="K2175" s="103" t="s">
        <v>23</v>
      </c>
      <c r="L2175" s="34">
        <v>0</v>
      </c>
      <c r="M2175" s="11" t="s">
        <v>23</v>
      </c>
      <c r="N2175" s="103" t="s">
        <v>23</v>
      </c>
      <c r="O2175" s="11" t="s">
        <v>23</v>
      </c>
    </row>
    <row r="2176" spans="1:15" s="67" customFormat="1" ht="21">
      <c r="A2176" s="174" t="s">
        <v>2222</v>
      </c>
      <c r="B2176" s="1049" t="s">
        <v>990</v>
      </c>
      <c r="C2176" s="1051"/>
      <c r="D2176" s="1051"/>
      <c r="E2176" s="1051"/>
      <c r="F2176" s="1051"/>
      <c r="G2176" s="1051"/>
      <c r="H2176" s="1051"/>
      <c r="I2176" s="1051"/>
      <c r="J2176" s="1051"/>
      <c r="K2176" s="1051"/>
      <c r="L2176" s="1051"/>
      <c r="M2176" s="1051"/>
      <c r="N2176" s="1051"/>
      <c r="O2176" s="1050"/>
    </row>
    <row r="2177" spans="1:15" s="67" customFormat="1" ht="21">
      <c r="A2177" s="820">
        <v>1</v>
      </c>
      <c r="B2177" s="21" t="s">
        <v>23</v>
      </c>
      <c r="C2177" s="21" t="s">
        <v>23</v>
      </c>
      <c r="D2177" s="801">
        <v>0</v>
      </c>
      <c r="E2177" s="44" t="s">
        <v>23</v>
      </c>
      <c r="F2177" s="799">
        <v>0</v>
      </c>
      <c r="G2177" s="282">
        <v>0</v>
      </c>
      <c r="H2177" s="273">
        <v>0</v>
      </c>
      <c r="I2177" s="273">
        <v>0</v>
      </c>
      <c r="J2177" s="273">
        <v>0</v>
      </c>
      <c r="K2177" s="44" t="s">
        <v>23</v>
      </c>
      <c r="L2177" s="273">
        <v>0</v>
      </c>
      <c r="M2177" s="20" t="s">
        <v>23</v>
      </c>
      <c r="N2177" s="44" t="s">
        <v>23</v>
      </c>
      <c r="O2177" s="18" t="s">
        <v>23</v>
      </c>
    </row>
    <row r="2178" spans="1:15" s="67" customFormat="1" ht="21">
      <c r="A2178" s="174" t="s">
        <v>2222</v>
      </c>
      <c r="B2178" s="1049" t="s">
        <v>991</v>
      </c>
      <c r="C2178" s="1050"/>
      <c r="D2178" s="11">
        <v>0</v>
      </c>
      <c r="E2178" s="104" t="s">
        <v>23</v>
      </c>
      <c r="F2178" s="166">
        <v>0</v>
      </c>
      <c r="G2178" s="10">
        <v>0</v>
      </c>
      <c r="H2178" s="167">
        <v>0</v>
      </c>
      <c r="I2178" s="167">
        <v>0</v>
      </c>
      <c r="J2178" s="35">
        <v>0</v>
      </c>
      <c r="K2178" s="103" t="s">
        <v>23</v>
      </c>
      <c r="L2178" s="34">
        <v>0</v>
      </c>
      <c r="M2178" s="11" t="s">
        <v>23</v>
      </c>
      <c r="N2178" s="103" t="s">
        <v>23</v>
      </c>
      <c r="O2178" s="11" t="s">
        <v>23</v>
      </c>
    </row>
    <row r="2179" spans="1:15" s="67" customFormat="1" ht="21">
      <c r="A2179" s="174" t="s">
        <v>2223</v>
      </c>
      <c r="B2179" s="1049" t="s">
        <v>721</v>
      </c>
      <c r="C2179" s="1051"/>
      <c r="D2179" s="1051"/>
      <c r="E2179" s="1051"/>
      <c r="F2179" s="1051"/>
      <c r="G2179" s="1051"/>
      <c r="H2179" s="1051"/>
      <c r="I2179" s="1051"/>
      <c r="J2179" s="1051"/>
      <c r="K2179" s="1051"/>
      <c r="L2179" s="1051"/>
      <c r="M2179" s="1051"/>
      <c r="N2179" s="1051"/>
      <c r="O2179" s="1050"/>
    </row>
    <row r="2180" spans="1:15" s="67" customFormat="1" ht="21">
      <c r="A2180" s="847" t="s">
        <v>982</v>
      </c>
      <c r="B2180" s="21" t="s">
        <v>23</v>
      </c>
      <c r="C2180" s="21" t="s">
        <v>23</v>
      </c>
      <c r="D2180" s="801">
        <v>0</v>
      </c>
      <c r="E2180" s="44" t="s">
        <v>23</v>
      </c>
      <c r="F2180" s="799">
        <v>0</v>
      </c>
      <c r="G2180" s="282">
        <v>0</v>
      </c>
      <c r="H2180" s="273">
        <v>0</v>
      </c>
      <c r="I2180" s="273">
        <v>0</v>
      </c>
      <c r="J2180" s="273">
        <v>0</v>
      </c>
      <c r="K2180" s="44" t="s">
        <v>23</v>
      </c>
      <c r="L2180" s="273">
        <v>0</v>
      </c>
      <c r="M2180" s="20" t="s">
        <v>23</v>
      </c>
      <c r="N2180" s="44" t="s">
        <v>23</v>
      </c>
      <c r="O2180" s="18" t="s">
        <v>23</v>
      </c>
    </row>
    <row r="2181" spans="1:15" s="67" customFormat="1" ht="21">
      <c r="A2181" s="174" t="s">
        <v>2223</v>
      </c>
      <c r="B2181" s="1049" t="s">
        <v>732</v>
      </c>
      <c r="C2181" s="1050"/>
      <c r="D2181" s="11">
        <v>0</v>
      </c>
      <c r="E2181" s="104" t="s">
        <v>23</v>
      </c>
      <c r="F2181" s="166">
        <v>0</v>
      </c>
      <c r="G2181" s="10">
        <v>0</v>
      </c>
      <c r="H2181" s="167">
        <v>0</v>
      </c>
      <c r="I2181" s="167">
        <v>0</v>
      </c>
      <c r="J2181" s="35">
        <v>0</v>
      </c>
      <c r="K2181" s="103" t="s">
        <v>23</v>
      </c>
      <c r="L2181" s="34">
        <v>0</v>
      </c>
      <c r="M2181" s="11" t="s">
        <v>23</v>
      </c>
      <c r="N2181" s="103" t="s">
        <v>23</v>
      </c>
      <c r="O2181" s="11" t="s">
        <v>23</v>
      </c>
    </row>
    <row r="2182" spans="1:15" s="67" customFormat="1" ht="143.25" customHeight="1">
      <c r="A2182" s="174" t="s">
        <v>2218</v>
      </c>
      <c r="B2182" s="1049" t="s">
        <v>2224</v>
      </c>
      <c r="C2182" s="1050"/>
      <c r="D2182" s="11">
        <v>0</v>
      </c>
      <c r="E2182" s="104" t="s">
        <v>23</v>
      </c>
      <c r="F2182" s="166">
        <v>0</v>
      </c>
      <c r="G2182" s="10">
        <v>0</v>
      </c>
      <c r="H2182" s="167">
        <v>0</v>
      </c>
      <c r="I2182" s="167">
        <v>0</v>
      </c>
      <c r="J2182" s="35">
        <v>0</v>
      </c>
      <c r="K2182" s="103" t="s">
        <v>23</v>
      </c>
      <c r="L2182" s="34">
        <v>0</v>
      </c>
      <c r="M2182" s="11" t="s">
        <v>23</v>
      </c>
      <c r="N2182" s="103" t="s">
        <v>23</v>
      </c>
      <c r="O2182" s="11" t="s">
        <v>23</v>
      </c>
    </row>
    <row r="2183" spans="1:15" s="67" customFormat="1" ht="21">
      <c r="A2183" s="174" t="s">
        <v>2225</v>
      </c>
      <c r="B2183" s="1049" t="s">
        <v>994</v>
      </c>
      <c r="C2183" s="1051"/>
      <c r="D2183" s="1051"/>
      <c r="E2183" s="1051"/>
      <c r="F2183" s="1051"/>
      <c r="G2183" s="1051"/>
      <c r="H2183" s="1051"/>
      <c r="I2183" s="1051"/>
      <c r="J2183" s="1051"/>
      <c r="K2183" s="1051"/>
      <c r="L2183" s="1051"/>
      <c r="M2183" s="1051"/>
      <c r="N2183" s="1051"/>
      <c r="O2183" s="1050"/>
    </row>
    <row r="2184" spans="1:15" s="67" customFormat="1" ht="21">
      <c r="A2184" s="847" t="s">
        <v>982</v>
      </c>
      <c r="B2184" s="21" t="s">
        <v>23</v>
      </c>
      <c r="C2184" s="21" t="s">
        <v>23</v>
      </c>
      <c r="D2184" s="801">
        <v>0</v>
      </c>
      <c r="E2184" s="44" t="s">
        <v>23</v>
      </c>
      <c r="F2184" s="799">
        <v>0</v>
      </c>
      <c r="G2184" s="282">
        <v>0</v>
      </c>
      <c r="H2184" s="273">
        <v>0</v>
      </c>
      <c r="I2184" s="273">
        <v>0</v>
      </c>
      <c r="J2184" s="273">
        <v>0</v>
      </c>
      <c r="K2184" s="44" t="s">
        <v>23</v>
      </c>
      <c r="L2184" s="273">
        <v>0</v>
      </c>
      <c r="M2184" s="20" t="s">
        <v>23</v>
      </c>
      <c r="N2184" s="44" t="s">
        <v>23</v>
      </c>
      <c r="O2184" s="18" t="s">
        <v>23</v>
      </c>
    </row>
    <row r="2185" spans="1:15" s="67" customFormat="1" ht="129.75" customHeight="1">
      <c r="A2185" s="174" t="s">
        <v>2225</v>
      </c>
      <c r="B2185" s="1049" t="s">
        <v>2226</v>
      </c>
      <c r="C2185" s="1050"/>
      <c r="D2185" s="11">
        <v>0</v>
      </c>
      <c r="E2185" s="104" t="s">
        <v>23</v>
      </c>
      <c r="F2185" s="166">
        <v>0</v>
      </c>
      <c r="G2185" s="10">
        <v>0</v>
      </c>
      <c r="H2185" s="167">
        <v>0</v>
      </c>
      <c r="I2185" s="167">
        <v>0</v>
      </c>
      <c r="J2185" s="35">
        <v>0</v>
      </c>
      <c r="K2185" s="103" t="s">
        <v>23</v>
      </c>
      <c r="L2185" s="34">
        <v>0</v>
      </c>
      <c r="M2185" s="11" t="s">
        <v>23</v>
      </c>
      <c r="N2185" s="103" t="s">
        <v>23</v>
      </c>
      <c r="O2185" s="11" t="s">
        <v>23</v>
      </c>
    </row>
    <row r="2186" spans="1:15" s="67" customFormat="1" ht="144.75" customHeight="1">
      <c r="A2186" s="174" t="s">
        <v>2205</v>
      </c>
      <c r="B2186" s="1049" t="s">
        <v>2227</v>
      </c>
      <c r="C2186" s="1050"/>
      <c r="D2186" s="11">
        <v>461.35</v>
      </c>
      <c r="E2186" s="104" t="s">
        <v>23</v>
      </c>
      <c r="F2186" s="166">
        <v>0</v>
      </c>
      <c r="G2186" s="10">
        <v>1</v>
      </c>
      <c r="H2186" s="167">
        <f>H2154</f>
        <v>8255643.96</v>
      </c>
      <c r="I2186" s="167">
        <f>I2154</f>
        <v>7436451.5499999998</v>
      </c>
      <c r="J2186" s="35">
        <f>J2154</f>
        <v>819192.41000000015</v>
      </c>
      <c r="K2186" s="103" t="s">
        <v>23</v>
      </c>
      <c r="L2186" s="34">
        <v>14143021.210000001</v>
      </c>
      <c r="M2186" s="11" t="s">
        <v>23</v>
      </c>
      <c r="N2186" s="103" t="s">
        <v>23</v>
      </c>
      <c r="O2186" s="11" t="s">
        <v>23</v>
      </c>
    </row>
    <row r="2187" spans="1:15" s="67" customFormat="1" ht="67.5" customHeight="1">
      <c r="A2187" s="104" t="s">
        <v>2228</v>
      </c>
      <c r="B2187" s="1049" t="s">
        <v>2229</v>
      </c>
      <c r="C2187" s="1051"/>
      <c r="D2187" s="1051"/>
      <c r="E2187" s="1051"/>
      <c r="F2187" s="1051"/>
      <c r="G2187" s="1051"/>
      <c r="H2187" s="1051"/>
      <c r="I2187" s="1051"/>
      <c r="J2187" s="1051"/>
      <c r="K2187" s="1051"/>
      <c r="L2187" s="1051"/>
      <c r="M2187" s="1051"/>
      <c r="N2187" s="1051"/>
      <c r="O2187" s="1050"/>
    </row>
    <row r="2188" spans="1:15" s="67" customFormat="1" ht="43.5" customHeight="1">
      <c r="A2188" s="104" t="s">
        <v>2230</v>
      </c>
      <c r="B2188" s="1049" t="s">
        <v>20</v>
      </c>
      <c r="C2188" s="1051"/>
      <c r="D2188" s="1051"/>
      <c r="E2188" s="1051"/>
      <c r="F2188" s="1051"/>
      <c r="G2188" s="1051"/>
      <c r="H2188" s="1051"/>
      <c r="I2188" s="1051"/>
      <c r="J2188" s="1051"/>
      <c r="K2188" s="1051"/>
      <c r="L2188" s="1051"/>
      <c r="M2188" s="1051"/>
      <c r="N2188" s="1051"/>
      <c r="O2188" s="1050"/>
    </row>
    <row r="2189" spans="1:15" s="67" customFormat="1" ht="104.25" customHeight="1">
      <c r="A2189" s="44">
        <v>1</v>
      </c>
      <c r="B2189" s="17" t="s">
        <v>6221</v>
      </c>
      <c r="C2189" s="12" t="s">
        <v>3298</v>
      </c>
      <c r="D2189" s="5">
        <v>284.2</v>
      </c>
      <c r="E2189" s="188" t="s">
        <v>2231</v>
      </c>
      <c r="F2189" s="799">
        <v>0</v>
      </c>
      <c r="G2189" s="269">
        <v>1</v>
      </c>
      <c r="H2189" s="368">
        <v>223419.78</v>
      </c>
      <c r="I2189" s="368">
        <v>0</v>
      </c>
      <c r="J2189" s="368">
        <f>H2189-I2189</f>
        <v>223419.78</v>
      </c>
      <c r="K2189" s="5" t="s">
        <v>2232</v>
      </c>
      <c r="L2189" s="273">
        <v>3440383.22</v>
      </c>
      <c r="M2189" s="281">
        <v>40284</v>
      </c>
      <c r="N2189" s="17" t="s">
        <v>2233</v>
      </c>
      <c r="O2189" s="18" t="s">
        <v>23</v>
      </c>
    </row>
    <row r="2190" spans="1:15" s="67" customFormat="1" ht="127.5" customHeight="1">
      <c r="A2190" s="44">
        <v>2</v>
      </c>
      <c r="B2190" s="12" t="s">
        <v>1196</v>
      </c>
      <c r="C2190" s="12" t="s">
        <v>2241</v>
      </c>
      <c r="D2190" s="54">
        <v>34.299999999999997</v>
      </c>
      <c r="E2190" s="44">
        <v>41011300006</v>
      </c>
      <c r="F2190" s="799">
        <v>0</v>
      </c>
      <c r="G2190" s="44">
        <v>1</v>
      </c>
      <c r="H2190" s="788">
        <v>21300.66</v>
      </c>
      <c r="I2190" s="273">
        <v>0</v>
      </c>
      <c r="J2190" s="273">
        <f>H2190-I2190</f>
        <v>21300.66</v>
      </c>
      <c r="K2190" s="44" t="s">
        <v>2244</v>
      </c>
      <c r="L2190" s="273">
        <v>156071.17000000001</v>
      </c>
      <c r="M2190" s="281">
        <v>43007</v>
      </c>
      <c r="N2190" s="17" t="s">
        <v>2245</v>
      </c>
      <c r="O2190" s="18"/>
    </row>
    <row r="2191" spans="1:15" s="67" customFormat="1" ht="137.25" customHeight="1">
      <c r="A2191" s="44">
        <v>3</v>
      </c>
      <c r="B2191" s="12" t="s">
        <v>1262</v>
      </c>
      <c r="C2191" s="12" t="s">
        <v>2241</v>
      </c>
      <c r="D2191" s="54">
        <v>13.8</v>
      </c>
      <c r="E2191" s="44">
        <v>4101130005</v>
      </c>
      <c r="F2191" s="799">
        <v>0</v>
      </c>
      <c r="G2191" s="44">
        <v>1</v>
      </c>
      <c r="H2191" s="788">
        <v>23678.28</v>
      </c>
      <c r="I2191" s="273">
        <v>0</v>
      </c>
      <c r="J2191" s="273">
        <f>H2191-I2191</f>
        <v>23678.28</v>
      </c>
      <c r="K2191" s="44" t="s">
        <v>2242</v>
      </c>
      <c r="L2191" s="273">
        <v>51028.81</v>
      </c>
      <c r="M2191" s="281">
        <v>43007</v>
      </c>
      <c r="N2191" s="17" t="s">
        <v>2243</v>
      </c>
      <c r="O2191" s="18"/>
    </row>
    <row r="2192" spans="1:15" s="67" customFormat="1" ht="139.5" customHeight="1">
      <c r="A2192" s="104" t="s">
        <v>2230</v>
      </c>
      <c r="B2192" s="1049" t="s">
        <v>2234</v>
      </c>
      <c r="C2192" s="1050"/>
      <c r="D2192" s="835">
        <f>D2189+D2190+D2191</f>
        <v>332.3</v>
      </c>
      <c r="E2192" s="104" t="s">
        <v>23</v>
      </c>
      <c r="F2192" s="166">
        <v>0</v>
      </c>
      <c r="G2192" s="10">
        <v>1</v>
      </c>
      <c r="H2192" s="167">
        <f>SUM(H2189:H2191)</f>
        <v>268398.71999999997</v>
      </c>
      <c r="I2192" s="167">
        <v>0</v>
      </c>
      <c r="J2192" s="35">
        <f>SUM(J2189:J2191)</f>
        <v>268398.71999999997</v>
      </c>
      <c r="K2192" s="103" t="s">
        <v>23</v>
      </c>
      <c r="L2192" s="34">
        <f>L2189+L2190+L2191</f>
        <v>3647483.2</v>
      </c>
      <c r="M2192" s="11" t="s">
        <v>23</v>
      </c>
      <c r="N2192" s="103" t="s">
        <v>23</v>
      </c>
      <c r="O2192" s="11" t="s">
        <v>23</v>
      </c>
    </row>
    <row r="2193" spans="1:15" s="67" customFormat="1" ht="34.5" customHeight="1">
      <c r="A2193" s="104" t="s">
        <v>2235</v>
      </c>
      <c r="B2193" s="1049" t="s">
        <v>197</v>
      </c>
      <c r="C2193" s="1051"/>
      <c r="D2193" s="1051"/>
      <c r="E2193" s="1051"/>
      <c r="F2193" s="1051"/>
      <c r="G2193" s="1051"/>
      <c r="H2193" s="1051"/>
      <c r="I2193" s="1051"/>
      <c r="J2193" s="1051"/>
      <c r="K2193" s="1051"/>
      <c r="L2193" s="1051"/>
      <c r="M2193" s="1051"/>
      <c r="N2193" s="1051"/>
      <c r="O2193" s="1050"/>
    </row>
    <row r="2194" spans="1:15" s="67" customFormat="1" ht="21">
      <c r="A2194" s="44">
        <v>1</v>
      </c>
      <c r="B2194" s="21" t="s">
        <v>23</v>
      </c>
      <c r="C2194" s="21" t="s">
        <v>23</v>
      </c>
      <c r="D2194" s="801">
        <v>0</v>
      </c>
      <c r="E2194" s="44" t="s">
        <v>23</v>
      </c>
      <c r="F2194" s="799">
        <v>0</v>
      </c>
      <c r="G2194" s="282">
        <v>0</v>
      </c>
      <c r="H2194" s="273">
        <v>0</v>
      </c>
      <c r="I2194" s="273">
        <v>0</v>
      </c>
      <c r="J2194" s="273">
        <v>0</v>
      </c>
      <c r="K2194" s="44" t="s">
        <v>23</v>
      </c>
      <c r="L2194" s="273">
        <v>0</v>
      </c>
      <c r="M2194" s="20" t="s">
        <v>23</v>
      </c>
      <c r="N2194" s="44" t="s">
        <v>23</v>
      </c>
      <c r="O2194" s="18" t="s">
        <v>23</v>
      </c>
    </row>
    <row r="2195" spans="1:15" s="67" customFormat="1" ht="150.75" customHeight="1">
      <c r="A2195" s="104" t="s">
        <v>2235</v>
      </c>
      <c r="B2195" s="1049" t="s">
        <v>2236</v>
      </c>
      <c r="C2195" s="1050"/>
      <c r="D2195" s="11">
        <v>0</v>
      </c>
      <c r="E2195" s="104" t="s">
        <v>23</v>
      </c>
      <c r="F2195" s="166">
        <v>0</v>
      </c>
      <c r="G2195" s="10">
        <v>0</v>
      </c>
      <c r="H2195" s="167">
        <v>0</v>
      </c>
      <c r="I2195" s="167">
        <v>0</v>
      </c>
      <c r="J2195" s="35">
        <v>0</v>
      </c>
      <c r="K2195" s="103" t="s">
        <v>23</v>
      </c>
      <c r="L2195" s="34">
        <v>0</v>
      </c>
      <c r="M2195" s="11" t="s">
        <v>23</v>
      </c>
      <c r="N2195" s="103" t="s">
        <v>23</v>
      </c>
      <c r="O2195" s="11" t="s">
        <v>23</v>
      </c>
    </row>
    <row r="2196" spans="1:15" s="67" customFormat="1" ht="34.5" customHeight="1">
      <c r="A2196" s="104" t="s">
        <v>2237</v>
      </c>
      <c r="B2196" s="1049" t="s">
        <v>678</v>
      </c>
      <c r="C2196" s="1051"/>
      <c r="D2196" s="1051"/>
      <c r="E2196" s="1051"/>
      <c r="F2196" s="1051"/>
      <c r="G2196" s="1051"/>
      <c r="H2196" s="1051"/>
      <c r="I2196" s="1051"/>
      <c r="J2196" s="1051"/>
      <c r="K2196" s="1051"/>
      <c r="L2196" s="1051"/>
      <c r="M2196" s="1051"/>
      <c r="N2196" s="1051"/>
      <c r="O2196" s="1050"/>
    </row>
    <row r="2197" spans="1:15" s="67" customFormat="1" ht="21">
      <c r="A2197" s="104" t="s">
        <v>2238</v>
      </c>
      <c r="B2197" s="1049" t="s">
        <v>977</v>
      </c>
      <c r="C2197" s="1051"/>
      <c r="D2197" s="1051"/>
      <c r="E2197" s="1051"/>
      <c r="F2197" s="1051"/>
      <c r="G2197" s="1051"/>
      <c r="H2197" s="1051"/>
      <c r="I2197" s="1051"/>
      <c r="J2197" s="1051"/>
      <c r="K2197" s="1051"/>
      <c r="L2197" s="1051"/>
      <c r="M2197" s="1051"/>
      <c r="N2197" s="1051"/>
      <c r="O2197" s="1050"/>
    </row>
    <row r="2198" spans="1:15" s="67" customFormat="1" ht="21">
      <c r="A2198" s="44">
        <v>1</v>
      </c>
      <c r="B2198" s="21" t="s">
        <v>23</v>
      </c>
      <c r="C2198" s="21" t="s">
        <v>23</v>
      </c>
      <c r="D2198" s="801">
        <v>0</v>
      </c>
      <c r="E2198" s="44" t="s">
        <v>23</v>
      </c>
      <c r="F2198" s="799">
        <v>0</v>
      </c>
      <c r="G2198" s="282">
        <v>0</v>
      </c>
      <c r="H2198" s="273">
        <v>0</v>
      </c>
      <c r="I2198" s="273">
        <v>0</v>
      </c>
      <c r="J2198" s="273">
        <v>0</v>
      </c>
      <c r="K2198" s="44" t="s">
        <v>23</v>
      </c>
      <c r="L2198" s="273">
        <v>0</v>
      </c>
      <c r="M2198" s="20" t="s">
        <v>23</v>
      </c>
      <c r="N2198" s="44" t="s">
        <v>23</v>
      </c>
      <c r="O2198" s="18" t="s">
        <v>23</v>
      </c>
    </row>
    <row r="2199" spans="1:15" s="67" customFormat="1" ht="21">
      <c r="A2199" s="104" t="s">
        <v>2238</v>
      </c>
      <c r="B2199" s="1049" t="s">
        <v>978</v>
      </c>
      <c r="C2199" s="1050"/>
      <c r="D2199" s="11">
        <v>0</v>
      </c>
      <c r="E2199" s="104" t="s">
        <v>23</v>
      </c>
      <c r="F2199" s="166">
        <v>0</v>
      </c>
      <c r="G2199" s="10">
        <v>0</v>
      </c>
      <c r="H2199" s="167">
        <v>0</v>
      </c>
      <c r="I2199" s="167">
        <v>0</v>
      </c>
      <c r="J2199" s="35">
        <v>0</v>
      </c>
      <c r="K2199" s="103" t="s">
        <v>23</v>
      </c>
      <c r="L2199" s="34">
        <v>0</v>
      </c>
      <c r="M2199" s="11" t="s">
        <v>23</v>
      </c>
      <c r="N2199" s="103" t="s">
        <v>23</v>
      </c>
      <c r="O2199" s="11" t="s">
        <v>23</v>
      </c>
    </row>
    <row r="2200" spans="1:15" s="67" customFormat="1" ht="21">
      <c r="A2200" s="104" t="s">
        <v>2239</v>
      </c>
      <c r="B2200" s="1049" t="s">
        <v>692</v>
      </c>
      <c r="C2200" s="1051"/>
      <c r="D2200" s="1051"/>
      <c r="E2200" s="1051"/>
      <c r="F2200" s="1051"/>
      <c r="G2200" s="1051"/>
      <c r="H2200" s="1051"/>
      <c r="I2200" s="1051"/>
      <c r="J2200" s="1051"/>
      <c r="K2200" s="1051"/>
      <c r="L2200" s="1051"/>
      <c r="M2200" s="1051"/>
      <c r="N2200" s="1051"/>
      <c r="O2200" s="1050"/>
    </row>
    <row r="2201" spans="1:15" s="67" customFormat="1" ht="21">
      <c r="A2201" s="44">
        <v>1</v>
      </c>
      <c r="B2201" s="21" t="s">
        <v>23</v>
      </c>
      <c r="C2201" s="21" t="s">
        <v>23</v>
      </c>
      <c r="D2201" s="801">
        <v>0</v>
      </c>
      <c r="E2201" s="44" t="s">
        <v>23</v>
      </c>
      <c r="F2201" s="799">
        <v>0</v>
      </c>
      <c r="G2201" s="282">
        <v>0</v>
      </c>
      <c r="H2201" s="273">
        <v>0</v>
      </c>
      <c r="I2201" s="273">
        <v>0</v>
      </c>
      <c r="J2201" s="273">
        <v>0</v>
      </c>
      <c r="K2201" s="44" t="s">
        <v>23</v>
      </c>
      <c r="L2201" s="273">
        <v>0</v>
      </c>
      <c r="M2201" s="20" t="s">
        <v>23</v>
      </c>
      <c r="N2201" s="44" t="s">
        <v>23</v>
      </c>
      <c r="O2201" s="18" t="s">
        <v>23</v>
      </c>
    </row>
    <row r="2202" spans="1:15" s="67" customFormat="1" ht="21">
      <c r="A2202" s="104" t="s">
        <v>2239</v>
      </c>
      <c r="B2202" s="1049" t="s">
        <v>980</v>
      </c>
      <c r="C2202" s="1050"/>
      <c r="D2202" s="11">
        <v>0</v>
      </c>
      <c r="E2202" s="104" t="s">
        <v>23</v>
      </c>
      <c r="F2202" s="166">
        <v>0</v>
      </c>
      <c r="G2202" s="10">
        <v>0</v>
      </c>
      <c r="H2202" s="167">
        <v>0</v>
      </c>
      <c r="I2202" s="167">
        <v>0</v>
      </c>
      <c r="J2202" s="35">
        <v>0</v>
      </c>
      <c r="K2202" s="103" t="s">
        <v>23</v>
      </c>
      <c r="L2202" s="34">
        <v>0</v>
      </c>
      <c r="M2202" s="11" t="s">
        <v>23</v>
      </c>
      <c r="N2202" s="103" t="s">
        <v>23</v>
      </c>
      <c r="O2202" s="11" t="s">
        <v>23</v>
      </c>
    </row>
    <row r="2203" spans="1:15" s="67" customFormat="1" ht="21">
      <c r="A2203" s="104" t="s">
        <v>2240</v>
      </c>
      <c r="B2203" s="1049" t="s">
        <v>721</v>
      </c>
      <c r="C2203" s="1051"/>
      <c r="D2203" s="1051"/>
      <c r="E2203" s="1051"/>
      <c r="F2203" s="1051"/>
      <c r="G2203" s="1051"/>
      <c r="H2203" s="1051"/>
      <c r="I2203" s="1051"/>
      <c r="J2203" s="1051"/>
      <c r="K2203" s="1051"/>
      <c r="L2203" s="1051"/>
      <c r="M2203" s="1051"/>
      <c r="N2203" s="1051"/>
      <c r="O2203" s="1050"/>
    </row>
    <row r="2204" spans="1:15" s="67" customFormat="1" ht="21">
      <c r="A2204" s="44"/>
      <c r="B2204" s="12"/>
      <c r="C2204" s="12"/>
      <c r="D2204" s="801">
        <v>0</v>
      </c>
      <c r="E2204" s="44" t="s">
        <v>23</v>
      </c>
      <c r="F2204" s="799">
        <v>0</v>
      </c>
      <c r="G2204" s="282">
        <v>0</v>
      </c>
      <c r="H2204" s="273">
        <v>0</v>
      </c>
      <c r="I2204" s="273">
        <v>0</v>
      </c>
      <c r="J2204" s="273">
        <v>0</v>
      </c>
      <c r="K2204" s="44" t="s">
        <v>23</v>
      </c>
      <c r="L2204" s="273">
        <v>0</v>
      </c>
      <c r="M2204" s="281"/>
      <c r="N2204" s="17"/>
      <c r="O2204" s="18" t="s">
        <v>23</v>
      </c>
    </row>
    <row r="2205" spans="1:15" s="67" customFormat="1" ht="21">
      <c r="A2205" s="44"/>
      <c r="B2205" s="12"/>
      <c r="C2205" s="12"/>
      <c r="D2205" s="11">
        <v>0</v>
      </c>
      <c r="E2205" s="104" t="s">
        <v>23</v>
      </c>
      <c r="F2205" s="166">
        <v>0</v>
      </c>
      <c r="G2205" s="10">
        <v>0</v>
      </c>
      <c r="H2205" s="167">
        <v>0</v>
      </c>
      <c r="I2205" s="167">
        <v>0</v>
      </c>
      <c r="J2205" s="35">
        <v>0</v>
      </c>
      <c r="K2205" s="103" t="s">
        <v>23</v>
      </c>
      <c r="L2205" s="34">
        <v>0</v>
      </c>
      <c r="M2205" s="281"/>
      <c r="N2205" s="17"/>
      <c r="O2205" s="18" t="s">
        <v>23</v>
      </c>
    </row>
    <row r="2206" spans="1:15" s="67" customFormat="1" ht="42" customHeight="1">
      <c r="A2206" s="104" t="s">
        <v>2240</v>
      </c>
      <c r="B2206" s="1049" t="s">
        <v>732</v>
      </c>
      <c r="C2206" s="1050"/>
      <c r="D2206" s="801">
        <v>0</v>
      </c>
      <c r="E2206" s="44" t="s">
        <v>23</v>
      </c>
      <c r="F2206" s="799">
        <v>0</v>
      </c>
      <c r="G2206" s="282">
        <v>0</v>
      </c>
      <c r="H2206" s="273">
        <v>0</v>
      </c>
      <c r="I2206" s="273">
        <v>0</v>
      </c>
      <c r="J2206" s="273">
        <v>0</v>
      </c>
      <c r="K2206" s="44" t="s">
        <v>23</v>
      </c>
      <c r="L2206" s="273">
        <v>0</v>
      </c>
      <c r="M2206" s="11" t="s">
        <v>23</v>
      </c>
      <c r="N2206" s="103" t="s">
        <v>23</v>
      </c>
      <c r="O2206" s="11" t="s">
        <v>23</v>
      </c>
    </row>
    <row r="2207" spans="1:15" s="67" customFormat="1" ht="138" customHeight="1">
      <c r="A2207" s="104" t="s">
        <v>2237</v>
      </c>
      <c r="B2207" s="1049" t="s">
        <v>2246</v>
      </c>
      <c r="C2207" s="1050"/>
      <c r="D2207" s="11">
        <v>0</v>
      </c>
      <c r="E2207" s="104" t="s">
        <v>23</v>
      </c>
      <c r="F2207" s="166">
        <v>0</v>
      </c>
      <c r="G2207" s="10">
        <v>0</v>
      </c>
      <c r="H2207" s="167">
        <v>0</v>
      </c>
      <c r="I2207" s="167">
        <v>0</v>
      </c>
      <c r="J2207" s="35">
        <v>0</v>
      </c>
      <c r="K2207" s="103" t="s">
        <v>23</v>
      </c>
      <c r="L2207" s="34">
        <v>0</v>
      </c>
      <c r="M2207" s="11" t="s">
        <v>23</v>
      </c>
      <c r="N2207" s="103" t="s">
        <v>23</v>
      </c>
      <c r="O2207" s="11" t="s">
        <v>23</v>
      </c>
    </row>
    <row r="2208" spans="1:15" s="67" customFormat="1" ht="30.75" customHeight="1">
      <c r="A2208" s="104" t="s">
        <v>2247</v>
      </c>
      <c r="B2208" s="1049" t="s">
        <v>735</v>
      </c>
      <c r="C2208" s="1051"/>
      <c r="D2208" s="1051"/>
      <c r="E2208" s="1051"/>
      <c r="F2208" s="1051"/>
      <c r="G2208" s="1051"/>
      <c r="H2208" s="1051"/>
      <c r="I2208" s="1051"/>
      <c r="J2208" s="1051"/>
      <c r="K2208" s="1051"/>
      <c r="L2208" s="1051"/>
      <c r="M2208" s="1051"/>
      <c r="N2208" s="1051"/>
      <c r="O2208" s="1050"/>
    </row>
    <row r="2209" spans="1:15" s="67" customFormat="1" ht="38.25" customHeight="1">
      <c r="A2209" s="104" t="s">
        <v>2248</v>
      </c>
      <c r="B2209" s="1049" t="s">
        <v>985</v>
      </c>
      <c r="C2209" s="1051"/>
      <c r="D2209" s="1051"/>
      <c r="E2209" s="1051"/>
      <c r="F2209" s="1051"/>
      <c r="G2209" s="1051"/>
      <c r="H2209" s="1051"/>
      <c r="I2209" s="1051"/>
      <c r="J2209" s="1051"/>
      <c r="K2209" s="1051"/>
      <c r="L2209" s="1051"/>
      <c r="M2209" s="1051"/>
      <c r="N2209" s="1051"/>
      <c r="O2209" s="1050"/>
    </row>
    <row r="2210" spans="1:15" s="67" customFormat="1" ht="21">
      <c r="A2210" s="44">
        <v>1</v>
      </c>
      <c r="B2210" s="21" t="s">
        <v>23</v>
      </c>
      <c r="C2210" s="21" t="s">
        <v>23</v>
      </c>
      <c r="D2210" s="801">
        <v>0</v>
      </c>
      <c r="E2210" s="44" t="s">
        <v>23</v>
      </c>
      <c r="F2210" s="799">
        <v>0</v>
      </c>
      <c r="G2210" s="282">
        <v>0</v>
      </c>
      <c r="H2210" s="273">
        <v>0</v>
      </c>
      <c r="I2210" s="273">
        <v>0</v>
      </c>
      <c r="J2210" s="273">
        <v>0</v>
      </c>
      <c r="K2210" s="44" t="s">
        <v>23</v>
      </c>
      <c r="L2210" s="273">
        <v>0</v>
      </c>
      <c r="M2210" s="20" t="s">
        <v>23</v>
      </c>
      <c r="N2210" s="44" t="s">
        <v>23</v>
      </c>
      <c r="O2210" s="18" t="s">
        <v>23</v>
      </c>
    </row>
    <row r="2211" spans="1:15" s="67" customFormat="1" ht="34.5" customHeight="1">
      <c r="A2211" s="174" t="s">
        <v>2249</v>
      </c>
      <c r="B2211" s="1049" t="s">
        <v>949</v>
      </c>
      <c r="C2211" s="1050"/>
      <c r="D2211" s="11">
        <v>0</v>
      </c>
      <c r="E2211" s="104" t="s">
        <v>23</v>
      </c>
      <c r="F2211" s="166">
        <v>0</v>
      </c>
      <c r="G2211" s="10">
        <v>0</v>
      </c>
      <c r="H2211" s="167">
        <v>0</v>
      </c>
      <c r="I2211" s="167">
        <v>0</v>
      </c>
      <c r="J2211" s="35">
        <v>0</v>
      </c>
      <c r="K2211" s="103" t="s">
        <v>23</v>
      </c>
      <c r="L2211" s="34">
        <v>0</v>
      </c>
      <c r="M2211" s="11" t="s">
        <v>23</v>
      </c>
      <c r="N2211" s="103" t="s">
        <v>23</v>
      </c>
      <c r="O2211" s="11" t="s">
        <v>23</v>
      </c>
    </row>
    <row r="2212" spans="1:15" s="67" customFormat="1" ht="39.75" customHeight="1">
      <c r="A2212" s="174" t="s">
        <v>2250</v>
      </c>
      <c r="B2212" s="1049" t="s">
        <v>987</v>
      </c>
      <c r="C2212" s="1051"/>
      <c r="D2212" s="1051"/>
      <c r="E2212" s="1051"/>
      <c r="F2212" s="1051"/>
      <c r="G2212" s="1051"/>
      <c r="H2212" s="1051"/>
      <c r="I2212" s="1051"/>
      <c r="J2212" s="1051"/>
      <c r="K2212" s="1051"/>
      <c r="L2212" s="1051"/>
      <c r="M2212" s="1051"/>
      <c r="N2212" s="1051"/>
      <c r="O2212" s="1050"/>
    </row>
    <row r="2213" spans="1:15" s="67" customFormat="1" ht="21">
      <c r="A2213" s="820">
        <v>1</v>
      </c>
      <c r="B2213" s="21" t="s">
        <v>23</v>
      </c>
      <c r="C2213" s="21" t="s">
        <v>23</v>
      </c>
      <c r="D2213" s="801">
        <v>0</v>
      </c>
      <c r="E2213" s="44" t="s">
        <v>23</v>
      </c>
      <c r="F2213" s="799">
        <v>0</v>
      </c>
      <c r="G2213" s="282">
        <v>0</v>
      </c>
      <c r="H2213" s="273">
        <v>0</v>
      </c>
      <c r="I2213" s="273">
        <v>0</v>
      </c>
      <c r="J2213" s="273">
        <v>0</v>
      </c>
      <c r="K2213" s="44" t="s">
        <v>23</v>
      </c>
      <c r="L2213" s="273">
        <v>0</v>
      </c>
      <c r="M2213" s="20" t="s">
        <v>23</v>
      </c>
      <c r="N2213" s="44" t="s">
        <v>23</v>
      </c>
      <c r="O2213" s="18" t="s">
        <v>23</v>
      </c>
    </row>
    <row r="2214" spans="1:15" s="67" customFormat="1" ht="36" customHeight="1">
      <c r="A2214" s="174" t="s">
        <v>2250</v>
      </c>
      <c r="B2214" s="1049" t="s">
        <v>988</v>
      </c>
      <c r="C2214" s="1050"/>
      <c r="D2214" s="11">
        <v>0</v>
      </c>
      <c r="E2214" s="104" t="s">
        <v>23</v>
      </c>
      <c r="F2214" s="166">
        <v>0</v>
      </c>
      <c r="G2214" s="10">
        <v>0</v>
      </c>
      <c r="H2214" s="167">
        <v>0</v>
      </c>
      <c r="I2214" s="167">
        <v>0</v>
      </c>
      <c r="J2214" s="35">
        <v>0</v>
      </c>
      <c r="K2214" s="103" t="s">
        <v>23</v>
      </c>
      <c r="L2214" s="34">
        <v>0</v>
      </c>
      <c r="M2214" s="11" t="s">
        <v>23</v>
      </c>
      <c r="N2214" s="103" t="s">
        <v>23</v>
      </c>
      <c r="O2214" s="11" t="s">
        <v>23</v>
      </c>
    </row>
    <row r="2215" spans="1:15" s="67" customFormat="1" ht="38.25" customHeight="1">
      <c r="A2215" s="174" t="s">
        <v>2251</v>
      </c>
      <c r="B2215" s="1049" t="s">
        <v>990</v>
      </c>
      <c r="C2215" s="1051"/>
      <c r="D2215" s="1051"/>
      <c r="E2215" s="1051"/>
      <c r="F2215" s="1051"/>
      <c r="G2215" s="1051"/>
      <c r="H2215" s="1051"/>
      <c r="I2215" s="1051"/>
      <c r="J2215" s="1051"/>
      <c r="K2215" s="1051"/>
      <c r="L2215" s="1051"/>
      <c r="M2215" s="1051"/>
      <c r="N2215" s="1051"/>
      <c r="O2215" s="1050"/>
    </row>
    <row r="2216" spans="1:15" s="67" customFormat="1" ht="21">
      <c r="A2216" s="820">
        <v>1</v>
      </c>
      <c r="B2216" s="21" t="s">
        <v>23</v>
      </c>
      <c r="C2216" s="21" t="s">
        <v>23</v>
      </c>
      <c r="D2216" s="801">
        <v>0</v>
      </c>
      <c r="E2216" s="44" t="s">
        <v>23</v>
      </c>
      <c r="F2216" s="799">
        <v>0</v>
      </c>
      <c r="G2216" s="282">
        <v>0</v>
      </c>
      <c r="H2216" s="273">
        <v>0</v>
      </c>
      <c r="I2216" s="273">
        <v>0</v>
      </c>
      <c r="J2216" s="273">
        <v>0</v>
      </c>
      <c r="K2216" s="44" t="s">
        <v>23</v>
      </c>
      <c r="L2216" s="273">
        <v>0</v>
      </c>
      <c r="M2216" s="20" t="s">
        <v>23</v>
      </c>
      <c r="N2216" s="44" t="s">
        <v>23</v>
      </c>
      <c r="O2216" s="18" t="s">
        <v>23</v>
      </c>
    </row>
    <row r="2217" spans="1:15" s="67" customFormat="1" ht="30.75" customHeight="1">
      <c r="A2217" s="174" t="s">
        <v>2251</v>
      </c>
      <c r="B2217" s="1049" t="s">
        <v>991</v>
      </c>
      <c r="C2217" s="1050"/>
      <c r="D2217" s="11">
        <v>0</v>
      </c>
      <c r="E2217" s="104" t="s">
        <v>23</v>
      </c>
      <c r="F2217" s="166">
        <v>0</v>
      </c>
      <c r="G2217" s="10">
        <v>0</v>
      </c>
      <c r="H2217" s="167">
        <v>0</v>
      </c>
      <c r="I2217" s="167">
        <v>0</v>
      </c>
      <c r="J2217" s="35">
        <v>0</v>
      </c>
      <c r="K2217" s="103" t="s">
        <v>23</v>
      </c>
      <c r="L2217" s="34">
        <v>0</v>
      </c>
      <c r="M2217" s="11" t="s">
        <v>23</v>
      </c>
      <c r="N2217" s="103" t="s">
        <v>23</v>
      </c>
      <c r="O2217" s="11" t="s">
        <v>23</v>
      </c>
    </row>
    <row r="2218" spans="1:15" s="67" customFormat="1" ht="30.75" customHeight="1">
      <c r="A2218" s="174" t="s">
        <v>2252</v>
      </c>
      <c r="B2218" s="1049" t="s">
        <v>721</v>
      </c>
      <c r="C2218" s="1051"/>
      <c r="D2218" s="1051"/>
      <c r="E2218" s="1051"/>
      <c r="F2218" s="1051"/>
      <c r="G2218" s="1051"/>
      <c r="H2218" s="1051"/>
      <c r="I2218" s="1051"/>
      <c r="J2218" s="1051"/>
      <c r="K2218" s="1051"/>
      <c r="L2218" s="1051"/>
      <c r="M2218" s="1051"/>
      <c r="N2218" s="1051"/>
      <c r="O2218" s="1050"/>
    </row>
    <row r="2219" spans="1:15" s="67" customFormat="1" ht="21">
      <c r="A2219" s="847" t="s">
        <v>982</v>
      </c>
      <c r="B2219" s="21" t="s">
        <v>23</v>
      </c>
      <c r="C2219" s="21" t="s">
        <v>23</v>
      </c>
      <c r="D2219" s="801">
        <v>0</v>
      </c>
      <c r="E2219" s="44" t="s">
        <v>23</v>
      </c>
      <c r="F2219" s="799">
        <v>0</v>
      </c>
      <c r="G2219" s="282">
        <v>0</v>
      </c>
      <c r="H2219" s="273">
        <v>0</v>
      </c>
      <c r="I2219" s="273">
        <v>0</v>
      </c>
      <c r="J2219" s="273">
        <v>0</v>
      </c>
      <c r="K2219" s="44" t="s">
        <v>23</v>
      </c>
      <c r="L2219" s="273">
        <v>0</v>
      </c>
      <c r="M2219" s="20" t="s">
        <v>23</v>
      </c>
      <c r="N2219" s="44" t="s">
        <v>23</v>
      </c>
      <c r="O2219" s="18" t="s">
        <v>23</v>
      </c>
    </row>
    <row r="2220" spans="1:15" s="67" customFormat="1" ht="38.25" customHeight="1">
      <c r="A2220" s="174" t="s">
        <v>2252</v>
      </c>
      <c r="B2220" s="1049" t="s">
        <v>732</v>
      </c>
      <c r="C2220" s="1050"/>
      <c r="D2220" s="11">
        <v>0</v>
      </c>
      <c r="E2220" s="104" t="s">
        <v>23</v>
      </c>
      <c r="F2220" s="166">
        <v>0</v>
      </c>
      <c r="G2220" s="10">
        <v>0</v>
      </c>
      <c r="H2220" s="167">
        <v>0</v>
      </c>
      <c r="I2220" s="167">
        <v>0</v>
      </c>
      <c r="J2220" s="35">
        <v>0</v>
      </c>
      <c r="K2220" s="103" t="s">
        <v>23</v>
      </c>
      <c r="L2220" s="34">
        <v>0</v>
      </c>
      <c r="M2220" s="11" t="s">
        <v>23</v>
      </c>
      <c r="N2220" s="103" t="s">
        <v>23</v>
      </c>
      <c r="O2220" s="11" t="s">
        <v>23</v>
      </c>
    </row>
    <row r="2221" spans="1:15" s="67" customFormat="1" ht="141" customHeight="1">
      <c r="A2221" s="174" t="s">
        <v>2247</v>
      </c>
      <c r="B2221" s="1049" t="s">
        <v>2253</v>
      </c>
      <c r="C2221" s="1050"/>
      <c r="D2221" s="11">
        <v>0</v>
      </c>
      <c r="E2221" s="104" t="s">
        <v>23</v>
      </c>
      <c r="F2221" s="166">
        <v>0</v>
      </c>
      <c r="G2221" s="10">
        <v>0</v>
      </c>
      <c r="H2221" s="167">
        <v>0</v>
      </c>
      <c r="I2221" s="167">
        <v>0</v>
      </c>
      <c r="J2221" s="35">
        <v>0</v>
      </c>
      <c r="K2221" s="103" t="s">
        <v>23</v>
      </c>
      <c r="L2221" s="34">
        <v>0</v>
      </c>
      <c r="M2221" s="11" t="s">
        <v>23</v>
      </c>
      <c r="N2221" s="103" t="s">
        <v>23</v>
      </c>
      <c r="O2221" s="11" t="s">
        <v>23</v>
      </c>
    </row>
    <row r="2222" spans="1:15" s="67" customFormat="1" ht="36" customHeight="1">
      <c r="A2222" s="174" t="s">
        <v>2254</v>
      </c>
      <c r="B2222" s="1049" t="s">
        <v>994</v>
      </c>
      <c r="C2222" s="1051"/>
      <c r="D2222" s="1051"/>
      <c r="E2222" s="1051"/>
      <c r="F2222" s="1051"/>
      <c r="G2222" s="1051"/>
      <c r="H2222" s="1051"/>
      <c r="I2222" s="1051"/>
      <c r="J2222" s="1051"/>
      <c r="K2222" s="1051"/>
      <c r="L2222" s="1051"/>
      <c r="M2222" s="1051"/>
      <c r="N2222" s="1051"/>
      <c r="O2222" s="1050"/>
    </row>
    <row r="2223" spans="1:15" s="67" customFormat="1" ht="21">
      <c r="A2223" s="847" t="s">
        <v>982</v>
      </c>
      <c r="B2223" s="21" t="s">
        <v>23</v>
      </c>
      <c r="C2223" s="21" t="s">
        <v>23</v>
      </c>
      <c r="D2223" s="801">
        <v>0</v>
      </c>
      <c r="E2223" s="44" t="s">
        <v>23</v>
      </c>
      <c r="F2223" s="799">
        <v>0</v>
      </c>
      <c r="G2223" s="282">
        <v>0</v>
      </c>
      <c r="H2223" s="273">
        <v>0</v>
      </c>
      <c r="I2223" s="273">
        <v>0</v>
      </c>
      <c r="J2223" s="273">
        <v>0</v>
      </c>
      <c r="K2223" s="44" t="s">
        <v>23</v>
      </c>
      <c r="L2223" s="273">
        <v>0</v>
      </c>
      <c r="M2223" s="20" t="s">
        <v>23</v>
      </c>
      <c r="N2223" s="44" t="s">
        <v>23</v>
      </c>
      <c r="O2223" s="18" t="s">
        <v>23</v>
      </c>
    </row>
    <row r="2224" spans="1:15" s="67" customFormat="1" ht="144.75" customHeight="1">
      <c r="A2224" s="174" t="s">
        <v>2254</v>
      </c>
      <c r="B2224" s="1049" t="s">
        <v>2255</v>
      </c>
      <c r="C2224" s="1050"/>
      <c r="D2224" s="11">
        <v>0</v>
      </c>
      <c r="E2224" s="104" t="s">
        <v>23</v>
      </c>
      <c r="F2224" s="166">
        <v>0</v>
      </c>
      <c r="G2224" s="10">
        <v>0</v>
      </c>
      <c r="H2224" s="167">
        <v>0</v>
      </c>
      <c r="I2224" s="167">
        <v>0</v>
      </c>
      <c r="J2224" s="35">
        <v>0</v>
      </c>
      <c r="K2224" s="103" t="s">
        <v>23</v>
      </c>
      <c r="L2224" s="34">
        <v>0</v>
      </c>
      <c r="M2224" s="11" t="s">
        <v>23</v>
      </c>
      <c r="N2224" s="103" t="s">
        <v>23</v>
      </c>
      <c r="O2224" s="11" t="s">
        <v>23</v>
      </c>
    </row>
    <row r="2225" spans="1:15" s="67" customFormat="1" ht="153.75" customHeight="1">
      <c r="A2225" s="174" t="s">
        <v>2228</v>
      </c>
      <c r="B2225" s="1049" t="s">
        <v>2256</v>
      </c>
      <c r="C2225" s="1050"/>
      <c r="D2225" s="11">
        <v>332.29999999999995</v>
      </c>
      <c r="E2225" s="104" t="s">
        <v>23</v>
      </c>
      <c r="F2225" s="166">
        <v>0</v>
      </c>
      <c r="G2225" s="10">
        <v>3</v>
      </c>
      <c r="H2225" s="167">
        <v>268398.71999999997</v>
      </c>
      <c r="I2225" s="167">
        <v>0</v>
      </c>
      <c r="J2225" s="35">
        <v>268398.71999999997</v>
      </c>
      <c r="K2225" s="103" t="s">
        <v>23</v>
      </c>
      <c r="L2225" s="34">
        <f>L2192</f>
        <v>3647483.2</v>
      </c>
      <c r="M2225" s="11" t="s">
        <v>23</v>
      </c>
      <c r="N2225" s="103" t="s">
        <v>23</v>
      </c>
      <c r="O2225" s="11" t="s">
        <v>23</v>
      </c>
    </row>
    <row r="2226" spans="1:15" s="42" customFormat="1" ht="27">
      <c r="A2226" s="101" t="s">
        <v>2257</v>
      </c>
      <c r="B2226" s="1065" t="s">
        <v>2258</v>
      </c>
      <c r="C2226" s="1066"/>
      <c r="D2226" s="1066"/>
      <c r="E2226" s="1066"/>
      <c r="F2226" s="1066"/>
      <c r="G2226" s="1066"/>
      <c r="H2226" s="1066"/>
      <c r="I2226" s="1066"/>
      <c r="J2226" s="1066"/>
      <c r="K2226" s="1066"/>
      <c r="L2226" s="1066"/>
      <c r="M2226" s="1066"/>
      <c r="N2226" s="1066"/>
      <c r="O2226" s="1067"/>
    </row>
    <row r="2227" spans="1:15" s="42" customFormat="1" ht="22.5">
      <c r="A2227" s="106" t="s">
        <v>2259</v>
      </c>
      <c r="B2227" s="1052" t="s">
        <v>20</v>
      </c>
      <c r="C2227" s="1053"/>
      <c r="D2227" s="1053"/>
      <c r="E2227" s="1053"/>
      <c r="F2227" s="1053"/>
      <c r="G2227" s="1053"/>
      <c r="H2227" s="1053"/>
      <c r="I2227" s="1053"/>
      <c r="J2227" s="1053"/>
      <c r="K2227" s="1053"/>
      <c r="L2227" s="1053"/>
      <c r="M2227" s="1053"/>
      <c r="N2227" s="1053"/>
      <c r="O2227" s="1054"/>
    </row>
    <row r="2228" spans="1:15" s="856" customFormat="1" ht="117" customHeight="1">
      <c r="A2228" s="44">
        <v>1</v>
      </c>
      <c r="B2228" s="293" t="s">
        <v>6283</v>
      </c>
      <c r="C2228" s="293" t="s">
        <v>6284</v>
      </c>
      <c r="D2228" s="293">
        <v>7.6</v>
      </c>
      <c r="E2228" s="293"/>
      <c r="F2228" s="293"/>
      <c r="G2228" s="293">
        <v>1</v>
      </c>
      <c r="H2228" s="296">
        <v>2981</v>
      </c>
      <c r="I2228" s="296">
        <v>0</v>
      </c>
      <c r="J2228" s="296">
        <f t="shared" ref="J2228:J2233" si="347">H2228-I2228</f>
        <v>2981</v>
      </c>
      <c r="K2228" s="293" t="s">
        <v>6285</v>
      </c>
      <c r="L2228" s="293"/>
      <c r="M2228" s="297">
        <v>44413</v>
      </c>
      <c r="N2228" s="293" t="s">
        <v>6286</v>
      </c>
      <c r="O2228" s="103"/>
    </row>
    <row r="2229" spans="1:15" s="856" customFormat="1" ht="108" customHeight="1">
      <c r="A2229" s="44">
        <v>2</v>
      </c>
      <c r="B2229" s="293" t="s">
        <v>1841</v>
      </c>
      <c r="C2229" s="293" t="s">
        <v>6287</v>
      </c>
      <c r="D2229" s="293">
        <v>17.3</v>
      </c>
      <c r="E2229" s="293"/>
      <c r="F2229" s="293"/>
      <c r="G2229" s="293">
        <v>1</v>
      </c>
      <c r="H2229" s="296">
        <v>44568.79</v>
      </c>
      <c r="I2229" s="296">
        <v>8312.67</v>
      </c>
      <c r="J2229" s="296">
        <f t="shared" si="347"/>
        <v>36256.120000000003</v>
      </c>
      <c r="K2229" s="293" t="s">
        <v>6288</v>
      </c>
      <c r="L2229" s="293"/>
      <c r="M2229" s="297">
        <v>44413</v>
      </c>
      <c r="N2229" s="293" t="s">
        <v>6286</v>
      </c>
      <c r="O2229" s="103"/>
    </row>
    <row r="2230" spans="1:15" s="856" customFormat="1" ht="121.5" customHeight="1">
      <c r="A2230" s="44">
        <v>3</v>
      </c>
      <c r="B2230" s="293" t="s">
        <v>1841</v>
      </c>
      <c r="C2230" s="293" t="s">
        <v>6287</v>
      </c>
      <c r="D2230" s="293">
        <v>17.8</v>
      </c>
      <c r="E2230" s="293"/>
      <c r="F2230" s="293"/>
      <c r="G2230" s="293">
        <v>1</v>
      </c>
      <c r="H2230" s="296">
        <v>45856.91</v>
      </c>
      <c r="I2230" s="296">
        <v>8553.2099999999991</v>
      </c>
      <c r="J2230" s="296">
        <f t="shared" si="347"/>
        <v>37303.700000000004</v>
      </c>
      <c r="K2230" s="293" t="s">
        <v>6289</v>
      </c>
      <c r="L2230" s="293"/>
      <c r="M2230" s="297">
        <v>44413</v>
      </c>
      <c r="N2230" s="293" t="s">
        <v>6286</v>
      </c>
      <c r="O2230" s="103"/>
    </row>
    <row r="2231" spans="1:15" s="856" customFormat="1" ht="81">
      <c r="A2231" s="44">
        <v>4</v>
      </c>
      <c r="B2231" s="293" t="s">
        <v>1841</v>
      </c>
      <c r="C2231" s="293" t="s">
        <v>6287</v>
      </c>
      <c r="D2231" s="293">
        <v>16.899999999999999</v>
      </c>
      <c r="E2231" s="293"/>
      <c r="F2231" s="293"/>
      <c r="G2231" s="293">
        <v>1</v>
      </c>
      <c r="H2231" s="296">
        <v>43538.3</v>
      </c>
      <c r="I2231" s="296">
        <v>8120.63</v>
      </c>
      <c r="J2231" s="296">
        <f t="shared" si="347"/>
        <v>35417.670000000006</v>
      </c>
      <c r="K2231" s="293" t="s">
        <v>6290</v>
      </c>
      <c r="L2231" s="293"/>
      <c r="M2231" s="297">
        <v>44413</v>
      </c>
      <c r="N2231" s="293" t="s">
        <v>6286</v>
      </c>
      <c r="O2231" s="103"/>
    </row>
    <row r="2232" spans="1:15" s="856" customFormat="1" ht="81">
      <c r="A2232" s="44">
        <v>5</v>
      </c>
      <c r="B2232" s="293" t="s">
        <v>1841</v>
      </c>
      <c r="C2232" s="293" t="s">
        <v>6291</v>
      </c>
      <c r="D2232" s="293">
        <v>855.9</v>
      </c>
      <c r="E2232" s="293"/>
      <c r="F2232" s="293"/>
      <c r="G2232" s="293">
        <v>1</v>
      </c>
      <c r="H2232" s="296">
        <v>2204996.21</v>
      </c>
      <c r="I2232" s="296">
        <v>411271.74</v>
      </c>
      <c r="J2232" s="296">
        <f t="shared" si="347"/>
        <v>1793724.47</v>
      </c>
      <c r="K2232" s="293" t="s">
        <v>6292</v>
      </c>
      <c r="L2232" s="293"/>
      <c r="M2232" s="297">
        <v>44413</v>
      </c>
      <c r="N2232" s="293" t="s">
        <v>6286</v>
      </c>
      <c r="O2232" s="103"/>
    </row>
    <row r="2233" spans="1:15" s="856" customFormat="1" ht="101.25">
      <c r="A2233" s="44">
        <v>6</v>
      </c>
      <c r="B2233" s="293" t="s">
        <v>2260</v>
      </c>
      <c r="C2233" s="293" t="s">
        <v>2261</v>
      </c>
      <c r="D2233" s="857">
        <v>1020</v>
      </c>
      <c r="E2233" s="293">
        <v>1011200001</v>
      </c>
      <c r="F2233" s="293"/>
      <c r="G2233" s="293">
        <v>1</v>
      </c>
      <c r="H2233" s="296">
        <v>432507</v>
      </c>
      <c r="I2233" s="296">
        <v>107946.07</v>
      </c>
      <c r="J2233" s="296">
        <f t="shared" si="347"/>
        <v>324560.93</v>
      </c>
      <c r="K2233" s="296"/>
      <c r="L2233" s="296"/>
      <c r="M2233" s="828" t="s">
        <v>2262</v>
      </c>
      <c r="N2233" s="296" t="s">
        <v>2263</v>
      </c>
      <c r="O2233" s="103"/>
    </row>
    <row r="2234" spans="1:15" s="856" customFormat="1" ht="101.25">
      <c r="A2234" s="44">
        <v>7</v>
      </c>
      <c r="B2234" s="293" t="s">
        <v>2264</v>
      </c>
      <c r="C2234" s="293" t="s">
        <v>2265</v>
      </c>
      <c r="D2234" s="857">
        <v>96.2</v>
      </c>
      <c r="E2234" s="293">
        <v>1011200002</v>
      </c>
      <c r="F2234" s="293"/>
      <c r="G2234" s="293">
        <v>1</v>
      </c>
      <c r="H2234" s="296">
        <v>27763</v>
      </c>
      <c r="I2234" s="296">
        <v>0</v>
      </c>
      <c r="J2234" s="296">
        <v>27763</v>
      </c>
      <c r="K2234" s="296"/>
      <c r="L2234" s="296"/>
      <c r="M2234" s="828" t="s">
        <v>2262</v>
      </c>
      <c r="N2234" s="296" t="s">
        <v>2263</v>
      </c>
      <c r="O2234" s="103"/>
    </row>
    <row r="2235" spans="1:15" s="856" customFormat="1" ht="101.25">
      <c r="A2235" s="44">
        <v>8</v>
      </c>
      <c r="B2235" s="293" t="s">
        <v>2266</v>
      </c>
      <c r="C2235" s="293" t="s">
        <v>2265</v>
      </c>
      <c r="D2235" s="857">
        <v>685</v>
      </c>
      <c r="E2235" s="293">
        <v>1011200004</v>
      </c>
      <c r="F2235" s="293"/>
      <c r="G2235" s="293">
        <v>1</v>
      </c>
      <c r="H2235" s="296">
        <v>90175</v>
      </c>
      <c r="I2235" s="296">
        <v>0</v>
      </c>
      <c r="J2235" s="296">
        <v>90175</v>
      </c>
      <c r="K2235" s="296"/>
      <c r="L2235" s="296"/>
      <c r="M2235" s="828" t="s">
        <v>2262</v>
      </c>
      <c r="N2235" s="296" t="s">
        <v>2263</v>
      </c>
      <c r="O2235" s="103"/>
    </row>
    <row r="2236" spans="1:15" s="856" customFormat="1" ht="101.25">
      <c r="A2236" s="44">
        <v>9</v>
      </c>
      <c r="B2236" s="858" t="s">
        <v>2267</v>
      </c>
      <c r="C2236" s="293" t="s">
        <v>2268</v>
      </c>
      <c r="D2236" s="859">
        <v>15</v>
      </c>
      <c r="E2236" s="333">
        <v>1011200003</v>
      </c>
      <c r="F2236" s="828"/>
      <c r="G2236" s="860">
        <v>1</v>
      </c>
      <c r="H2236" s="861">
        <v>2825</v>
      </c>
      <c r="I2236" s="861">
        <v>0</v>
      </c>
      <c r="J2236" s="861">
        <v>2825</v>
      </c>
      <c r="K2236" s="861"/>
      <c r="L2236" s="861"/>
      <c r="M2236" s="828" t="s">
        <v>2262</v>
      </c>
      <c r="N2236" s="296" t="s">
        <v>2263</v>
      </c>
      <c r="O2236" s="103"/>
    </row>
    <row r="2237" spans="1:15" s="856" customFormat="1" ht="101.25">
      <c r="A2237" s="44">
        <v>10</v>
      </c>
      <c r="B2237" s="12" t="s">
        <v>2269</v>
      </c>
      <c r="C2237" s="293" t="s">
        <v>2270</v>
      </c>
      <c r="D2237" s="859">
        <v>451.6</v>
      </c>
      <c r="E2237" s="333">
        <v>1011300022</v>
      </c>
      <c r="F2237" s="828"/>
      <c r="G2237" s="860">
        <v>1</v>
      </c>
      <c r="H2237" s="861">
        <v>648360.56999999995</v>
      </c>
      <c r="I2237" s="296">
        <v>571223.94999999995</v>
      </c>
      <c r="J2237" s="861">
        <f>H2237-I2237</f>
        <v>77136.62</v>
      </c>
      <c r="K2237" s="861"/>
      <c r="L2237" s="861"/>
      <c r="M2237" s="498">
        <v>43431</v>
      </c>
      <c r="N2237" s="296" t="s">
        <v>2271</v>
      </c>
      <c r="O2237" s="18"/>
    </row>
    <row r="2238" spans="1:15" s="856" customFormat="1" ht="101.25">
      <c r="A2238" s="44">
        <v>11</v>
      </c>
      <c r="B2238" s="12" t="s">
        <v>2272</v>
      </c>
      <c r="C2238" s="293" t="s">
        <v>2261</v>
      </c>
      <c r="D2238" s="859">
        <v>150</v>
      </c>
      <c r="E2238" s="333">
        <v>101300019</v>
      </c>
      <c r="F2238" s="828"/>
      <c r="G2238" s="860">
        <v>1</v>
      </c>
      <c r="H2238" s="861">
        <v>33398</v>
      </c>
      <c r="I2238" s="296">
        <f>H2238-J2238</f>
        <v>0</v>
      </c>
      <c r="J2238" s="861">
        <v>33398</v>
      </c>
      <c r="K2238" s="861"/>
      <c r="L2238" s="861"/>
      <c r="M2238" s="498">
        <v>43279</v>
      </c>
      <c r="N2238" s="296" t="s">
        <v>2273</v>
      </c>
      <c r="O2238" s="18"/>
    </row>
    <row r="2239" spans="1:15" s="856" customFormat="1" ht="101.25">
      <c r="A2239" s="44">
        <v>12</v>
      </c>
      <c r="B2239" s="12" t="s">
        <v>2272</v>
      </c>
      <c r="C2239" s="293" t="s">
        <v>2261</v>
      </c>
      <c r="D2239" s="859">
        <v>280</v>
      </c>
      <c r="E2239" s="333">
        <v>101300020</v>
      </c>
      <c r="F2239" s="828"/>
      <c r="G2239" s="860">
        <v>1</v>
      </c>
      <c r="H2239" s="861">
        <v>32874</v>
      </c>
      <c r="I2239" s="296">
        <f>H2239-J2239</f>
        <v>0</v>
      </c>
      <c r="J2239" s="861">
        <v>32874</v>
      </c>
      <c r="K2239" s="861"/>
      <c r="L2239" s="861"/>
      <c r="M2239" s="498">
        <v>43279</v>
      </c>
      <c r="N2239" s="296" t="s">
        <v>2273</v>
      </c>
      <c r="O2239" s="18"/>
    </row>
    <row r="2240" spans="1:15" s="856" customFormat="1" ht="101.25">
      <c r="A2240" s="44">
        <v>13</v>
      </c>
      <c r="B2240" s="12" t="s">
        <v>2274</v>
      </c>
      <c r="C2240" s="293" t="s">
        <v>2261</v>
      </c>
      <c r="D2240" s="859">
        <v>9</v>
      </c>
      <c r="E2240" s="333">
        <v>101300018</v>
      </c>
      <c r="F2240" s="828"/>
      <c r="G2240" s="860">
        <v>1</v>
      </c>
      <c r="H2240" s="861">
        <v>3394</v>
      </c>
      <c r="I2240" s="296">
        <f>H2240-J2240</f>
        <v>0</v>
      </c>
      <c r="J2240" s="861">
        <v>3394</v>
      </c>
      <c r="K2240" s="861"/>
      <c r="L2240" s="861"/>
      <c r="M2240" s="498">
        <v>43279</v>
      </c>
      <c r="N2240" s="296" t="s">
        <v>2273</v>
      </c>
      <c r="O2240" s="18"/>
    </row>
    <row r="2241" spans="1:15" s="856" customFormat="1" ht="101.25">
      <c r="A2241" s="44">
        <v>14</v>
      </c>
      <c r="B2241" s="12" t="s">
        <v>2275</v>
      </c>
      <c r="C2241" s="293" t="s">
        <v>2261</v>
      </c>
      <c r="D2241" s="859">
        <v>110</v>
      </c>
      <c r="E2241" s="333">
        <v>101300017</v>
      </c>
      <c r="F2241" s="828"/>
      <c r="G2241" s="860">
        <v>1</v>
      </c>
      <c r="H2241" s="861">
        <v>24437</v>
      </c>
      <c r="I2241" s="296">
        <f>H2241-J2241</f>
        <v>0</v>
      </c>
      <c r="J2241" s="861">
        <v>24437</v>
      </c>
      <c r="K2241" s="861"/>
      <c r="L2241" s="861"/>
      <c r="M2241" s="498">
        <v>43279</v>
      </c>
      <c r="N2241" s="296" t="s">
        <v>2273</v>
      </c>
      <c r="O2241" s="18"/>
    </row>
    <row r="2242" spans="1:15" s="856" customFormat="1" ht="101.25">
      <c r="A2242" s="44">
        <v>15</v>
      </c>
      <c r="B2242" s="7" t="s">
        <v>2276</v>
      </c>
      <c r="C2242" s="293" t="s">
        <v>2277</v>
      </c>
      <c r="D2242" s="7">
        <v>477.4</v>
      </c>
      <c r="E2242" s="7">
        <v>101300016</v>
      </c>
      <c r="F2242" s="7"/>
      <c r="G2242" s="7">
        <v>1</v>
      </c>
      <c r="H2242" s="7">
        <v>687117</v>
      </c>
      <c r="I2242" s="296">
        <v>190796.34</v>
      </c>
      <c r="J2242" s="353">
        <f>H2242-I2242</f>
        <v>496320.66000000003</v>
      </c>
      <c r="K2242" s="7" t="s">
        <v>2278</v>
      </c>
      <c r="L2242" s="7"/>
      <c r="M2242" s="354">
        <v>43252</v>
      </c>
      <c r="N2242" s="296" t="s">
        <v>2279</v>
      </c>
      <c r="O2242" s="18"/>
    </row>
    <row r="2243" spans="1:15" s="856" customFormat="1" ht="120" customHeight="1">
      <c r="A2243" s="44">
        <v>16</v>
      </c>
      <c r="B2243" s="12" t="s">
        <v>6293</v>
      </c>
      <c r="C2243" s="293" t="s">
        <v>6291</v>
      </c>
      <c r="D2243" s="7">
        <v>567.20000000000005</v>
      </c>
      <c r="E2243" s="7">
        <v>1011300024</v>
      </c>
      <c r="F2243" s="7"/>
      <c r="G2243" s="7">
        <v>1</v>
      </c>
      <c r="H2243" s="7">
        <v>2269500</v>
      </c>
      <c r="I2243" s="296">
        <v>2044658.6</v>
      </c>
      <c r="J2243" s="353">
        <f>H2243-I2243</f>
        <v>224841.39999999991</v>
      </c>
      <c r="K2243" s="7" t="s">
        <v>2280</v>
      </c>
      <c r="L2243" s="7"/>
      <c r="M2243" s="354">
        <v>43516</v>
      </c>
      <c r="N2243" s="296" t="s">
        <v>6294</v>
      </c>
      <c r="O2243" s="18"/>
    </row>
    <row r="2244" spans="1:15" s="662" customFormat="1" ht="107.25" customHeight="1">
      <c r="A2244" s="7">
        <v>17</v>
      </c>
      <c r="B2244" s="12" t="s">
        <v>8686</v>
      </c>
      <c r="C2244" s="293" t="s">
        <v>2261</v>
      </c>
      <c r="D2244" s="7">
        <v>292</v>
      </c>
      <c r="E2244" s="7">
        <v>1011300012</v>
      </c>
      <c r="F2244" s="7"/>
      <c r="G2244" s="7">
        <v>1</v>
      </c>
      <c r="H2244" s="7">
        <v>12469</v>
      </c>
      <c r="I2244" s="296">
        <v>0</v>
      </c>
      <c r="J2244" s="353">
        <f>H2244-I2244</f>
        <v>12469</v>
      </c>
      <c r="K2244" s="7"/>
      <c r="L2244" s="7"/>
      <c r="M2244" s="354">
        <v>43545</v>
      </c>
      <c r="N2244" s="291" t="s">
        <v>6342</v>
      </c>
      <c r="O2244" s="862"/>
    </row>
    <row r="2245" spans="1:15" s="662" customFormat="1" ht="134.25" customHeight="1">
      <c r="A2245" s="7">
        <v>18</v>
      </c>
      <c r="B2245" s="12" t="s">
        <v>2269</v>
      </c>
      <c r="C2245" s="293" t="s">
        <v>8687</v>
      </c>
      <c r="D2245" s="7">
        <v>77.2</v>
      </c>
      <c r="E2245" s="7">
        <v>1011300014</v>
      </c>
      <c r="F2245" s="7"/>
      <c r="G2245" s="7">
        <v>1</v>
      </c>
      <c r="H2245" s="7">
        <v>14415</v>
      </c>
      <c r="I2245" s="296">
        <v>0</v>
      </c>
      <c r="J2245" s="353">
        <f>H2245-I2245</f>
        <v>14415</v>
      </c>
      <c r="K2245" s="346"/>
      <c r="L2245" s="346"/>
      <c r="M2245" s="863">
        <v>43545</v>
      </c>
      <c r="N2245" s="291" t="s">
        <v>6342</v>
      </c>
      <c r="O2245" s="862"/>
    </row>
    <row r="2246" spans="1:15" s="856" customFormat="1" ht="193.5" customHeight="1">
      <c r="A2246" s="106" t="s">
        <v>2259</v>
      </c>
      <c r="B2246" s="364" t="s">
        <v>8688</v>
      </c>
      <c r="C2246" s="364"/>
      <c r="D2246" s="864">
        <f>SUM(D2228:D2245)</f>
        <v>5146.0999999999995</v>
      </c>
      <c r="E2246" s="499" t="s">
        <v>23</v>
      </c>
      <c r="F2246" s="364" t="s">
        <v>23</v>
      </c>
      <c r="G2246" s="559">
        <v>18</v>
      </c>
      <c r="H2246" s="865">
        <f>SUM(H2228:H2245)</f>
        <v>6621175.7799999993</v>
      </c>
      <c r="I2246" s="865">
        <f>SUM(I2228:I2245)</f>
        <v>3350883.21</v>
      </c>
      <c r="J2246" s="865">
        <f>SUM(J2228:J2245)</f>
        <v>3270292.5700000003</v>
      </c>
      <c r="K2246" s="364" t="s">
        <v>23</v>
      </c>
      <c r="L2246" s="364" t="s">
        <v>23</v>
      </c>
      <c r="M2246" s="364" t="s">
        <v>23</v>
      </c>
      <c r="N2246" s="364" t="s">
        <v>23</v>
      </c>
      <c r="O2246" s="26" t="s">
        <v>23</v>
      </c>
    </row>
    <row r="2247" spans="1:15" s="67" customFormat="1" ht="21">
      <c r="A2247" s="104" t="s">
        <v>2281</v>
      </c>
      <c r="B2247" s="1049" t="s">
        <v>197</v>
      </c>
      <c r="C2247" s="1051"/>
      <c r="D2247" s="1051"/>
      <c r="E2247" s="1051"/>
      <c r="F2247" s="1051"/>
      <c r="G2247" s="1051"/>
      <c r="H2247" s="1051"/>
      <c r="I2247" s="1051"/>
      <c r="J2247" s="1051"/>
      <c r="K2247" s="1051"/>
      <c r="L2247" s="1051"/>
      <c r="M2247" s="1051"/>
      <c r="N2247" s="1051"/>
      <c r="O2247" s="1050"/>
    </row>
    <row r="2248" spans="1:15" s="67" customFormat="1" ht="21">
      <c r="A2248" s="44">
        <v>1</v>
      </c>
      <c r="B2248" s="104"/>
      <c r="C2248" s="104"/>
      <c r="D2248" s="104"/>
      <c r="E2248" s="104"/>
      <c r="F2248" s="104"/>
      <c r="G2248" s="104"/>
      <c r="H2248" s="104"/>
      <c r="I2248" s="104"/>
      <c r="J2248" s="104"/>
      <c r="K2248" s="104"/>
      <c r="L2248" s="34"/>
      <c r="M2248" s="104"/>
      <c r="N2248" s="104"/>
      <c r="O2248" s="104"/>
    </row>
    <row r="2249" spans="1:15" s="67" customFormat="1" ht="101.25">
      <c r="A2249" s="104" t="s">
        <v>2281</v>
      </c>
      <c r="B2249" s="103" t="s">
        <v>2282</v>
      </c>
      <c r="C2249" s="103"/>
      <c r="D2249" s="11">
        <v>0</v>
      </c>
      <c r="E2249" s="104" t="s">
        <v>23</v>
      </c>
      <c r="F2249" s="166">
        <v>0</v>
      </c>
      <c r="G2249" s="10">
        <v>0</v>
      </c>
      <c r="H2249" s="167">
        <v>0</v>
      </c>
      <c r="I2249" s="167">
        <v>0</v>
      </c>
      <c r="J2249" s="35">
        <v>0</v>
      </c>
      <c r="K2249" s="103" t="s">
        <v>23</v>
      </c>
      <c r="L2249" s="34">
        <v>0</v>
      </c>
      <c r="M2249" s="11" t="s">
        <v>23</v>
      </c>
      <c r="N2249" s="103"/>
      <c r="O2249" s="11" t="s">
        <v>23</v>
      </c>
    </row>
    <row r="2250" spans="1:15" s="67" customFormat="1" ht="21">
      <c r="A2250" s="104" t="s">
        <v>2283</v>
      </c>
      <c r="B2250" s="1049" t="s">
        <v>678</v>
      </c>
      <c r="C2250" s="1051"/>
      <c r="D2250" s="1051"/>
      <c r="E2250" s="1051"/>
      <c r="F2250" s="1051"/>
      <c r="G2250" s="1051"/>
      <c r="H2250" s="1051"/>
      <c r="I2250" s="1051"/>
      <c r="J2250" s="1051"/>
      <c r="K2250" s="1051"/>
      <c r="L2250" s="1051"/>
      <c r="M2250" s="1051"/>
      <c r="N2250" s="1051"/>
      <c r="O2250" s="1050"/>
    </row>
    <row r="2251" spans="1:15" s="67" customFormat="1" ht="21">
      <c r="A2251" s="104" t="s">
        <v>2284</v>
      </c>
      <c r="B2251" s="1049" t="s">
        <v>977</v>
      </c>
      <c r="C2251" s="1051"/>
      <c r="D2251" s="1051"/>
      <c r="E2251" s="1051"/>
      <c r="F2251" s="1051"/>
      <c r="G2251" s="1051"/>
      <c r="H2251" s="1051"/>
      <c r="I2251" s="1051"/>
      <c r="J2251" s="1051"/>
      <c r="K2251" s="1051"/>
      <c r="L2251" s="1051"/>
      <c r="M2251" s="1051"/>
      <c r="N2251" s="1051"/>
      <c r="O2251" s="1050"/>
    </row>
    <row r="2252" spans="1:15" s="67" customFormat="1" ht="21">
      <c r="A2252" s="44">
        <v>1</v>
      </c>
      <c r="B2252" s="21" t="s">
        <v>23</v>
      </c>
      <c r="C2252" s="21" t="s">
        <v>23</v>
      </c>
      <c r="D2252" s="801">
        <v>0</v>
      </c>
      <c r="E2252" s="44" t="s">
        <v>23</v>
      </c>
      <c r="F2252" s="799">
        <v>0</v>
      </c>
      <c r="G2252" s="282">
        <v>0</v>
      </c>
      <c r="H2252" s="273">
        <v>0</v>
      </c>
      <c r="I2252" s="273">
        <v>0</v>
      </c>
      <c r="J2252" s="273">
        <v>0</v>
      </c>
      <c r="K2252" s="44" t="s">
        <v>23</v>
      </c>
      <c r="L2252" s="273">
        <v>0</v>
      </c>
      <c r="M2252" s="20" t="s">
        <v>23</v>
      </c>
      <c r="N2252" s="44" t="s">
        <v>23</v>
      </c>
      <c r="O2252" s="18" t="s">
        <v>23</v>
      </c>
    </row>
    <row r="2253" spans="1:15" s="67" customFormat="1" ht="21">
      <c r="A2253" s="104" t="s">
        <v>2284</v>
      </c>
      <c r="B2253" s="103" t="s">
        <v>978</v>
      </c>
      <c r="C2253" s="103"/>
      <c r="D2253" s="11">
        <v>0</v>
      </c>
      <c r="E2253" s="104" t="s">
        <v>23</v>
      </c>
      <c r="F2253" s="166">
        <v>0</v>
      </c>
      <c r="G2253" s="10">
        <v>0</v>
      </c>
      <c r="H2253" s="167">
        <v>0</v>
      </c>
      <c r="I2253" s="167">
        <v>0</v>
      </c>
      <c r="J2253" s="35">
        <v>0</v>
      </c>
      <c r="K2253" s="103" t="s">
        <v>23</v>
      </c>
      <c r="L2253" s="34">
        <v>0</v>
      </c>
      <c r="M2253" s="11" t="s">
        <v>23</v>
      </c>
      <c r="N2253" s="103" t="s">
        <v>23</v>
      </c>
      <c r="O2253" s="11" t="s">
        <v>23</v>
      </c>
    </row>
    <row r="2254" spans="1:15" s="67" customFormat="1" ht="21">
      <c r="A2254" s="104" t="s">
        <v>2285</v>
      </c>
      <c r="B2254" s="1049" t="s">
        <v>692</v>
      </c>
      <c r="C2254" s="1051"/>
      <c r="D2254" s="1051"/>
      <c r="E2254" s="1051"/>
      <c r="F2254" s="1051"/>
      <c r="G2254" s="1051"/>
      <c r="H2254" s="1051"/>
      <c r="I2254" s="1051"/>
      <c r="J2254" s="1051"/>
      <c r="K2254" s="1051"/>
      <c r="L2254" s="1051"/>
      <c r="M2254" s="1051"/>
      <c r="N2254" s="1051"/>
      <c r="O2254" s="1050"/>
    </row>
    <row r="2255" spans="1:15" s="67" customFormat="1" ht="21">
      <c r="A2255" s="44">
        <v>1</v>
      </c>
      <c r="B2255" s="21" t="s">
        <v>23</v>
      </c>
      <c r="C2255" s="21" t="s">
        <v>23</v>
      </c>
      <c r="D2255" s="801">
        <v>0</v>
      </c>
      <c r="E2255" s="44" t="s">
        <v>23</v>
      </c>
      <c r="F2255" s="799">
        <v>0</v>
      </c>
      <c r="G2255" s="282">
        <v>0</v>
      </c>
      <c r="H2255" s="273">
        <v>0</v>
      </c>
      <c r="I2255" s="273">
        <v>0</v>
      </c>
      <c r="J2255" s="273">
        <v>0</v>
      </c>
      <c r="K2255" s="44" t="s">
        <v>23</v>
      </c>
      <c r="L2255" s="273">
        <v>0</v>
      </c>
      <c r="M2255" s="20" t="s">
        <v>23</v>
      </c>
      <c r="N2255" s="44" t="s">
        <v>23</v>
      </c>
      <c r="O2255" s="18" t="s">
        <v>23</v>
      </c>
    </row>
    <row r="2256" spans="1:15" s="67" customFormat="1" ht="21">
      <c r="A2256" s="104" t="s">
        <v>2285</v>
      </c>
      <c r="B2256" s="103" t="s">
        <v>980</v>
      </c>
      <c r="C2256" s="103"/>
      <c r="D2256" s="11">
        <v>0</v>
      </c>
      <c r="E2256" s="104" t="s">
        <v>23</v>
      </c>
      <c r="F2256" s="166">
        <v>0</v>
      </c>
      <c r="G2256" s="10">
        <v>0</v>
      </c>
      <c r="H2256" s="167">
        <v>0</v>
      </c>
      <c r="I2256" s="167">
        <v>0</v>
      </c>
      <c r="J2256" s="35">
        <v>0</v>
      </c>
      <c r="K2256" s="103" t="s">
        <v>23</v>
      </c>
      <c r="L2256" s="34">
        <v>0</v>
      </c>
      <c r="M2256" s="11" t="s">
        <v>23</v>
      </c>
      <c r="N2256" s="103" t="s">
        <v>23</v>
      </c>
      <c r="O2256" s="11" t="s">
        <v>23</v>
      </c>
    </row>
    <row r="2257" spans="1:15" s="67" customFormat="1" ht="21">
      <c r="A2257" s="104" t="s">
        <v>2286</v>
      </c>
      <c r="B2257" s="1049" t="s">
        <v>721</v>
      </c>
      <c r="C2257" s="1051"/>
      <c r="D2257" s="1051"/>
      <c r="E2257" s="1051"/>
      <c r="F2257" s="1051"/>
      <c r="G2257" s="1051"/>
      <c r="H2257" s="1051"/>
      <c r="I2257" s="1051"/>
      <c r="J2257" s="1051"/>
      <c r="K2257" s="1051"/>
      <c r="L2257" s="1051"/>
      <c r="M2257" s="1051"/>
      <c r="N2257" s="1051"/>
      <c r="O2257" s="1050"/>
    </row>
    <row r="2258" spans="1:15" s="67" customFormat="1" ht="21">
      <c r="A2258" s="44"/>
      <c r="B2258" s="866"/>
      <c r="C2258" s="867"/>
      <c r="D2258" s="333"/>
      <c r="E2258" s="333"/>
      <c r="F2258" s="333"/>
      <c r="G2258" s="860"/>
      <c r="H2258" s="861"/>
      <c r="I2258" s="861"/>
      <c r="J2258" s="273"/>
      <c r="K2258" s="44"/>
      <c r="L2258" s="273"/>
      <c r="M2258" s="498"/>
      <c r="N2258" s="296"/>
      <c r="O2258" s="18"/>
    </row>
    <row r="2259" spans="1:15" s="67" customFormat="1" ht="21">
      <c r="A2259" s="104" t="s">
        <v>2286</v>
      </c>
      <c r="B2259" s="103" t="s">
        <v>732</v>
      </c>
      <c r="C2259" s="103"/>
      <c r="D2259" s="11">
        <v>0</v>
      </c>
      <c r="E2259" s="104" t="s">
        <v>23</v>
      </c>
      <c r="F2259" s="11">
        <v>0</v>
      </c>
      <c r="G2259" s="144">
        <v>0</v>
      </c>
      <c r="H2259" s="11">
        <v>0</v>
      </c>
      <c r="I2259" s="11">
        <v>0</v>
      </c>
      <c r="J2259" s="35">
        <v>0</v>
      </c>
      <c r="K2259" s="103" t="s">
        <v>23</v>
      </c>
      <c r="L2259" s="846">
        <v>0</v>
      </c>
      <c r="M2259" s="11" t="s">
        <v>23</v>
      </c>
      <c r="N2259" s="103" t="s">
        <v>23</v>
      </c>
      <c r="O2259" s="11" t="s">
        <v>23</v>
      </c>
    </row>
    <row r="2260" spans="1:15" s="67" customFormat="1" ht="101.25">
      <c r="A2260" s="104" t="s">
        <v>2283</v>
      </c>
      <c r="B2260" s="103" t="s">
        <v>2287</v>
      </c>
      <c r="C2260" s="103"/>
      <c r="D2260" s="11">
        <v>0</v>
      </c>
      <c r="E2260" s="104" t="s">
        <v>23</v>
      </c>
      <c r="F2260" s="166">
        <v>0</v>
      </c>
      <c r="G2260" s="10">
        <v>0</v>
      </c>
      <c r="H2260" s="167">
        <v>0</v>
      </c>
      <c r="I2260" s="167">
        <v>0</v>
      </c>
      <c r="J2260" s="35">
        <v>0</v>
      </c>
      <c r="K2260" s="103" t="s">
        <v>23</v>
      </c>
      <c r="L2260" s="34">
        <v>0</v>
      </c>
      <c r="M2260" s="11" t="s">
        <v>23</v>
      </c>
      <c r="N2260" s="103" t="s">
        <v>23</v>
      </c>
      <c r="O2260" s="11" t="s">
        <v>23</v>
      </c>
    </row>
    <row r="2261" spans="1:15" s="67" customFormat="1" ht="21">
      <c r="A2261" s="104" t="s">
        <v>2288</v>
      </c>
      <c r="B2261" s="104" t="s">
        <v>735</v>
      </c>
      <c r="C2261" s="104"/>
      <c r="D2261" s="104"/>
      <c r="E2261" s="104"/>
      <c r="F2261" s="104"/>
      <c r="G2261" s="104"/>
      <c r="H2261" s="104"/>
      <c r="I2261" s="104"/>
      <c r="J2261" s="104"/>
      <c r="K2261" s="104"/>
      <c r="L2261" s="104"/>
      <c r="M2261" s="104"/>
      <c r="N2261" s="104"/>
      <c r="O2261" s="104"/>
    </row>
    <row r="2262" spans="1:15" s="67" customFormat="1" ht="21">
      <c r="A2262" s="104" t="s">
        <v>2289</v>
      </c>
      <c r="B2262" s="104" t="s">
        <v>985</v>
      </c>
      <c r="C2262" s="104"/>
      <c r="D2262" s="104"/>
      <c r="E2262" s="104"/>
      <c r="F2262" s="104"/>
      <c r="G2262" s="104"/>
      <c r="H2262" s="104"/>
      <c r="I2262" s="104"/>
      <c r="J2262" s="104"/>
      <c r="K2262" s="104"/>
      <c r="L2262" s="104"/>
      <c r="M2262" s="104"/>
      <c r="N2262" s="104"/>
      <c r="O2262" s="104"/>
    </row>
    <row r="2263" spans="1:15" s="67" customFormat="1" ht="21">
      <c r="A2263" s="44">
        <v>1</v>
      </c>
      <c r="B2263" s="21" t="s">
        <v>23</v>
      </c>
      <c r="C2263" s="21" t="s">
        <v>23</v>
      </c>
      <c r="D2263" s="801">
        <v>0</v>
      </c>
      <c r="E2263" s="44" t="s">
        <v>23</v>
      </c>
      <c r="F2263" s="799">
        <v>0</v>
      </c>
      <c r="G2263" s="282">
        <v>0</v>
      </c>
      <c r="H2263" s="273">
        <v>0</v>
      </c>
      <c r="I2263" s="273">
        <v>0</v>
      </c>
      <c r="J2263" s="273">
        <v>0</v>
      </c>
      <c r="K2263" s="44" t="s">
        <v>23</v>
      </c>
      <c r="L2263" s="273">
        <v>0</v>
      </c>
      <c r="M2263" s="20" t="s">
        <v>23</v>
      </c>
      <c r="N2263" s="44" t="s">
        <v>23</v>
      </c>
      <c r="O2263" s="18" t="s">
        <v>23</v>
      </c>
    </row>
    <row r="2264" spans="1:15" s="67" customFormat="1" ht="21">
      <c r="A2264" s="174" t="s">
        <v>2290</v>
      </c>
      <c r="B2264" s="103" t="s">
        <v>949</v>
      </c>
      <c r="C2264" s="103"/>
      <c r="D2264" s="11">
        <v>0</v>
      </c>
      <c r="E2264" s="104" t="s">
        <v>23</v>
      </c>
      <c r="F2264" s="166">
        <v>0</v>
      </c>
      <c r="G2264" s="10">
        <v>0</v>
      </c>
      <c r="H2264" s="167">
        <v>0</v>
      </c>
      <c r="I2264" s="167">
        <v>0</v>
      </c>
      <c r="J2264" s="35">
        <v>0</v>
      </c>
      <c r="K2264" s="103" t="s">
        <v>23</v>
      </c>
      <c r="L2264" s="34">
        <v>0</v>
      </c>
      <c r="M2264" s="11" t="s">
        <v>23</v>
      </c>
      <c r="N2264" s="103" t="s">
        <v>23</v>
      </c>
      <c r="O2264" s="11" t="s">
        <v>23</v>
      </c>
    </row>
    <row r="2265" spans="1:15" s="67" customFormat="1" ht="21">
      <c r="A2265" s="174" t="s">
        <v>2291</v>
      </c>
      <c r="B2265" s="103" t="s">
        <v>987</v>
      </c>
      <c r="C2265" s="103"/>
      <c r="D2265" s="103"/>
      <c r="E2265" s="103"/>
      <c r="F2265" s="103"/>
      <c r="G2265" s="103"/>
      <c r="H2265" s="103"/>
      <c r="I2265" s="103"/>
      <c r="J2265" s="103"/>
      <c r="K2265" s="103"/>
      <c r="L2265" s="103"/>
      <c r="M2265" s="103"/>
      <c r="N2265" s="103"/>
      <c r="O2265" s="103"/>
    </row>
    <row r="2266" spans="1:15" s="67" customFormat="1" ht="21">
      <c r="A2266" s="820">
        <v>1</v>
      </c>
      <c r="B2266" s="21" t="s">
        <v>23</v>
      </c>
      <c r="C2266" s="21" t="s">
        <v>23</v>
      </c>
      <c r="D2266" s="801">
        <v>0</v>
      </c>
      <c r="E2266" s="44" t="s">
        <v>23</v>
      </c>
      <c r="F2266" s="799">
        <v>0</v>
      </c>
      <c r="G2266" s="282">
        <v>0</v>
      </c>
      <c r="H2266" s="273">
        <v>0</v>
      </c>
      <c r="I2266" s="273">
        <v>0</v>
      </c>
      <c r="J2266" s="273">
        <v>0</v>
      </c>
      <c r="K2266" s="44" t="s">
        <v>23</v>
      </c>
      <c r="L2266" s="273">
        <v>0</v>
      </c>
      <c r="M2266" s="20" t="s">
        <v>23</v>
      </c>
      <c r="N2266" s="44" t="s">
        <v>23</v>
      </c>
      <c r="O2266" s="18" t="s">
        <v>23</v>
      </c>
    </row>
    <row r="2267" spans="1:15" s="67" customFormat="1" ht="21">
      <c r="A2267" s="174" t="s">
        <v>2291</v>
      </c>
      <c r="B2267" s="103" t="s">
        <v>988</v>
      </c>
      <c r="C2267" s="103"/>
      <c r="D2267" s="11">
        <v>0</v>
      </c>
      <c r="E2267" s="104" t="s">
        <v>23</v>
      </c>
      <c r="F2267" s="166">
        <v>0</v>
      </c>
      <c r="G2267" s="10">
        <v>0</v>
      </c>
      <c r="H2267" s="167">
        <v>0</v>
      </c>
      <c r="I2267" s="167">
        <v>0</v>
      </c>
      <c r="J2267" s="35">
        <v>0</v>
      </c>
      <c r="K2267" s="103" t="s">
        <v>23</v>
      </c>
      <c r="L2267" s="34">
        <v>0</v>
      </c>
      <c r="M2267" s="11" t="s">
        <v>23</v>
      </c>
      <c r="N2267" s="103" t="s">
        <v>23</v>
      </c>
      <c r="O2267" s="11" t="s">
        <v>23</v>
      </c>
    </row>
    <row r="2268" spans="1:15" s="67" customFormat="1" ht="21">
      <c r="A2268" s="174" t="s">
        <v>2292</v>
      </c>
      <c r="B2268" s="103" t="s">
        <v>990</v>
      </c>
      <c r="C2268" s="103"/>
      <c r="D2268" s="103"/>
      <c r="E2268" s="103"/>
      <c r="F2268" s="103"/>
      <c r="G2268" s="103"/>
      <c r="H2268" s="103"/>
      <c r="I2268" s="103"/>
      <c r="J2268" s="103"/>
      <c r="K2268" s="103"/>
      <c r="L2268" s="103"/>
      <c r="M2268" s="103"/>
      <c r="N2268" s="103"/>
      <c r="O2268" s="103"/>
    </row>
    <row r="2269" spans="1:15" s="67" customFormat="1" ht="21">
      <c r="A2269" s="820">
        <v>1</v>
      </c>
      <c r="B2269" s="21" t="s">
        <v>23</v>
      </c>
      <c r="C2269" s="21" t="s">
        <v>23</v>
      </c>
      <c r="D2269" s="801">
        <v>0</v>
      </c>
      <c r="E2269" s="44" t="s">
        <v>23</v>
      </c>
      <c r="F2269" s="799">
        <v>0</v>
      </c>
      <c r="G2269" s="282">
        <v>0</v>
      </c>
      <c r="H2269" s="273">
        <v>0</v>
      </c>
      <c r="I2269" s="273">
        <v>0</v>
      </c>
      <c r="J2269" s="273">
        <v>0</v>
      </c>
      <c r="K2269" s="44" t="s">
        <v>23</v>
      </c>
      <c r="L2269" s="273">
        <v>0</v>
      </c>
      <c r="M2269" s="20" t="s">
        <v>23</v>
      </c>
      <c r="N2269" s="44" t="s">
        <v>23</v>
      </c>
      <c r="O2269" s="18" t="s">
        <v>23</v>
      </c>
    </row>
    <row r="2270" spans="1:15" s="67" customFormat="1" ht="21">
      <c r="A2270" s="174" t="s">
        <v>2292</v>
      </c>
      <c r="B2270" s="103" t="s">
        <v>991</v>
      </c>
      <c r="C2270" s="103"/>
      <c r="D2270" s="11">
        <v>0</v>
      </c>
      <c r="E2270" s="104" t="s">
        <v>23</v>
      </c>
      <c r="F2270" s="166">
        <v>0</v>
      </c>
      <c r="G2270" s="10">
        <v>0</v>
      </c>
      <c r="H2270" s="167">
        <v>0</v>
      </c>
      <c r="I2270" s="167">
        <v>0</v>
      </c>
      <c r="J2270" s="35">
        <v>0</v>
      </c>
      <c r="K2270" s="103" t="s">
        <v>23</v>
      </c>
      <c r="L2270" s="34">
        <v>0</v>
      </c>
      <c r="M2270" s="11" t="s">
        <v>23</v>
      </c>
      <c r="N2270" s="103" t="s">
        <v>23</v>
      </c>
      <c r="O2270" s="11" t="s">
        <v>23</v>
      </c>
    </row>
    <row r="2271" spans="1:15" s="67" customFormat="1" ht="21">
      <c r="A2271" s="174" t="s">
        <v>2293</v>
      </c>
      <c r="B2271" s="103" t="s">
        <v>721</v>
      </c>
      <c r="C2271" s="103"/>
      <c r="D2271" s="103"/>
      <c r="E2271" s="103"/>
      <c r="F2271" s="103"/>
      <c r="G2271" s="103"/>
      <c r="H2271" s="103"/>
      <c r="I2271" s="103"/>
      <c r="J2271" s="103"/>
      <c r="K2271" s="103"/>
      <c r="L2271" s="103"/>
      <c r="M2271" s="103"/>
      <c r="N2271" s="103"/>
      <c r="O2271" s="103"/>
    </row>
    <row r="2272" spans="1:15" s="67" customFormat="1" ht="21">
      <c r="A2272" s="847" t="s">
        <v>982</v>
      </c>
      <c r="B2272" s="21" t="s">
        <v>23</v>
      </c>
      <c r="C2272" s="21" t="s">
        <v>23</v>
      </c>
      <c r="D2272" s="801">
        <v>0</v>
      </c>
      <c r="E2272" s="44" t="s">
        <v>23</v>
      </c>
      <c r="F2272" s="799">
        <v>0</v>
      </c>
      <c r="G2272" s="282">
        <v>0</v>
      </c>
      <c r="H2272" s="273">
        <v>0</v>
      </c>
      <c r="I2272" s="273">
        <v>0</v>
      </c>
      <c r="J2272" s="273">
        <v>0</v>
      </c>
      <c r="K2272" s="44" t="s">
        <v>23</v>
      </c>
      <c r="L2272" s="273">
        <v>0</v>
      </c>
      <c r="M2272" s="20" t="s">
        <v>23</v>
      </c>
      <c r="N2272" s="44" t="s">
        <v>23</v>
      </c>
      <c r="O2272" s="18" t="s">
        <v>23</v>
      </c>
    </row>
    <row r="2273" spans="1:15" s="67" customFormat="1" ht="21">
      <c r="A2273" s="174" t="s">
        <v>2293</v>
      </c>
      <c r="B2273" s="103" t="s">
        <v>732</v>
      </c>
      <c r="C2273" s="103"/>
      <c r="D2273" s="11">
        <v>0</v>
      </c>
      <c r="E2273" s="104" t="s">
        <v>23</v>
      </c>
      <c r="F2273" s="166">
        <v>0</v>
      </c>
      <c r="G2273" s="10">
        <v>0</v>
      </c>
      <c r="H2273" s="167">
        <v>0</v>
      </c>
      <c r="I2273" s="167">
        <v>0</v>
      </c>
      <c r="J2273" s="35">
        <v>0</v>
      </c>
      <c r="K2273" s="103" t="s">
        <v>23</v>
      </c>
      <c r="L2273" s="34">
        <v>0</v>
      </c>
      <c r="M2273" s="11" t="s">
        <v>23</v>
      </c>
      <c r="N2273" s="103" t="s">
        <v>23</v>
      </c>
      <c r="O2273" s="11" t="s">
        <v>23</v>
      </c>
    </row>
    <row r="2274" spans="1:15" s="67" customFormat="1" ht="101.25">
      <c r="A2274" s="174" t="s">
        <v>2288</v>
      </c>
      <c r="B2274" s="103" t="s">
        <v>2294</v>
      </c>
      <c r="C2274" s="103"/>
      <c r="D2274" s="11">
        <v>0</v>
      </c>
      <c r="E2274" s="104" t="s">
        <v>23</v>
      </c>
      <c r="F2274" s="166">
        <v>0</v>
      </c>
      <c r="G2274" s="10">
        <v>0</v>
      </c>
      <c r="H2274" s="167">
        <v>0</v>
      </c>
      <c r="I2274" s="167">
        <v>0</v>
      </c>
      <c r="J2274" s="35">
        <v>0</v>
      </c>
      <c r="K2274" s="103" t="s">
        <v>23</v>
      </c>
      <c r="L2274" s="34">
        <v>0</v>
      </c>
      <c r="M2274" s="11" t="s">
        <v>23</v>
      </c>
      <c r="N2274" s="103" t="s">
        <v>23</v>
      </c>
      <c r="O2274" s="11" t="s">
        <v>23</v>
      </c>
    </row>
    <row r="2275" spans="1:15" s="67" customFormat="1" ht="21">
      <c r="A2275" s="174" t="s">
        <v>2295</v>
      </c>
      <c r="B2275" s="1068" t="s">
        <v>994</v>
      </c>
      <c r="C2275" s="1069"/>
      <c r="D2275" s="1069"/>
      <c r="E2275" s="1069"/>
      <c r="F2275" s="1069"/>
      <c r="G2275" s="1069"/>
      <c r="H2275" s="1069"/>
      <c r="I2275" s="1069"/>
      <c r="J2275" s="1069"/>
      <c r="K2275" s="1069"/>
      <c r="L2275" s="1069"/>
      <c r="M2275" s="1069"/>
      <c r="N2275" s="1069"/>
      <c r="O2275" s="1070"/>
    </row>
    <row r="2276" spans="1:15" s="42" customFormat="1" ht="121.5">
      <c r="A2276" s="847" t="s">
        <v>982</v>
      </c>
      <c r="B2276" s="868" t="s">
        <v>6295</v>
      </c>
      <c r="C2276" s="823" t="s">
        <v>6296</v>
      </c>
      <c r="D2276" s="869">
        <v>2347</v>
      </c>
      <c r="E2276" s="293">
        <v>101130005</v>
      </c>
      <c r="F2276" s="364" t="s">
        <v>23</v>
      </c>
      <c r="G2276" s="293">
        <v>1</v>
      </c>
      <c r="H2276" s="806">
        <v>98200</v>
      </c>
      <c r="I2276" s="560">
        <v>5946.07</v>
      </c>
      <c r="J2276" s="560">
        <f>H2276-I2276</f>
        <v>92253.93</v>
      </c>
      <c r="K2276" s="364" t="s">
        <v>23</v>
      </c>
      <c r="L2276" s="364" t="s">
        <v>23</v>
      </c>
      <c r="M2276" s="297">
        <v>42733</v>
      </c>
      <c r="N2276" s="296" t="s">
        <v>2296</v>
      </c>
      <c r="O2276" s="18" t="s">
        <v>23</v>
      </c>
    </row>
    <row r="2277" spans="1:15" s="42" customFormat="1" ht="148.5" customHeight="1">
      <c r="A2277" s="847" t="s">
        <v>1293</v>
      </c>
      <c r="B2277" s="868" t="s">
        <v>6297</v>
      </c>
      <c r="C2277" s="823" t="s">
        <v>6298</v>
      </c>
      <c r="D2277" s="869">
        <v>31915</v>
      </c>
      <c r="E2277" s="293"/>
      <c r="F2277" s="364"/>
      <c r="G2277" s="293">
        <v>1</v>
      </c>
      <c r="H2277" s="806">
        <v>18</v>
      </c>
      <c r="I2277" s="560">
        <v>0</v>
      </c>
      <c r="J2277" s="560">
        <f>H2277-I2277</f>
        <v>18</v>
      </c>
      <c r="K2277" s="364"/>
      <c r="L2277" s="364"/>
      <c r="M2277" s="297">
        <v>43545</v>
      </c>
      <c r="N2277" s="296" t="s">
        <v>6299</v>
      </c>
      <c r="O2277" s="18"/>
    </row>
    <row r="2278" spans="1:15" s="42" customFormat="1" ht="277.5" customHeight="1">
      <c r="A2278" s="847" t="s">
        <v>1027</v>
      </c>
      <c r="B2278" s="868" t="s">
        <v>6300</v>
      </c>
      <c r="C2278" s="823" t="s">
        <v>6301</v>
      </c>
      <c r="D2278" s="869"/>
      <c r="E2278" s="293">
        <v>101220064</v>
      </c>
      <c r="F2278" s="364"/>
      <c r="G2278" s="293">
        <v>1</v>
      </c>
      <c r="H2278" s="806">
        <v>664000</v>
      </c>
      <c r="I2278" s="560">
        <v>663452.19999999995</v>
      </c>
      <c r="J2278" s="560">
        <f>H2278-I2278</f>
        <v>547.80000000004657</v>
      </c>
      <c r="K2278" s="364"/>
      <c r="L2278" s="364"/>
      <c r="M2278" s="297">
        <v>44195</v>
      </c>
      <c r="N2278" s="296" t="s">
        <v>8692</v>
      </c>
      <c r="O2278" s="18"/>
    </row>
    <row r="2279" spans="1:15" s="42" customFormat="1" ht="129.75" customHeight="1">
      <c r="A2279" s="847" t="s">
        <v>1547</v>
      </c>
      <c r="B2279" s="868" t="s">
        <v>6302</v>
      </c>
      <c r="C2279" s="823" t="s">
        <v>6303</v>
      </c>
      <c r="D2279" s="869">
        <v>176</v>
      </c>
      <c r="E2279" s="293">
        <v>1011300025</v>
      </c>
      <c r="F2279" s="364"/>
      <c r="G2279" s="293">
        <v>1</v>
      </c>
      <c r="H2279" s="806">
        <v>9172301</v>
      </c>
      <c r="I2279" s="560">
        <v>8040091.8600000003</v>
      </c>
      <c r="J2279" s="560">
        <f>H2279-I2279</f>
        <v>1132209.1399999997</v>
      </c>
      <c r="K2279" s="364"/>
      <c r="L2279" s="364"/>
      <c r="M2279" s="297">
        <v>43535</v>
      </c>
      <c r="N2279" s="296" t="s">
        <v>6304</v>
      </c>
      <c r="O2279" s="18"/>
    </row>
    <row r="2280" spans="1:15" s="42" customFormat="1" ht="22.5">
      <c r="A2280" s="173" t="s">
        <v>2295</v>
      </c>
      <c r="B2280" s="1055" t="s">
        <v>6305</v>
      </c>
      <c r="C2280" s="1122"/>
      <c r="D2280" s="364">
        <f>SUM(D2276:D2279)</f>
        <v>34438</v>
      </c>
      <c r="E2280" s="364" t="s">
        <v>23</v>
      </c>
      <c r="F2280" s="364" t="s">
        <v>23</v>
      </c>
      <c r="G2280" s="364">
        <f>SUM(G2276:G2279)</f>
        <v>4</v>
      </c>
      <c r="H2280" s="870">
        <f>SUM(H2276:H2279)</f>
        <v>9934519</v>
      </c>
      <c r="I2280" s="870">
        <f>SUM(I2276:I2279)</f>
        <v>8709490.1300000008</v>
      </c>
      <c r="J2280" s="870">
        <f>SUM(J2276:J2279)</f>
        <v>1225028.8699999996</v>
      </c>
      <c r="K2280" s="364" t="s">
        <v>23</v>
      </c>
      <c r="L2280" s="364" t="s">
        <v>23</v>
      </c>
      <c r="M2280" s="364" t="s">
        <v>23</v>
      </c>
      <c r="N2280" s="364" t="s">
        <v>23</v>
      </c>
      <c r="O2280" s="26" t="s">
        <v>23</v>
      </c>
    </row>
    <row r="2281" spans="1:15" s="42" customFormat="1" ht="90" customHeight="1">
      <c r="A2281" s="173" t="s">
        <v>2257</v>
      </c>
      <c r="B2281" s="1052" t="s">
        <v>2300</v>
      </c>
      <c r="C2281" s="1054"/>
      <c r="D2281" s="50">
        <f>D2246+D2280</f>
        <v>39584.1</v>
      </c>
      <c r="E2281" s="106" t="s">
        <v>23</v>
      </c>
      <c r="F2281" s="165">
        <v>0</v>
      </c>
      <c r="G2281" s="23">
        <f>G2246+G2280</f>
        <v>22</v>
      </c>
      <c r="H2281" s="43">
        <f>H2246+H2280</f>
        <v>16555694.779999999</v>
      </c>
      <c r="I2281" s="43">
        <f>I2246+I2280</f>
        <v>12060373.34</v>
      </c>
      <c r="J2281" s="51">
        <f>J2246+J2280</f>
        <v>4495321.4399999995</v>
      </c>
      <c r="K2281" s="105" t="s">
        <v>23</v>
      </c>
      <c r="L2281" s="22">
        <v>0</v>
      </c>
      <c r="M2281" s="26" t="s">
        <v>23</v>
      </c>
      <c r="N2281" s="105" t="s">
        <v>23</v>
      </c>
      <c r="O2281" s="26" t="s">
        <v>23</v>
      </c>
    </row>
    <row r="2282" spans="1:15" s="42" customFormat="1" ht="46.5" customHeight="1">
      <c r="A2282" s="101" t="s">
        <v>2257</v>
      </c>
      <c r="B2282" s="1060" t="s">
        <v>2301</v>
      </c>
      <c r="C2282" s="1061"/>
      <c r="D2282" s="1061"/>
      <c r="E2282" s="1061"/>
      <c r="F2282" s="1061"/>
      <c r="G2282" s="1061"/>
      <c r="H2282" s="1061"/>
      <c r="I2282" s="1061"/>
      <c r="J2282" s="1061"/>
      <c r="K2282" s="1061"/>
      <c r="L2282" s="1061"/>
      <c r="M2282" s="1061"/>
      <c r="N2282" s="1062"/>
      <c r="O2282" s="47"/>
    </row>
    <row r="2283" spans="1:15" s="42" customFormat="1" ht="30" customHeight="1">
      <c r="A2283" s="101" t="s">
        <v>2259</v>
      </c>
      <c r="B2283" s="1049" t="s">
        <v>20</v>
      </c>
      <c r="C2283" s="1051"/>
      <c r="D2283" s="1051"/>
      <c r="E2283" s="1051"/>
      <c r="F2283" s="1051"/>
      <c r="G2283" s="1051"/>
      <c r="H2283" s="1051"/>
      <c r="I2283" s="1051"/>
      <c r="J2283" s="1051"/>
      <c r="K2283" s="1051"/>
      <c r="L2283" s="1051"/>
      <c r="M2283" s="1051"/>
      <c r="N2283" s="1051"/>
      <c r="O2283" s="1050"/>
    </row>
    <row r="2284" spans="1:15" s="42" customFormat="1" ht="18.75">
      <c r="A2284" s="477">
        <v>1</v>
      </c>
      <c r="B2284" s="101"/>
      <c r="C2284" s="101"/>
      <c r="D2284" s="101"/>
      <c r="E2284" s="101"/>
      <c r="F2284" s="101"/>
      <c r="G2284" s="101"/>
      <c r="H2284" s="101"/>
      <c r="I2284" s="101"/>
      <c r="J2284" s="101"/>
      <c r="K2284" s="101"/>
      <c r="L2284" s="101"/>
      <c r="M2284" s="2"/>
      <c r="N2284" s="8"/>
      <c r="O2284" s="384" t="s">
        <v>23</v>
      </c>
    </row>
    <row r="2285" spans="1:15" s="67" customFormat="1" ht="107.25" customHeight="1">
      <c r="A2285" s="104" t="s">
        <v>2259</v>
      </c>
      <c r="B2285" s="1049" t="s">
        <v>2302</v>
      </c>
      <c r="C2285" s="1050"/>
      <c r="D2285" s="835">
        <v>0</v>
      </c>
      <c r="E2285" s="104" t="s">
        <v>23</v>
      </c>
      <c r="F2285" s="835">
        <v>0</v>
      </c>
      <c r="G2285" s="835">
        <v>0</v>
      </c>
      <c r="H2285" s="835">
        <v>0</v>
      </c>
      <c r="I2285" s="835">
        <v>0</v>
      </c>
      <c r="J2285" s="35">
        <v>0</v>
      </c>
      <c r="K2285" s="103" t="s">
        <v>23</v>
      </c>
      <c r="L2285" s="835">
        <v>0</v>
      </c>
      <c r="M2285" s="11" t="s">
        <v>23</v>
      </c>
      <c r="N2285" s="103" t="s">
        <v>23</v>
      </c>
      <c r="O2285" s="11" t="s">
        <v>23</v>
      </c>
    </row>
    <row r="2286" spans="1:15" s="67" customFormat="1" ht="21">
      <c r="A2286" s="104" t="s">
        <v>2281</v>
      </c>
      <c r="B2286" s="1049" t="s">
        <v>197</v>
      </c>
      <c r="C2286" s="1051"/>
      <c r="D2286" s="1051"/>
      <c r="E2286" s="1051"/>
      <c r="F2286" s="1051"/>
      <c r="G2286" s="1051"/>
      <c r="H2286" s="1051"/>
      <c r="I2286" s="1051"/>
      <c r="J2286" s="1051"/>
      <c r="K2286" s="1051"/>
      <c r="L2286" s="1051"/>
      <c r="M2286" s="1051"/>
      <c r="N2286" s="1051"/>
      <c r="O2286" s="1050"/>
    </row>
    <row r="2287" spans="1:15" s="67" customFormat="1" ht="21">
      <c r="A2287" s="44">
        <v>1</v>
      </c>
      <c r="B2287" s="21" t="s">
        <v>23</v>
      </c>
      <c r="C2287" s="21" t="s">
        <v>23</v>
      </c>
      <c r="D2287" s="801">
        <v>0</v>
      </c>
      <c r="E2287" s="44" t="s">
        <v>23</v>
      </c>
      <c r="F2287" s="799">
        <v>0</v>
      </c>
      <c r="G2287" s="282">
        <v>0</v>
      </c>
      <c r="H2287" s="273">
        <v>0</v>
      </c>
      <c r="I2287" s="273">
        <v>0</v>
      </c>
      <c r="J2287" s="273">
        <v>0</v>
      </c>
      <c r="K2287" s="104"/>
      <c r="L2287" s="273">
        <v>0</v>
      </c>
      <c r="M2287" s="20" t="s">
        <v>23</v>
      </c>
      <c r="N2287" s="44" t="s">
        <v>23</v>
      </c>
      <c r="O2287" s="18" t="s">
        <v>23</v>
      </c>
    </row>
    <row r="2288" spans="1:15" s="67" customFormat="1" ht="92.25" customHeight="1">
      <c r="A2288" s="104" t="s">
        <v>2281</v>
      </c>
      <c r="B2288" s="1049" t="s">
        <v>2303</v>
      </c>
      <c r="C2288" s="1050"/>
      <c r="D2288" s="11">
        <v>0</v>
      </c>
      <c r="E2288" s="104" t="s">
        <v>23</v>
      </c>
      <c r="F2288" s="166">
        <v>0</v>
      </c>
      <c r="G2288" s="10">
        <v>0</v>
      </c>
      <c r="H2288" s="167">
        <v>0</v>
      </c>
      <c r="I2288" s="167">
        <v>0</v>
      </c>
      <c r="J2288" s="35">
        <v>0</v>
      </c>
      <c r="K2288" s="103" t="s">
        <v>23</v>
      </c>
      <c r="L2288" s="34">
        <v>0</v>
      </c>
      <c r="M2288" s="11" t="s">
        <v>23</v>
      </c>
      <c r="N2288" s="103" t="s">
        <v>23</v>
      </c>
      <c r="O2288" s="11" t="s">
        <v>23</v>
      </c>
    </row>
    <row r="2289" spans="1:15" s="67" customFormat="1" ht="21">
      <c r="A2289" s="104" t="s">
        <v>2283</v>
      </c>
      <c r="B2289" s="1068" t="s">
        <v>678</v>
      </c>
      <c r="C2289" s="1069"/>
      <c r="D2289" s="1069"/>
      <c r="E2289" s="1069"/>
      <c r="F2289" s="1069"/>
      <c r="G2289" s="1069"/>
      <c r="H2289" s="1069"/>
      <c r="I2289" s="1069"/>
      <c r="J2289" s="1069"/>
      <c r="K2289" s="1069"/>
      <c r="L2289" s="1069"/>
      <c r="M2289" s="1069"/>
      <c r="N2289" s="1069"/>
      <c r="O2289" s="1070"/>
    </row>
    <row r="2290" spans="1:15" s="67" customFormat="1" ht="21">
      <c r="A2290" s="104" t="s">
        <v>2284</v>
      </c>
      <c r="B2290" s="1068" t="s">
        <v>977</v>
      </c>
      <c r="C2290" s="1069"/>
      <c r="D2290" s="1069"/>
      <c r="E2290" s="1069"/>
      <c r="F2290" s="1069"/>
      <c r="G2290" s="1069"/>
      <c r="H2290" s="1069"/>
      <c r="I2290" s="1069"/>
      <c r="J2290" s="1069"/>
      <c r="K2290" s="1069"/>
      <c r="L2290" s="1069"/>
      <c r="M2290" s="1069"/>
      <c r="N2290" s="1069"/>
      <c r="O2290" s="1070"/>
    </row>
    <row r="2291" spans="1:15" s="67" customFormat="1" ht="21">
      <c r="A2291" s="44">
        <v>1</v>
      </c>
      <c r="B2291" s="21" t="s">
        <v>23</v>
      </c>
      <c r="C2291" s="21" t="s">
        <v>23</v>
      </c>
      <c r="D2291" s="801">
        <v>0</v>
      </c>
      <c r="E2291" s="44" t="s">
        <v>23</v>
      </c>
      <c r="F2291" s="799">
        <v>0</v>
      </c>
      <c r="G2291" s="282">
        <v>0</v>
      </c>
      <c r="H2291" s="273">
        <v>0</v>
      </c>
      <c r="I2291" s="273">
        <v>0</v>
      </c>
      <c r="J2291" s="273">
        <v>0</v>
      </c>
      <c r="K2291" s="44" t="s">
        <v>23</v>
      </c>
      <c r="L2291" s="273">
        <v>0</v>
      </c>
      <c r="M2291" s="20" t="s">
        <v>23</v>
      </c>
      <c r="N2291" s="44" t="s">
        <v>23</v>
      </c>
      <c r="O2291" s="18" t="s">
        <v>23</v>
      </c>
    </row>
    <row r="2292" spans="1:15" s="67" customFormat="1" ht="21">
      <c r="A2292" s="104" t="s">
        <v>2284</v>
      </c>
      <c r="B2292" s="1049" t="s">
        <v>978</v>
      </c>
      <c r="C2292" s="1050"/>
      <c r="D2292" s="11">
        <v>0</v>
      </c>
      <c r="E2292" s="104" t="s">
        <v>23</v>
      </c>
      <c r="F2292" s="166">
        <v>0</v>
      </c>
      <c r="G2292" s="10">
        <v>0</v>
      </c>
      <c r="H2292" s="167">
        <v>0</v>
      </c>
      <c r="I2292" s="167">
        <v>0</v>
      </c>
      <c r="J2292" s="35">
        <v>0</v>
      </c>
      <c r="K2292" s="103" t="s">
        <v>23</v>
      </c>
      <c r="L2292" s="34">
        <v>0</v>
      </c>
      <c r="M2292" s="11" t="s">
        <v>23</v>
      </c>
      <c r="N2292" s="103" t="s">
        <v>23</v>
      </c>
      <c r="O2292" s="11" t="s">
        <v>23</v>
      </c>
    </row>
    <row r="2293" spans="1:15" s="67" customFormat="1" ht="21">
      <c r="A2293" s="104" t="s">
        <v>2285</v>
      </c>
      <c r="B2293" s="1068" t="s">
        <v>692</v>
      </c>
      <c r="C2293" s="1069"/>
      <c r="D2293" s="1069"/>
      <c r="E2293" s="1069"/>
      <c r="F2293" s="1069"/>
      <c r="G2293" s="1069"/>
      <c r="H2293" s="1069"/>
      <c r="I2293" s="1069"/>
      <c r="J2293" s="1069"/>
      <c r="K2293" s="1069"/>
      <c r="L2293" s="1069"/>
      <c r="M2293" s="1069"/>
      <c r="N2293" s="1069"/>
      <c r="O2293" s="1070"/>
    </row>
    <row r="2294" spans="1:15" s="67" customFormat="1" ht="21">
      <c r="A2294" s="44">
        <v>1</v>
      </c>
      <c r="B2294" s="21" t="s">
        <v>23</v>
      </c>
      <c r="C2294" s="21" t="s">
        <v>23</v>
      </c>
      <c r="D2294" s="801">
        <v>0</v>
      </c>
      <c r="E2294" s="44" t="s">
        <v>23</v>
      </c>
      <c r="F2294" s="799">
        <v>0</v>
      </c>
      <c r="G2294" s="282">
        <v>0</v>
      </c>
      <c r="H2294" s="273">
        <v>0</v>
      </c>
      <c r="I2294" s="273">
        <v>0</v>
      </c>
      <c r="J2294" s="273">
        <v>0</v>
      </c>
      <c r="K2294" s="44" t="s">
        <v>23</v>
      </c>
      <c r="L2294" s="273">
        <v>0</v>
      </c>
      <c r="M2294" s="20" t="s">
        <v>23</v>
      </c>
      <c r="N2294" s="44" t="s">
        <v>23</v>
      </c>
      <c r="O2294" s="18" t="s">
        <v>23</v>
      </c>
    </row>
    <row r="2295" spans="1:15" s="67" customFormat="1" ht="21">
      <c r="A2295" s="104" t="s">
        <v>2285</v>
      </c>
      <c r="B2295" s="1049" t="s">
        <v>980</v>
      </c>
      <c r="C2295" s="1050"/>
      <c r="D2295" s="11">
        <v>0</v>
      </c>
      <c r="E2295" s="104" t="s">
        <v>23</v>
      </c>
      <c r="F2295" s="166">
        <v>0</v>
      </c>
      <c r="G2295" s="10">
        <v>0</v>
      </c>
      <c r="H2295" s="167">
        <v>0</v>
      </c>
      <c r="I2295" s="167">
        <v>0</v>
      </c>
      <c r="J2295" s="35">
        <v>0</v>
      </c>
      <c r="K2295" s="103" t="s">
        <v>23</v>
      </c>
      <c r="L2295" s="34">
        <v>0</v>
      </c>
      <c r="M2295" s="11" t="s">
        <v>23</v>
      </c>
      <c r="N2295" s="103" t="s">
        <v>23</v>
      </c>
      <c r="O2295" s="11" t="s">
        <v>23</v>
      </c>
    </row>
    <row r="2296" spans="1:15" s="67" customFormat="1" ht="21">
      <c r="A2296" s="104" t="s">
        <v>2286</v>
      </c>
      <c r="B2296" s="1068" t="s">
        <v>721</v>
      </c>
      <c r="C2296" s="1069"/>
      <c r="D2296" s="1069"/>
      <c r="E2296" s="1069"/>
      <c r="F2296" s="1069"/>
      <c r="G2296" s="1069"/>
      <c r="H2296" s="1069"/>
      <c r="I2296" s="1069"/>
      <c r="J2296" s="1069"/>
      <c r="K2296" s="1069"/>
      <c r="L2296" s="1069"/>
      <c r="M2296" s="1069"/>
      <c r="N2296" s="1069"/>
      <c r="O2296" s="1070"/>
    </row>
    <row r="2297" spans="1:15" s="67" customFormat="1" ht="21">
      <c r="A2297" s="44" t="s">
        <v>982</v>
      </c>
      <c r="B2297" s="12" t="s">
        <v>23</v>
      </c>
      <c r="C2297" s="12" t="s">
        <v>23</v>
      </c>
      <c r="D2297" s="54">
        <v>0</v>
      </c>
      <c r="E2297" s="17" t="s">
        <v>23</v>
      </c>
      <c r="F2297" s="799">
        <v>0</v>
      </c>
      <c r="G2297" s="269">
        <v>0</v>
      </c>
      <c r="H2297" s="788">
        <v>0</v>
      </c>
      <c r="I2297" s="273">
        <v>0</v>
      </c>
      <c r="J2297" s="273">
        <v>0</v>
      </c>
      <c r="K2297" s="44" t="s">
        <v>23</v>
      </c>
      <c r="L2297" s="273">
        <v>0</v>
      </c>
      <c r="M2297" s="281" t="s">
        <v>23</v>
      </c>
      <c r="N2297" s="17" t="s">
        <v>23</v>
      </c>
      <c r="O2297" s="18" t="s">
        <v>23</v>
      </c>
    </row>
    <row r="2298" spans="1:15" s="67" customFormat="1" ht="21">
      <c r="A2298" s="104" t="s">
        <v>2286</v>
      </c>
      <c r="B2298" s="1049" t="s">
        <v>732</v>
      </c>
      <c r="C2298" s="1050"/>
      <c r="D2298" s="11">
        <v>0</v>
      </c>
      <c r="E2298" s="104" t="s">
        <v>23</v>
      </c>
      <c r="F2298" s="166">
        <v>0</v>
      </c>
      <c r="G2298" s="10">
        <v>0</v>
      </c>
      <c r="H2298" s="167">
        <v>0</v>
      </c>
      <c r="I2298" s="167">
        <v>0</v>
      </c>
      <c r="J2298" s="35">
        <v>0</v>
      </c>
      <c r="K2298" s="103" t="s">
        <v>23</v>
      </c>
      <c r="L2298" s="846">
        <v>0</v>
      </c>
      <c r="M2298" s="11" t="s">
        <v>23</v>
      </c>
      <c r="N2298" s="103" t="s">
        <v>23</v>
      </c>
      <c r="O2298" s="11" t="s">
        <v>23</v>
      </c>
    </row>
    <row r="2299" spans="1:15" s="67" customFormat="1" ht="120.75" customHeight="1">
      <c r="A2299" s="104" t="s">
        <v>2283</v>
      </c>
      <c r="B2299" s="1049" t="s">
        <v>2304</v>
      </c>
      <c r="C2299" s="1050"/>
      <c r="D2299" s="11">
        <v>0</v>
      </c>
      <c r="E2299" s="104" t="s">
        <v>23</v>
      </c>
      <c r="F2299" s="166">
        <v>0</v>
      </c>
      <c r="G2299" s="10">
        <v>0</v>
      </c>
      <c r="H2299" s="167">
        <v>0</v>
      </c>
      <c r="I2299" s="167">
        <v>0</v>
      </c>
      <c r="J2299" s="35">
        <v>0</v>
      </c>
      <c r="K2299" s="103" t="s">
        <v>23</v>
      </c>
      <c r="L2299" s="34">
        <v>0</v>
      </c>
      <c r="M2299" s="11" t="s">
        <v>23</v>
      </c>
      <c r="N2299" s="103" t="s">
        <v>23</v>
      </c>
      <c r="O2299" s="11" t="s">
        <v>23</v>
      </c>
    </row>
    <row r="2300" spans="1:15" s="67" customFormat="1" ht="21">
      <c r="A2300" s="104" t="s">
        <v>2288</v>
      </c>
      <c r="B2300" s="1068" t="s">
        <v>735</v>
      </c>
      <c r="C2300" s="1069"/>
      <c r="D2300" s="1069"/>
      <c r="E2300" s="1069"/>
      <c r="F2300" s="1069"/>
      <c r="G2300" s="1069"/>
      <c r="H2300" s="1069"/>
      <c r="I2300" s="1069"/>
      <c r="J2300" s="1069"/>
      <c r="K2300" s="1069"/>
      <c r="L2300" s="1069"/>
      <c r="M2300" s="1069"/>
      <c r="N2300" s="1069"/>
      <c r="O2300" s="1070"/>
    </row>
    <row r="2301" spans="1:15" s="67" customFormat="1" ht="21">
      <c r="A2301" s="104" t="s">
        <v>2289</v>
      </c>
      <c r="B2301" s="1068" t="s">
        <v>985</v>
      </c>
      <c r="C2301" s="1069"/>
      <c r="D2301" s="1069"/>
      <c r="E2301" s="1069"/>
      <c r="F2301" s="1069"/>
      <c r="G2301" s="1069"/>
      <c r="H2301" s="1069"/>
      <c r="I2301" s="1069"/>
      <c r="J2301" s="1069"/>
      <c r="K2301" s="1069"/>
      <c r="L2301" s="1069"/>
      <c r="M2301" s="1069"/>
      <c r="N2301" s="1069"/>
      <c r="O2301" s="1070"/>
    </row>
    <row r="2302" spans="1:15" s="67" customFormat="1" ht="21">
      <c r="A2302" s="44">
        <v>1</v>
      </c>
      <c r="B2302" s="21" t="s">
        <v>23</v>
      </c>
      <c r="C2302" s="21" t="s">
        <v>23</v>
      </c>
      <c r="D2302" s="801">
        <v>0</v>
      </c>
      <c r="E2302" s="44" t="s">
        <v>23</v>
      </c>
      <c r="F2302" s="799">
        <v>0</v>
      </c>
      <c r="G2302" s="282">
        <v>0</v>
      </c>
      <c r="H2302" s="273">
        <v>0</v>
      </c>
      <c r="I2302" s="273">
        <v>0</v>
      </c>
      <c r="J2302" s="273">
        <v>0</v>
      </c>
      <c r="K2302" s="44" t="s">
        <v>23</v>
      </c>
      <c r="L2302" s="273">
        <v>0</v>
      </c>
      <c r="M2302" s="20" t="s">
        <v>23</v>
      </c>
      <c r="N2302" s="44" t="s">
        <v>23</v>
      </c>
      <c r="O2302" s="18" t="s">
        <v>23</v>
      </c>
    </row>
    <row r="2303" spans="1:15" s="67" customFormat="1" ht="21">
      <c r="A2303" s="174" t="s">
        <v>2290</v>
      </c>
      <c r="B2303" s="1049" t="s">
        <v>949</v>
      </c>
      <c r="C2303" s="1050"/>
      <c r="D2303" s="11">
        <v>0</v>
      </c>
      <c r="E2303" s="104" t="s">
        <v>23</v>
      </c>
      <c r="F2303" s="166">
        <v>0</v>
      </c>
      <c r="G2303" s="10">
        <v>0</v>
      </c>
      <c r="H2303" s="167">
        <v>0</v>
      </c>
      <c r="I2303" s="167">
        <v>0</v>
      </c>
      <c r="J2303" s="35">
        <v>0</v>
      </c>
      <c r="K2303" s="103" t="s">
        <v>23</v>
      </c>
      <c r="L2303" s="34">
        <v>0</v>
      </c>
      <c r="M2303" s="11" t="s">
        <v>23</v>
      </c>
      <c r="N2303" s="103" t="s">
        <v>23</v>
      </c>
      <c r="O2303" s="11" t="s">
        <v>23</v>
      </c>
    </row>
    <row r="2304" spans="1:15" s="67" customFormat="1" ht="21">
      <c r="A2304" s="174" t="s">
        <v>2291</v>
      </c>
      <c r="B2304" s="1068" t="s">
        <v>987</v>
      </c>
      <c r="C2304" s="1069"/>
      <c r="D2304" s="1069"/>
      <c r="E2304" s="1069"/>
      <c r="F2304" s="1069"/>
      <c r="G2304" s="1069"/>
      <c r="H2304" s="1069"/>
      <c r="I2304" s="1069"/>
      <c r="J2304" s="1069"/>
      <c r="K2304" s="1069"/>
      <c r="L2304" s="1069"/>
      <c r="M2304" s="1069"/>
      <c r="N2304" s="1069"/>
      <c r="O2304" s="1070"/>
    </row>
    <row r="2305" spans="1:15" s="67" customFormat="1" ht="21">
      <c r="A2305" s="820">
        <v>1</v>
      </c>
      <c r="B2305" s="21" t="s">
        <v>23</v>
      </c>
      <c r="C2305" s="21" t="s">
        <v>23</v>
      </c>
      <c r="D2305" s="801">
        <v>0</v>
      </c>
      <c r="E2305" s="44" t="s">
        <v>23</v>
      </c>
      <c r="F2305" s="799">
        <v>0</v>
      </c>
      <c r="G2305" s="282">
        <v>0</v>
      </c>
      <c r="H2305" s="273">
        <v>0</v>
      </c>
      <c r="I2305" s="273">
        <v>0</v>
      </c>
      <c r="J2305" s="273">
        <v>0</v>
      </c>
      <c r="K2305" s="44" t="s">
        <v>23</v>
      </c>
      <c r="L2305" s="273">
        <v>0</v>
      </c>
      <c r="M2305" s="20" t="s">
        <v>23</v>
      </c>
      <c r="N2305" s="44" t="s">
        <v>23</v>
      </c>
      <c r="O2305" s="18" t="s">
        <v>23</v>
      </c>
    </row>
    <row r="2306" spans="1:15" s="67" customFormat="1" ht="21">
      <c r="A2306" s="174" t="s">
        <v>2291</v>
      </c>
      <c r="B2306" s="1049" t="s">
        <v>988</v>
      </c>
      <c r="C2306" s="1050"/>
      <c r="D2306" s="11">
        <v>0</v>
      </c>
      <c r="E2306" s="104" t="s">
        <v>23</v>
      </c>
      <c r="F2306" s="166">
        <v>0</v>
      </c>
      <c r="G2306" s="10">
        <v>0</v>
      </c>
      <c r="H2306" s="167">
        <v>0</v>
      </c>
      <c r="I2306" s="167">
        <v>0</v>
      </c>
      <c r="J2306" s="35">
        <v>0</v>
      </c>
      <c r="K2306" s="103" t="s">
        <v>23</v>
      </c>
      <c r="L2306" s="34">
        <v>0</v>
      </c>
      <c r="M2306" s="11" t="s">
        <v>23</v>
      </c>
      <c r="N2306" s="103" t="s">
        <v>23</v>
      </c>
      <c r="O2306" s="11" t="s">
        <v>23</v>
      </c>
    </row>
    <row r="2307" spans="1:15" s="67" customFormat="1" ht="21">
      <c r="A2307" s="174" t="s">
        <v>2292</v>
      </c>
      <c r="B2307" s="1068" t="s">
        <v>990</v>
      </c>
      <c r="C2307" s="1069"/>
      <c r="D2307" s="1069"/>
      <c r="E2307" s="1069"/>
      <c r="F2307" s="1069"/>
      <c r="G2307" s="1069"/>
      <c r="H2307" s="1069"/>
      <c r="I2307" s="1069"/>
      <c r="J2307" s="1069"/>
      <c r="K2307" s="1069"/>
      <c r="L2307" s="1069"/>
      <c r="M2307" s="1069"/>
      <c r="N2307" s="1069"/>
      <c r="O2307" s="1070"/>
    </row>
    <row r="2308" spans="1:15" s="67" customFormat="1" ht="21">
      <c r="A2308" s="820">
        <v>1</v>
      </c>
      <c r="B2308" s="21" t="s">
        <v>23</v>
      </c>
      <c r="C2308" s="21" t="s">
        <v>23</v>
      </c>
      <c r="D2308" s="801">
        <v>0</v>
      </c>
      <c r="E2308" s="44" t="s">
        <v>23</v>
      </c>
      <c r="F2308" s="799">
        <v>0</v>
      </c>
      <c r="G2308" s="282">
        <v>0</v>
      </c>
      <c r="H2308" s="273">
        <v>0</v>
      </c>
      <c r="I2308" s="273">
        <v>0</v>
      </c>
      <c r="J2308" s="273">
        <v>0</v>
      </c>
      <c r="K2308" s="44" t="s">
        <v>23</v>
      </c>
      <c r="L2308" s="273">
        <v>0</v>
      </c>
      <c r="M2308" s="20" t="s">
        <v>23</v>
      </c>
      <c r="N2308" s="44" t="s">
        <v>23</v>
      </c>
      <c r="O2308" s="18" t="s">
        <v>23</v>
      </c>
    </row>
    <row r="2309" spans="1:15" s="67" customFormat="1" ht="21">
      <c r="A2309" s="174" t="s">
        <v>2292</v>
      </c>
      <c r="B2309" s="1049" t="s">
        <v>991</v>
      </c>
      <c r="C2309" s="1050"/>
      <c r="D2309" s="11">
        <v>0</v>
      </c>
      <c r="E2309" s="104" t="s">
        <v>23</v>
      </c>
      <c r="F2309" s="166">
        <v>0</v>
      </c>
      <c r="G2309" s="10">
        <v>0</v>
      </c>
      <c r="H2309" s="167">
        <v>0</v>
      </c>
      <c r="I2309" s="167">
        <v>0</v>
      </c>
      <c r="J2309" s="35">
        <v>0</v>
      </c>
      <c r="K2309" s="103" t="s">
        <v>23</v>
      </c>
      <c r="L2309" s="34">
        <v>0</v>
      </c>
      <c r="M2309" s="11" t="s">
        <v>23</v>
      </c>
      <c r="N2309" s="103" t="s">
        <v>23</v>
      </c>
      <c r="O2309" s="11" t="s">
        <v>23</v>
      </c>
    </row>
    <row r="2310" spans="1:15" s="67" customFormat="1" ht="21">
      <c r="A2310" s="174" t="s">
        <v>2293</v>
      </c>
      <c r="B2310" s="1068" t="s">
        <v>721</v>
      </c>
      <c r="C2310" s="1069"/>
      <c r="D2310" s="1069"/>
      <c r="E2310" s="1069"/>
      <c r="F2310" s="1069"/>
      <c r="G2310" s="1069"/>
      <c r="H2310" s="1069"/>
      <c r="I2310" s="1069"/>
      <c r="J2310" s="1069"/>
      <c r="K2310" s="1069"/>
      <c r="L2310" s="1069"/>
      <c r="M2310" s="1069"/>
      <c r="N2310" s="1069"/>
      <c r="O2310" s="1070"/>
    </row>
    <row r="2311" spans="1:15" s="67" customFormat="1" ht="21">
      <c r="A2311" s="847" t="s">
        <v>982</v>
      </c>
      <c r="B2311" s="21" t="s">
        <v>23</v>
      </c>
      <c r="C2311" s="21" t="s">
        <v>23</v>
      </c>
      <c r="D2311" s="801">
        <v>0</v>
      </c>
      <c r="E2311" s="44" t="s">
        <v>23</v>
      </c>
      <c r="F2311" s="799">
        <v>0</v>
      </c>
      <c r="G2311" s="282">
        <v>0</v>
      </c>
      <c r="H2311" s="273">
        <v>0</v>
      </c>
      <c r="I2311" s="273">
        <v>0</v>
      </c>
      <c r="J2311" s="273">
        <v>0</v>
      </c>
      <c r="K2311" s="44" t="s">
        <v>23</v>
      </c>
      <c r="L2311" s="273">
        <v>0</v>
      </c>
      <c r="M2311" s="20" t="s">
        <v>23</v>
      </c>
      <c r="N2311" s="44" t="s">
        <v>23</v>
      </c>
      <c r="O2311" s="18" t="s">
        <v>23</v>
      </c>
    </row>
    <row r="2312" spans="1:15" s="67" customFormat="1" ht="21">
      <c r="A2312" s="174" t="s">
        <v>2293</v>
      </c>
      <c r="B2312" s="1049" t="s">
        <v>732</v>
      </c>
      <c r="C2312" s="1050"/>
      <c r="D2312" s="11">
        <v>0</v>
      </c>
      <c r="E2312" s="104" t="s">
        <v>23</v>
      </c>
      <c r="F2312" s="166">
        <v>0</v>
      </c>
      <c r="G2312" s="10">
        <v>0</v>
      </c>
      <c r="H2312" s="167">
        <v>0</v>
      </c>
      <c r="I2312" s="167">
        <v>0</v>
      </c>
      <c r="J2312" s="35">
        <v>0</v>
      </c>
      <c r="K2312" s="103" t="s">
        <v>23</v>
      </c>
      <c r="L2312" s="34">
        <v>0</v>
      </c>
      <c r="M2312" s="11" t="s">
        <v>23</v>
      </c>
      <c r="N2312" s="103" t="s">
        <v>23</v>
      </c>
      <c r="O2312" s="11" t="s">
        <v>23</v>
      </c>
    </row>
    <row r="2313" spans="1:15" s="67" customFormat="1" ht="107.25" customHeight="1">
      <c r="A2313" s="174" t="s">
        <v>2288</v>
      </c>
      <c r="B2313" s="1049" t="s">
        <v>2305</v>
      </c>
      <c r="C2313" s="1050"/>
      <c r="D2313" s="11">
        <v>0</v>
      </c>
      <c r="E2313" s="104" t="s">
        <v>23</v>
      </c>
      <c r="F2313" s="166">
        <v>0</v>
      </c>
      <c r="G2313" s="10">
        <v>0</v>
      </c>
      <c r="H2313" s="167">
        <v>0</v>
      </c>
      <c r="I2313" s="167">
        <v>0</v>
      </c>
      <c r="J2313" s="35">
        <v>0</v>
      </c>
      <c r="K2313" s="103" t="s">
        <v>23</v>
      </c>
      <c r="L2313" s="34">
        <v>0</v>
      </c>
      <c r="M2313" s="11" t="s">
        <v>23</v>
      </c>
      <c r="N2313" s="103" t="s">
        <v>23</v>
      </c>
      <c r="O2313" s="11" t="s">
        <v>23</v>
      </c>
    </row>
    <row r="2314" spans="1:15" s="67" customFormat="1" ht="21">
      <c r="A2314" s="174" t="s">
        <v>2295</v>
      </c>
      <c r="B2314" s="1068" t="s">
        <v>994</v>
      </c>
      <c r="C2314" s="1069"/>
      <c r="D2314" s="1069"/>
      <c r="E2314" s="1069"/>
      <c r="F2314" s="1069"/>
      <c r="G2314" s="1069"/>
      <c r="H2314" s="1069"/>
      <c r="I2314" s="1069"/>
      <c r="J2314" s="1069"/>
      <c r="K2314" s="1069"/>
      <c r="L2314" s="1069"/>
      <c r="M2314" s="1069"/>
      <c r="N2314" s="1069"/>
      <c r="O2314" s="1070"/>
    </row>
    <row r="2315" spans="1:15" s="67" customFormat="1" ht="21">
      <c r="A2315" s="847" t="s">
        <v>982</v>
      </c>
      <c r="B2315" s="21" t="s">
        <v>23</v>
      </c>
      <c r="C2315" s="21" t="s">
        <v>23</v>
      </c>
      <c r="D2315" s="801">
        <v>0</v>
      </c>
      <c r="E2315" s="44" t="s">
        <v>23</v>
      </c>
      <c r="F2315" s="799">
        <v>0</v>
      </c>
      <c r="G2315" s="282">
        <v>0</v>
      </c>
      <c r="H2315" s="273">
        <v>0</v>
      </c>
      <c r="I2315" s="273">
        <v>0</v>
      </c>
      <c r="J2315" s="273">
        <v>0</v>
      </c>
      <c r="K2315" s="44" t="s">
        <v>23</v>
      </c>
      <c r="L2315" s="273">
        <v>0</v>
      </c>
      <c r="M2315" s="20" t="s">
        <v>23</v>
      </c>
      <c r="N2315" s="44" t="s">
        <v>23</v>
      </c>
      <c r="O2315" s="18" t="s">
        <v>23</v>
      </c>
    </row>
    <row r="2316" spans="1:15" s="67" customFormat="1" ht="84.75" customHeight="1">
      <c r="A2316" s="174" t="s">
        <v>2295</v>
      </c>
      <c r="B2316" s="1049" t="s">
        <v>2306</v>
      </c>
      <c r="C2316" s="1050"/>
      <c r="D2316" s="11">
        <v>0</v>
      </c>
      <c r="E2316" s="104" t="s">
        <v>23</v>
      </c>
      <c r="F2316" s="166">
        <v>0</v>
      </c>
      <c r="G2316" s="10">
        <v>0</v>
      </c>
      <c r="H2316" s="167">
        <v>0</v>
      </c>
      <c r="I2316" s="167">
        <v>0</v>
      </c>
      <c r="J2316" s="35">
        <v>0</v>
      </c>
      <c r="K2316" s="103" t="s">
        <v>23</v>
      </c>
      <c r="L2316" s="34">
        <v>0</v>
      </c>
      <c r="M2316" s="11" t="s">
        <v>23</v>
      </c>
      <c r="N2316" s="103" t="s">
        <v>23</v>
      </c>
      <c r="O2316" s="11" t="s">
        <v>23</v>
      </c>
    </row>
    <row r="2317" spans="1:15" s="42" customFormat="1" ht="126" customHeight="1">
      <c r="A2317" s="173" t="s">
        <v>2257</v>
      </c>
      <c r="B2317" s="1052" t="s">
        <v>2307</v>
      </c>
      <c r="C2317" s="1054"/>
      <c r="D2317" s="26">
        <v>0</v>
      </c>
      <c r="E2317" s="106" t="s">
        <v>23</v>
      </c>
      <c r="F2317" s="165">
        <v>0</v>
      </c>
      <c r="G2317" s="23">
        <v>0</v>
      </c>
      <c r="H2317" s="43">
        <v>0</v>
      </c>
      <c r="I2317" s="43">
        <v>0</v>
      </c>
      <c r="J2317" s="51">
        <v>0</v>
      </c>
      <c r="K2317" s="105" t="s">
        <v>23</v>
      </c>
      <c r="L2317" s="22">
        <v>0</v>
      </c>
      <c r="M2317" s="26" t="s">
        <v>23</v>
      </c>
      <c r="N2317" s="105" t="s">
        <v>23</v>
      </c>
      <c r="O2317" s="26" t="s">
        <v>23</v>
      </c>
    </row>
    <row r="2318" spans="1:15" s="42" customFormat="1" ht="54.75" customHeight="1">
      <c r="A2318" s="101" t="s">
        <v>2308</v>
      </c>
      <c r="B2318" s="1060" t="s">
        <v>2309</v>
      </c>
      <c r="C2318" s="1085"/>
      <c r="D2318" s="1085"/>
      <c r="E2318" s="1085"/>
      <c r="F2318" s="1085"/>
      <c r="G2318" s="1085"/>
      <c r="H2318" s="1085"/>
      <c r="I2318" s="1085"/>
      <c r="J2318" s="1085"/>
      <c r="K2318" s="1085"/>
      <c r="L2318" s="1085"/>
      <c r="M2318" s="1085"/>
      <c r="N2318" s="1085"/>
      <c r="O2318" s="1086"/>
    </row>
    <row r="2319" spans="1:15" s="67" customFormat="1" ht="21">
      <c r="A2319" s="104" t="s">
        <v>2310</v>
      </c>
      <c r="B2319" s="1068" t="s">
        <v>20</v>
      </c>
      <c r="C2319" s="1074"/>
      <c r="D2319" s="1074"/>
      <c r="E2319" s="1074"/>
      <c r="F2319" s="1074"/>
      <c r="G2319" s="1074"/>
      <c r="H2319" s="1074"/>
      <c r="I2319" s="1074"/>
      <c r="J2319" s="1074"/>
      <c r="K2319" s="1074"/>
      <c r="L2319" s="1074"/>
      <c r="M2319" s="1074"/>
      <c r="N2319" s="1074"/>
      <c r="O2319" s="1075"/>
    </row>
    <row r="2320" spans="1:15" s="67" customFormat="1" ht="133.5" customHeight="1">
      <c r="A2320" s="44">
        <v>1</v>
      </c>
      <c r="B2320" s="12" t="s">
        <v>2311</v>
      </c>
      <c r="C2320" s="12" t="s">
        <v>6845</v>
      </c>
      <c r="D2320" s="5">
        <v>806.1</v>
      </c>
      <c r="E2320" s="12">
        <v>101320003</v>
      </c>
      <c r="F2320" s="799">
        <v>0</v>
      </c>
      <c r="G2320" s="269">
        <v>1</v>
      </c>
      <c r="H2320" s="368">
        <v>3586267</v>
      </c>
      <c r="I2320" s="368">
        <v>2062682.96</v>
      </c>
      <c r="J2320" s="368">
        <f t="shared" ref="J2320:J2332" si="348">H2320-I2320</f>
        <v>1523584.04</v>
      </c>
      <c r="K2320" s="12" t="s">
        <v>2313</v>
      </c>
      <c r="L2320" s="871">
        <v>12133699.34</v>
      </c>
      <c r="M2320" s="19">
        <v>43914</v>
      </c>
      <c r="N2320" s="12" t="s">
        <v>6619</v>
      </c>
      <c r="O2320" s="18" t="s">
        <v>23</v>
      </c>
    </row>
    <row r="2321" spans="1:15" s="67" customFormat="1" ht="129.75" customHeight="1">
      <c r="A2321" s="44">
        <v>2</v>
      </c>
      <c r="B2321" s="12" t="s">
        <v>2315</v>
      </c>
      <c r="C2321" s="12" t="s">
        <v>6845</v>
      </c>
      <c r="D2321" s="5">
        <v>1676.8</v>
      </c>
      <c r="E2321" s="12">
        <v>101320004</v>
      </c>
      <c r="F2321" s="799">
        <v>0</v>
      </c>
      <c r="G2321" s="269">
        <v>1</v>
      </c>
      <c r="H2321" s="368">
        <v>7472602.79</v>
      </c>
      <c r="I2321" s="368">
        <v>4303096.43</v>
      </c>
      <c r="J2321" s="368">
        <f t="shared" si="348"/>
        <v>3169506.3600000003</v>
      </c>
      <c r="K2321" s="12" t="s">
        <v>2316</v>
      </c>
      <c r="L2321" s="871">
        <v>31465253</v>
      </c>
      <c r="M2321" s="19">
        <v>40907</v>
      </c>
      <c r="N2321" s="12" t="s">
        <v>2314</v>
      </c>
      <c r="O2321" s="18" t="s">
        <v>23</v>
      </c>
    </row>
    <row r="2322" spans="1:15" s="67" customFormat="1" ht="98.25" customHeight="1">
      <c r="A2322" s="44">
        <v>3</v>
      </c>
      <c r="B2322" s="12" t="s">
        <v>2317</v>
      </c>
      <c r="C2322" s="12" t="s">
        <v>2318</v>
      </c>
      <c r="D2322" s="5">
        <v>1361.8</v>
      </c>
      <c r="E2322" s="12">
        <v>101320001</v>
      </c>
      <c r="F2322" s="799">
        <v>0</v>
      </c>
      <c r="G2322" s="269">
        <v>1</v>
      </c>
      <c r="H2322" s="368">
        <v>27050101.23</v>
      </c>
      <c r="I2322" s="368">
        <v>15163253.310000001</v>
      </c>
      <c r="J2322" s="368">
        <f t="shared" si="348"/>
        <v>11886847.92</v>
      </c>
      <c r="K2322" s="12" t="s">
        <v>2319</v>
      </c>
      <c r="L2322" s="871">
        <v>43302352.979999997</v>
      </c>
      <c r="M2322" s="19">
        <v>40907</v>
      </c>
      <c r="N2322" s="12" t="s">
        <v>2314</v>
      </c>
      <c r="O2322" s="18" t="s">
        <v>23</v>
      </c>
    </row>
    <row r="2323" spans="1:15" s="67" customFormat="1" ht="85.5" customHeight="1">
      <c r="A2323" s="44">
        <v>4</v>
      </c>
      <c r="B2323" s="12" t="s">
        <v>2320</v>
      </c>
      <c r="C2323" s="12" t="s">
        <v>2318</v>
      </c>
      <c r="D2323" s="5">
        <v>16.2</v>
      </c>
      <c r="E2323" s="12">
        <v>101320002</v>
      </c>
      <c r="F2323" s="799">
        <v>0</v>
      </c>
      <c r="G2323" s="269">
        <v>1</v>
      </c>
      <c r="H2323" s="368">
        <v>3158153.86</v>
      </c>
      <c r="I2323" s="368">
        <v>1772047.18</v>
      </c>
      <c r="J2323" s="368">
        <f t="shared" si="348"/>
        <v>1386106.68</v>
      </c>
      <c r="K2323" s="12" t="s">
        <v>2321</v>
      </c>
      <c r="L2323" s="871" t="s">
        <v>2355</v>
      </c>
      <c r="M2323" s="19">
        <v>40907</v>
      </c>
      <c r="N2323" s="12" t="s">
        <v>2314</v>
      </c>
      <c r="O2323" s="18" t="s">
        <v>23</v>
      </c>
    </row>
    <row r="2324" spans="1:15" s="42" customFormat="1" ht="105" customHeight="1">
      <c r="A2324" s="44">
        <v>5</v>
      </c>
      <c r="B2324" s="12" t="s">
        <v>2322</v>
      </c>
      <c r="C2324" s="12" t="s">
        <v>2323</v>
      </c>
      <c r="D2324" s="5">
        <v>619.79999999999995</v>
      </c>
      <c r="E2324" s="12">
        <v>101320005</v>
      </c>
      <c r="F2324" s="799">
        <v>0</v>
      </c>
      <c r="G2324" s="269">
        <v>1</v>
      </c>
      <c r="H2324" s="368">
        <v>6178780.5</v>
      </c>
      <c r="I2324" s="368">
        <v>2517342.4900000002</v>
      </c>
      <c r="J2324" s="368">
        <f t="shared" si="348"/>
        <v>3661438.01</v>
      </c>
      <c r="K2324" s="12" t="s">
        <v>2324</v>
      </c>
      <c r="L2324" s="871">
        <v>21050996.100000001</v>
      </c>
      <c r="M2324" s="19">
        <v>41108</v>
      </c>
      <c r="N2324" s="12" t="s">
        <v>2325</v>
      </c>
      <c r="O2324" s="18" t="s">
        <v>23</v>
      </c>
    </row>
    <row r="2325" spans="1:15" s="42" customFormat="1" ht="81.75" customHeight="1">
      <c r="A2325" s="44">
        <v>6</v>
      </c>
      <c r="B2325" s="12" t="s">
        <v>2326</v>
      </c>
      <c r="C2325" s="12" t="s">
        <v>725</v>
      </c>
      <c r="D2325" s="5">
        <v>27.5</v>
      </c>
      <c r="E2325" s="12">
        <v>101320006</v>
      </c>
      <c r="F2325" s="799">
        <v>0</v>
      </c>
      <c r="G2325" s="269">
        <v>1</v>
      </c>
      <c r="H2325" s="368">
        <v>321724</v>
      </c>
      <c r="I2325" s="368">
        <v>218045.25</v>
      </c>
      <c r="J2325" s="368">
        <f t="shared" si="348"/>
        <v>103678.75</v>
      </c>
      <c r="K2325" s="12" t="s">
        <v>6404</v>
      </c>
      <c r="L2325" s="871">
        <v>391855</v>
      </c>
      <c r="M2325" s="19">
        <v>41235</v>
      </c>
      <c r="N2325" s="12" t="s">
        <v>2327</v>
      </c>
      <c r="O2325" s="18" t="s">
        <v>23</v>
      </c>
    </row>
    <row r="2326" spans="1:15" s="42" customFormat="1" ht="118.5" customHeight="1">
      <c r="A2326" s="44">
        <v>7</v>
      </c>
      <c r="B2326" s="17" t="s">
        <v>6405</v>
      </c>
      <c r="C2326" s="12" t="s">
        <v>2328</v>
      </c>
      <c r="D2326" s="5">
        <v>138.30000000000001</v>
      </c>
      <c r="E2326" s="12">
        <v>101320013</v>
      </c>
      <c r="F2326" s="799">
        <v>0</v>
      </c>
      <c r="G2326" s="269">
        <v>1</v>
      </c>
      <c r="H2326" s="368">
        <v>424054.9</v>
      </c>
      <c r="I2326" s="368">
        <v>400496.3</v>
      </c>
      <c r="J2326" s="368">
        <f t="shared" si="348"/>
        <v>23558.600000000035</v>
      </c>
      <c r="K2326" s="5" t="s">
        <v>2329</v>
      </c>
      <c r="L2326" s="651">
        <v>2618725.7000000002</v>
      </c>
      <c r="M2326" s="19">
        <v>43938</v>
      </c>
      <c r="N2326" s="12" t="s">
        <v>6406</v>
      </c>
      <c r="O2326" s="18" t="s">
        <v>23</v>
      </c>
    </row>
    <row r="2327" spans="1:15" s="42" customFormat="1" ht="78" customHeight="1">
      <c r="A2327" s="44">
        <v>8</v>
      </c>
      <c r="B2327" s="12" t="s">
        <v>2330</v>
      </c>
      <c r="C2327" s="12" t="s">
        <v>2312</v>
      </c>
      <c r="D2327" s="5">
        <v>78</v>
      </c>
      <c r="E2327" s="12">
        <v>101320007</v>
      </c>
      <c r="F2327" s="799">
        <v>0</v>
      </c>
      <c r="G2327" s="269">
        <v>1</v>
      </c>
      <c r="H2327" s="368">
        <v>0</v>
      </c>
      <c r="I2327" s="368">
        <v>0</v>
      </c>
      <c r="J2327" s="368">
        <f t="shared" si="348"/>
        <v>0</v>
      </c>
      <c r="K2327" s="12" t="s">
        <v>6407</v>
      </c>
      <c r="L2327" s="871" t="s">
        <v>2355</v>
      </c>
      <c r="M2327" s="19">
        <v>40907</v>
      </c>
      <c r="N2327" s="12" t="s">
        <v>2314</v>
      </c>
      <c r="O2327" s="18" t="s">
        <v>23</v>
      </c>
    </row>
    <row r="2328" spans="1:15" s="42" customFormat="1" ht="78" customHeight="1">
      <c r="A2328" s="44">
        <v>9</v>
      </c>
      <c r="B2328" s="12" t="s">
        <v>1023</v>
      </c>
      <c r="C2328" s="12" t="s">
        <v>2312</v>
      </c>
      <c r="D2328" s="5">
        <v>25.9</v>
      </c>
      <c r="E2328" s="12">
        <v>101320008</v>
      </c>
      <c r="F2328" s="799">
        <v>0</v>
      </c>
      <c r="G2328" s="269">
        <v>1</v>
      </c>
      <c r="H2328" s="368">
        <v>0</v>
      </c>
      <c r="I2328" s="368">
        <v>0</v>
      </c>
      <c r="J2328" s="368">
        <f t="shared" si="348"/>
        <v>0</v>
      </c>
      <c r="K2328" s="12" t="s">
        <v>6408</v>
      </c>
      <c r="L2328" s="871" t="s">
        <v>2355</v>
      </c>
      <c r="M2328" s="19">
        <v>40907</v>
      </c>
      <c r="N2328" s="12" t="s">
        <v>2314</v>
      </c>
      <c r="O2328" s="18" t="s">
        <v>23</v>
      </c>
    </row>
    <row r="2329" spans="1:15" s="42" customFormat="1" ht="74.25" customHeight="1">
      <c r="A2329" s="44">
        <v>10</v>
      </c>
      <c r="B2329" s="12" t="s">
        <v>2331</v>
      </c>
      <c r="C2329" s="12" t="s">
        <v>2312</v>
      </c>
      <c r="D2329" s="5">
        <v>58.2</v>
      </c>
      <c r="E2329" s="12">
        <v>101320009</v>
      </c>
      <c r="F2329" s="799">
        <v>0</v>
      </c>
      <c r="G2329" s="269">
        <v>1</v>
      </c>
      <c r="H2329" s="368">
        <v>0</v>
      </c>
      <c r="I2329" s="368">
        <v>0</v>
      </c>
      <c r="J2329" s="368">
        <f t="shared" si="348"/>
        <v>0</v>
      </c>
      <c r="K2329" s="12" t="s">
        <v>2332</v>
      </c>
      <c r="L2329" s="871" t="s">
        <v>2355</v>
      </c>
      <c r="M2329" s="19">
        <v>40907</v>
      </c>
      <c r="N2329" s="12" t="s">
        <v>2314</v>
      </c>
      <c r="O2329" s="18" t="s">
        <v>23</v>
      </c>
    </row>
    <row r="2330" spans="1:15" s="42" customFormat="1" ht="93" customHeight="1">
      <c r="A2330" s="44">
        <v>11</v>
      </c>
      <c r="B2330" s="12" t="s">
        <v>2333</v>
      </c>
      <c r="C2330" s="12" t="s">
        <v>2312</v>
      </c>
      <c r="D2330" s="5">
        <v>539.79999999999995</v>
      </c>
      <c r="E2330" s="12">
        <v>101320010</v>
      </c>
      <c r="F2330" s="799">
        <v>0</v>
      </c>
      <c r="G2330" s="269">
        <v>1</v>
      </c>
      <c r="H2330" s="368">
        <v>5863192.0599999996</v>
      </c>
      <c r="I2330" s="368">
        <v>4560260.79</v>
      </c>
      <c r="J2330" s="368">
        <f t="shared" si="348"/>
        <v>1302931.2699999996</v>
      </c>
      <c r="K2330" s="12" t="s">
        <v>6409</v>
      </c>
      <c r="L2330" s="871">
        <v>10748062.58</v>
      </c>
      <c r="M2330" s="19">
        <v>40907</v>
      </c>
      <c r="N2330" s="12" t="s">
        <v>2314</v>
      </c>
      <c r="O2330" s="18" t="s">
        <v>23</v>
      </c>
    </row>
    <row r="2331" spans="1:15" s="42" customFormat="1" ht="75.75" customHeight="1">
      <c r="A2331" s="44">
        <v>12</v>
      </c>
      <c r="B2331" s="12" t="s">
        <v>1023</v>
      </c>
      <c r="C2331" s="12" t="s">
        <v>2312</v>
      </c>
      <c r="D2331" s="5">
        <v>61.5</v>
      </c>
      <c r="E2331" s="12">
        <v>101320011</v>
      </c>
      <c r="F2331" s="799">
        <v>0</v>
      </c>
      <c r="G2331" s="269">
        <v>1</v>
      </c>
      <c r="H2331" s="368">
        <v>0</v>
      </c>
      <c r="I2331" s="368">
        <v>0</v>
      </c>
      <c r="J2331" s="368">
        <f t="shared" si="348"/>
        <v>0</v>
      </c>
      <c r="K2331" s="12" t="s">
        <v>23</v>
      </c>
      <c r="L2331" s="871" t="s">
        <v>2355</v>
      </c>
      <c r="M2331" s="19">
        <v>40907</v>
      </c>
      <c r="N2331" s="12" t="s">
        <v>2314</v>
      </c>
      <c r="O2331" s="18" t="s">
        <v>23</v>
      </c>
    </row>
    <row r="2332" spans="1:15" s="42" customFormat="1" ht="74.25" customHeight="1">
      <c r="A2332" s="44">
        <v>13</v>
      </c>
      <c r="B2332" s="12" t="s">
        <v>2334</v>
      </c>
      <c r="C2332" s="12" t="s">
        <v>2335</v>
      </c>
      <c r="D2332" s="5">
        <v>323.89999999999998</v>
      </c>
      <c r="E2332" s="12">
        <v>101320014</v>
      </c>
      <c r="F2332" s="799">
        <v>0</v>
      </c>
      <c r="G2332" s="269">
        <v>1</v>
      </c>
      <c r="H2332" s="368">
        <v>103000</v>
      </c>
      <c r="I2332" s="368">
        <v>83454.09</v>
      </c>
      <c r="J2332" s="368">
        <f t="shared" si="348"/>
        <v>19545.910000000003</v>
      </c>
      <c r="K2332" s="12" t="s">
        <v>2336</v>
      </c>
      <c r="L2332" s="871">
        <v>3632349.28</v>
      </c>
      <c r="M2332" s="19">
        <v>42501</v>
      </c>
      <c r="N2332" s="12" t="s">
        <v>2337</v>
      </c>
      <c r="O2332" s="18" t="s">
        <v>23</v>
      </c>
    </row>
    <row r="2333" spans="1:15" s="42" customFormat="1" ht="87" customHeight="1">
      <c r="A2333" s="44">
        <v>14</v>
      </c>
      <c r="B2333" s="12" t="s">
        <v>1124</v>
      </c>
      <c r="C2333" s="12" t="s">
        <v>2338</v>
      </c>
      <c r="D2333" s="5">
        <v>431.2</v>
      </c>
      <c r="E2333" s="12">
        <v>101320015</v>
      </c>
      <c r="F2333" s="799">
        <v>0</v>
      </c>
      <c r="G2333" s="269">
        <v>1</v>
      </c>
      <c r="H2333" s="368">
        <v>759404.79</v>
      </c>
      <c r="I2333" s="368">
        <v>0</v>
      </c>
      <c r="J2333" s="368">
        <v>759404.79</v>
      </c>
      <c r="K2333" s="12" t="s">
        <v>2339</v>
      </c>
      <c r="L2333" s="871">
        <v>9858613.5600000005</v>
      </c>
      <c r="M2333" s="19">
        <v>42580</v>
      </c>
      <c r="N2333" s="12" t="s">
        <v>2340</v>
      </c>
      <c r="O2333" s="18"/>
    </row>
    <row r="2334" spans="1:15" s="42" customFormat="1" ht="81.75" customHeight="1">
      <c r="A2334" s="44">
        <v>15</v>
      </c>
      <c r="B2334" s="12" t="s">
        <v>2341</v>
      </c>
      <c r="C2334" s="12" t="s">
        <v>2342</v>
      </c>
      <c r="D2334" s="5">
        <v>37.4</v>
      </c>
      <c r="E2334" s="12">
        <v>101320017</v>
      </c>
      <c r="F2334" s="799">
        <v>0</v>
      </c>
      <c r="G2334" s="269">
        <v>1</v>
      </c>
      <c r="H2334" s="368">
        <v>4185859</v>
      </c>
      <c r="I2334" s="368">
        <v>3474402.33</v>
      </c>
      <c r="J2334" s="368">
        <f>H2334-I2334</f>
        <v>711456.66999999993</v>
      </c>
      <c r="K2334" s="12" t="s">
        <v>2343</v>
      </c>
      <c r="L2334" s="871">
        <v>1067225</v>
      </c>
      <c r="M2334" s="19">
        <v>42681</v>
      </c>
      <c r="N2334" s="12" t="s">
        <v>2344</v>
      </c>
      <c r="O2334" s="21"/>
    </row>
    <row r="2335" spans="1:15" s="42" customFormat="1" ht="76.5" customHeight="1">
      <c r="A2335" s="44">
        <v>16</v>
      </c>
      <c r="B2335" s="12" t="s">
        <v>2345</v>
      </c>
      <c r="C2335" s="12" t="s">
        <v>2342</v>
      </c>
      <c r="D2335" s="5">
        <v>2008.1</v>
      </c>
      <c r="E2335" s="12">
        <v>101320016</v>
      </c>
      <c r="F2335" s="799">
        <v>0</v>
      </c>
      <c r="G2335" s="269">
        <v>1</v>
      </c>
      <c r="H2335" s="368">
        <v>86666424.290000007</v>
      </c>
      <c r="I2335" s="368">
        <v>71493462.840000004</v>
      </c>
      <c r="J2335" s="368">
        <f>H2335-I2335</f>
        <v>15172961.450000003</v>
      </c>
      <c r="K2335" s="12" t="s">
        <v>2346</v>
      </c>
      <c r="L2335" s="871">
        <v>57302017.060000002</v>
      </c>
      <c r="M2335" s="19">
        <v>42681</v>
      </c>
      <c r="N2335" s="12" t="s">
        <v>2344</v>
      </c>
      <c r="O2335" s="44"/>
    </row>
    <row r="2336" spans="1:15" s="42" customFormat="1" ht="76.5" customHeight="1">
      <c r="A2336" s="44">
        <v>17</v>
      </c>
      <c r="B2336" s="12" t="s">
        <v>6410</v>
      </c>
      <c r="C2336" s="12" t="s">
        <v>6411</v>
      </c>
      <c r="D2336" s="5">
        <v>106.4</v>
      </c>
      <c r="E2336" s="44" t="s">
        <v>23</v>
      </c>
      <c r="F2336" s="799">
        <v>0</v>
      </c>
      <c r="G2336" s="269">
        <v>1</v>
      </c>
      <c r="H2336" s="368">
        <v>0</v>
      </c>
      <c r="I2336" s="368">
        <v>0</v>
      </c>
      <c r="J2336" s="368">
        <v>0</v>
      </c>
      <c r="K2336" s="12"/>
      <c r="L2336" s="871">
        <v>2116681.17</v>
      </c>
      <c r="M2336" s="19">
        <v>43117</v>
      </c>
      <c r="N2336" s="12"/>
      <c r="O2336" s="44"/>
    </row>
    <row r="2337" spans="1:15" s="67" customFormat="1" ht="102.75" customHeight="1">
      <c r="A2337" s="44">
        <v>18</v>
      </c>
      <c r="B2337" s="12" t="s">
        <v>9043</v>
      </c>
      <c r="C2337" s="12" t="s">
        <v>9044</v>
      </c>
      <c r="D2337" s="5">
        <v>114</v>
      </c>
      <c r="E2337" s="44">
        <v>20210011</v>
      </c>
      <c r="F2337" s="799">
        <v>0</v>
      </c>
      <c r="G2337" s="269">
        <v>1</v>
      </c>
      <c r="H2337" s="368">
        <v>294000</v>
      </c>
      <c r="I2337" s="368">
        <v>118168</v>
      </c>
      <c r="J2337" s="368">
        <v>175832</v>
      </c>
      <c r="K2337" s="12" t="s">
        <v>3136</v>
      </c>
      <c r="L2337" s="871">
        <v>1232898.6000000001</v>
      </c>
      <c r="M2337" s="19">
        <v>44560</v>
      </c>
      <c r="N2337" s="12" t="s">
        <v>9045</v>
      </c>
      <c r="O2337" s="44"/>
    </row>
    <row r="2338" spans="1:15" s="67" customFormat="1" ht="76.5" customHeight="1">
      <c r="A2338" s="44">
        <v>19</v>
      </c>
      <c r="B2338" s="12" t="s">
        <v>1841</v>
      </c>
      <c r="C2338" s="12" t="s">
        <v>1790</v>
      </c>
      <c r="D2338" s="5">
        <v>64.8</v>
      </c>
      <c r="E2338" s="44">
        <v>20210012</v>
      </c>
      <c r="F2338" s="799">
        <v>0</v>
      </c>
      <c r="G2338" s="269">
        <v>1</v>
      </c>
      <c r="H2338" s="368">
        <v>286260</v>
      </c>
      <c r="I2338" s="368">
        <v>134247.04000000001</v>
      </c>
      <c r="J2338" s="368">
        <v>152012.96</v>
      </c>
      <c r="K2338" s="12" t="s">
        <v>3201</v>
      </c>
      <c r="L2338" s="871">
        <v>668410.69999999995</v>
      </c>
      <c r="M2338" s="19">
        <v>44560</v>
      </c>
      <c r="N2338" s="12" t="s">
        <v>9045</v>
      </c>
      <c r="O2338" s="44"/>
    </row>
    <row r="2339" spans="1:15" s="67" customFormat="1" ht="117.75" customHeight="1">
      <c r="A2339" s="44">
        <v>20</v>
      </c>
      <c r="B2339" s="12" t="s">
        <v>1319</v>
      </c>
      <c r="C2339" s="12" t="s">
        <v>9046</v>
      </c>
      <c r="D2339" s="5">
        <v>200</v>
      </c>
      <c r="E2339" s="44" t="s">
        <v>23</v>
      </c>
      <c r="F2339" s="799">
        <v>0</v>
      </c>
      <c r="G2339" s="269">
        <v>1</v>
      </c>
      <c r="H2339" s="368">
        <v>0</v>
      </c>
      <c r="I2339" s="368">
        <v>0</v>
      </c>
      <c r="J2339" s="368">
        <v>0</v>
      </c>
      <c r="K2339" s="12" t="s">
        <v>9047</v>
      </c>
      <c r="L2339" s="871">
        <v>1880604</v>
      </c>
      <c r="M2339" s="19">
        <v>44370</v>
      </c>
      <c r="N2339" s="12" t="s">
        <v>9048</v>
      </c>
      <c r="O2339" s="44"/>
    </row>
    <row r="2340" spans="1:15" s="42" customFormat="1" ht="102.75" customHeight="1">
      <c r="A2340" s="106" t="s">
        <v>2310</v>
      </c>
      <c r="B2340" s="1049" t="s">
        <v>2347</v>
      </c>
      <c r="C2340" s="1050"/>
      <c r="D2340" s="835">
        <f>SUM(D2320:D2339)</f>
        <v>8695.6999999999971</v>
      </c>
      <c r="E2340" s="104" t="s">
        <v>23</v>
      </c>
      <c r="F2340" s="166">
        <v>0</v>
      </c>
      <c r="G2340" s="10">
        <f>SUM(G2320:G2339)</f>
        <v>20</v>
      </c>
      <c r="H2340" s="167">
        <f>SUM(H2320:H2339)</f>
        <v>146349824.42000002</v>
      </c>
      <c r="I2340" s="167">
        <f>SUM(I2320:I2339)</f>
        <v>106300959.01000001</v>
      </c>
      <c r="J2340" s="167">
        <f>J2320+J2321+J2322+J2323+J2324+J2325+J2326+J2327+J2328+J2329+J2330+J2331+J2332+J2333+J2334+J2335+J2336+J2337+J2338+J2339</f>
        <v>40048865.410000004</v>
      </c>
      <c r="K2340" s="103" t="s">
        <v>23</v>
      </c>
      <c r="L2340" s="103">
        <f>SUM(L2320:L2339)</f>
        <v>199469744.06999996</v>
      </c>
      <c r="M2340" s="11" t="s">
        <v>23</v>
      </c>
      <c r="N2340" s="103" t="s">
        <v>23</v>
      </c>
      <c r="O2340" s="26" t="s">
        <v>23</v>
      </c>
    </row>
    <row r="2341" spans="1:15" s="67" customFormat="1" ht="21">
      <c r="A2341" s="104" t="s">
        <v>2348</v>
      </c>
      <c r="B2341" s="1049" t="s">
        <v>197</v>
      </c>
      <c r="C2341" s="1051"/>
      <c r="D2341" s="1051"/>
      <c r="E2341" s="1051"/>
      <c r="F2341" s="1051"/>
      <c r="G2341" s="1051"/>
      <c r="H2341" s="1051"/>
      <c r="I2341" s="1051"/>
      <c r="J2341" s="1051"/>
      <c r="K2341" s="1051"/>
      <c r="L2341" s="1051"/>
      <c r="M2341" s="1051"/>
      <c r="N2341" s="1051"/>
      <c r="O2341" s="1050"/>
    </row>
    <row r="2342" spans="1:15" s="67" customFormat="1" ht="21">
      <c r="A2342" s="44">
        <v>1</v>
      </c>
      <c r="B2342" s="21" t="s">
        <v>23</v>
      </c>
      <c r="C2342" s="21" t="s">
        <v>23</v>
      </c>
      <c r="D2342" s="801">
        <v>0</v>
      </c>
      <c r="E2342" s="44" t="s">
        <v>23</v>
      </c>
      <c r="F2342" s="799">
        <v>0</v>
      </c>
      <c r="G2342" s="282">
        <v>0</v>
      </c>
      <c r="H2342" s="273">
        <v>0</v>
      </c>
      <c r="I2342" s="273">
        <v>0</v>
      </c>
      <c r="J2342" s="273">
        <v>0</v>
      </c>
      <c r="K2342" s="44" t="s">
        <v>23</v>
      </c>
      <c r="L2342" s="273">
        <v>0</v>
      </c>
      <c r="M2342" s="20" t="s">
        <v>23</v>
      </c>
      <c r="N2342" s="44" t="s">
        <v>23</v>
      </c>
      <c r="O2342" s="18" t="s">
        <v>23</v>
      </c>
    </row>
    <row r="2343" spans="1:15" s="67" customFormat="1" ht="117" customHeight="1">
      <c r="A2343" s="104" t="s">
        <v>2348</v>
      </c>
      <c r="B2343" s="1049" t="s">
        <v>2349</v>
      </c>
      <c r="C2343" s="1050"/>
      <c r="D2343" s="11">
        <v>0</v>
      </c>
      <c r="E2343" s="104" t="s">
        <v>23</v>
      </c>
      <c r="F2343" s="166">
        <v>0</v>
      </c>
      <c r="G2343" s="10">
        <v>0</v>
      </c>
      <c r="H2343" s="167">
        <v>0</v>
      </c>
      <c r="I2343" s="167">
        <v>0</v>
      </c>
      <c r="J2343" s="35">
        <v>0</v>
      </c>
      <c r="K2343" s="103" t="s">
        <v>23</v>
      </c>
      <c r="L2343" s="34">
        <v>0</v>
      </c>
      <c r="M2343" s="11" t="s">
        <v>23</v>
      </c>
      <c r="N2343" s="103" t="s">
        <v>23</v>
      </c>
      <c r="O2343" s="11" t="s">
        <v>23</v>
      </c>
    </row>
    <row r="2344" spans="1:15" s="67" customFormat="1" ht="36" customHeight="1">
      <c r="A2344" s="104" t="s">
        <v>2350</v>
      </c>
      <c r="B2344" s="1049" t="s">
        <v>678</v>
      </c>
      <c r="C2344" s="1051"/>
      <c r="D2344" s="1051"/>
      <c r="E2344" s="1051"/>
      <c r="F2344" s="1051"/>
      <c r="G2344" s="1051"/>
      <c r="H2344" s="1051"/>
      <c r="I2344" s="1051"/>
      <c r="J2344" s="1051"/>
      <c r="K2344" s="1051"/>
      <c r="L2344" s="1051"/>
      <c r="M2344" s="1051"/>
      <c r="N2344" s="1051"/>
      <c r="O2344" s="1050"/>
    </row>
    <row r="2345" spans="1:15" s="67" customFormat="1" ht="28.5" customHeight="1">
      <c r="A2345" s="104" t="s">
        <v>2351</v>
      </c>
      <c r="B2345" s="1049" t="s">
        <v>977</v>
      </c>
      <c r="C2345" s="1051"/>
      <c r="D2345" s="1051"/>
      <c r="E2345" s="1051"/>
      <c r="F2345" s="1051"/>
      <c r="G2345" s="1051"/>
      <c r="H2345" s="1051"/>
      <c r="I2345" s="1051"/>
      <c r="J2345" s="1051"/>
      <c r="K2345" s="1051"/>
      <c r="L2345" s="1051"/>
      <c r="M2345" s="1051"/>
      <c r="N2345" s="1051"/>
      <c r="O2345" s="1050"/>
    </row>
    <row r="2346" spans="1:15" s="67" customFormat="1" ht="21">
      <c r="A2346" s="44">
        <v>1</v>
      </c>
      <c r="B2346" s="21" t="s">
        <v>23</v>
      </c>
      <c r="C2346" s="21" t="s">
        <v>23</v>
      </c>
      <c r="D2346" s="801">
        <v>0</v>
      </c>
      <c r="E2346" s="44" t="s">
        <v>23</v>
      </c>
      <c r="F2346" s="799">
        <v>0</v>
      </c>
      <c r="G2346" s="282">
        <v>0</v>
      </c>
      <c r="H2346" s="273">
        <v>0</v>
      </c>
      <c r="I2346" s="273">
        <v>0</v>
      </c>
      <c r="J2346" s="273">
        <v>0</v>
      </c>
      <c r="K2346" s="44" t="s">
        <v>23</v>
      </c>
      <c r="L2346" s="273">
        <v>0</v>
      </c>
      <c r="M2346" s="20" t="s">
        <v>23</v>
      </c>
      <c r="N2346" s="44" t="s">
        <v>23</v>
      </c>
      <c r="O2346" s="18" t="s">
        <v>23</v>
      </c>
    </row>
    <row r="2347" spans="1:15" s="67" customFormat="1" ht="21">
      <c r="A2347" s="104" t="s">
        <v>2351</v>
      </c>
      <c r="B2347" s="1049" t="s">
        <v>978</v>
      </c>
      <c r="C2347" s="1050"/>
      <c r="D2347" s="11">
        <v>0</v>
      </c>
      <c r="E2347" s="104" t="s">
        <v>23</v>
      </c>
      <c r="F2347" s="166">
        <v>0</v>
      </c>
      <c r="G2347" s="10">
        <v>0</v>
      </c>
      <c r="H2347" s="167">
        <v>0</v>
      </c>
      <c r="I2347" s="167">
        <v>0</v>
      </c>
      <c r="J2347" s="35">
        <v>0</v>
      </c>
      <c r="K2347" s="103" t="s">
        <v>23</v>
      </c>
      <c r="L2347" s="34">
        <v>0</v>
      </c>
      <c r="M2347" s="11" t="s">
        <v>23</v>
      </c>
      <c r="N2347" s="103" t="s">
        <v>23</v>
      </c>
      <c r="O2347" s="11" t="s">
        <v>23</v>
      </c>
    </row>
    <row r="2348" spans="1:15" s="67" customFormat="1" ht="21">
      <c r="A2348" s="104" t="s">
        <v>2352</v>
      </c>
      <c r="B2348" s="1049" t="s">
        <v>692</v>
      </c>
      <c r="C2348" s="1051"/>
      <c r="D2348" s="1051"/>
      <c r="E2348" s="1051"/>
      <c r="F2348" s="1051"/>
      <c r="G2348" s="1051"/>
      <c r="H2348" s="1051"/>
      <c r="I2348" s="1051"/>
      <c r="J2348" s="1051"/>
      <c r="K2348" s="1051"/>
      <c r="L2348" s="1051"/>
      <c r="M2348" s="1051"/>
      <c r="N2348" s="1051"/>
      <c r="O2348" s="1050"/>
    </row>
    <row r="2349" spans="1:15" s="67" customFormat="1" ht="21">
      <c r="A2349" s="44">
        <v>1</v>
      </c>
      <c r="B2349" s="21" t="s">
        <v>23</v>
      </c>
      <c r="C2349" s="21" t="s">
        <v>23</v>
      </c>
      <c r="D2349" s="801">
        <v>0</v>
      </c>
      <c r="E2349" s="44" t="s">
        <v>23</v>
      </c>
      <c r="F2349" s="799">
        <v>0</v>
      </c>
      <c r="G2349" s="282">
        <v>0</v>
      </c>
      <c r="H2349" s="273">
        <v>0</v>
      </c>
      <c r="I2349" s="273">
        <v>0</v>
      </c>
      <c r="J2349" s="273">
        <v>0</v>
      </c>
      <c r="K2349" s="44" t="s">
        <v>23</v>
      </c>
      <c r="L2349" s="273">
        <v>0</v>
      </c>
      <c r="M2349" s="20" t="s">
        <v>23</v>
      </c>
      <c r="N2349" s="44" t="s">
        <v>23</v>
      </c>
      <c r="O2349" s="18" t="s">
        <v>23</v>
      </c>
    </row>
    <row r="2350" spans="1:15" s="67" customFormat="1" ht="21">
      <c r="A2350" s="104" t="s">
        <v>2352</v>
      </c>
      <c r="B2350" s="1049" t="s">
        <v>980</v>
      </c>
      <c r="C2350" s="1050"/>
      <c r="D2350" s="11">
        <v>0</v>
      </c>
      <c r="E2350" s="104" t="s">
        <v>23</v>
      </c>
      <c r="F2350" s="166">
        <v>0</v>
      </c>
      <c r="G2350" s="10">
        <v>0</v>
      </c>
      <c r="H2350" s="167">
        <v>0</v>
      </c>
      <c r="I2350" s="167">
        <v>0</v>
      </c>
      <c r="J2350" s="35">
        <v>0</v>
      </c>
      <c r="K2350" s="103" t="s">
        <v>23</v>
      </c>
      <c r="L2350" s="34">
        <v>0</v>
      </c>
      <c r="M2350" s="11" t="s">
        <v>23</v>
      </c>
      <c r="N2350" s="103" t="s">
        <v>23</v>
      </c>
      <c r="O2350" s="11" t="s">
        <v>23</v>
      </c>
    </row>
    <row r="2351" spans="1:15" s="67" customFormat="1" ht="21">
      <c r="A2351" s="104" t="s">
        <v>2353</v>
      </c>
      <c r="B2351" s="1049" t="s">
        <v>721</v>
      </c>
      <c r="C2351" s="1051"/>
      <c r="D2351" s="1051"/>
      <c r="E2351" s="1051"/>
      <c r="F2351" s="1051"/>
      <c r="G2351" s="1051"/>
      <c r="H2351" s="1051"/>
      <c r="I2351" s="1051"/>
      <c r="J2351" s="1051"/>
      <c r="K2351" s="1051"/>
      <c r="L2351" s="1051"/>
      <c r="M2351" s="1051"/>
      <c r="N2351" s="1051"/>
      <c r="O2351" s="1050"/>
    </row>
    <row r="2352" spans="1:15" s="67" customFormat="1" ht="105" customHeight="1">
      <c r="A2352" s="44">
        <v>1</v>
      </c>
      <c r="B2352" s="12" t="s">
        <v>2354</v>
      </c>
      <c r="C2352" s="12" t="s">
        <v>2335</v>
      </c>
      <c r="D2352" s="5">
        <v>16.8</v>
      </c>
      <c r="E2352" s="17" t="s">
        <v>2355</v>
      </c>
      <c r="F2352" s="799" t="s">
        <v>2355</v>
      </c>
      <c r="G2352" s="269">
        <v>1</v>
      </c>
      <c r="H2352" s="368">
        <v>0</v>
      </c>
      <c r="I2352" s="273">
        <v>0</v>
      </c>
      <c r="J2352" s="273">
        <f>H2352-I2352</f>
        <v>0</v>
      </c>
      <c r="K2352" s="44" t="s">
        <v>2356</v>
      </c>
      <c r="L2352" s="273">
        <v>64811.38</v>
      </c>
      <c r="M2352" s="281">
        <v>42501</v>
      </c>
      <c r="N2352" s="12" t="s">
        <v>2357</v>
      </c>
      <c r="O2352" s="18"/>
    </row>
    <row r="2353" spans="1:15" s="67" customFormat="1" ht="105" customHeight="1">
      <c r="A2353" s="44">
        <v>2</v>
      </c>
      <c r="B2353" s="12" t="s">
        <v>2358</v>
      </c>
      <c r="C2353" s="12" t="s">
        <v>2335</v>
      </c>
      <c r="D2353" s="5">
        <v>18501.5</v>
      </c>
      <c r="E2353" s="17" t="s">
        <v>23</v>
      </c>
      <c r="F2353" s="799">
        <v>0</v>
      </c>
      <c r="G2353" s="269">
        <v>1</v>
      </c>
      <c r="H2353" s="368">
        <v>17487718</v>
      </c>
      <c r="I2353" s="273">
        <v>13759336.66</v>
      </c>
      <c r="J2353" s="273">
        <f>H2353-I2353</f>
        <v>3728381.34</v>
      </c>
      <c r="K2353" s="44" t="s">
        <v>2359</v>
      </c>
      <c r="L2353" s="273">
        <v>290175799.80000001</v>
      </c>
      <c r="M2353" s="281">
        <v>42604</v>
      </c>
      <c r="N2353" s="12" t="s">
        <v>2360</v>
      </c>
      <c r="O2353" s="18"/>
    </row>
    <row r="2354" spans="1:15" s="67" customFormat="1" ht="105" customHeight="1">
      <c r="A2354" s="44">
        <v>3</v>
      </c>
      <c r="B2354" s="12" t="s">
        <v>2361</v>
      </c>
      <c r="C2354" s="12" t="s">
        <v>2362</v>
      </c>
      <c r="D2354" s="5">
        <v>0</v>
      </c>
      <c r="E2354" s="17" t="s">
        <v>23</v>
      </c>
      <c r="F2354" s="799">
        <v>0</v>
      </c>
      <c r="G2354" s="269">
        <v>1</v>
      </c>
      <c r="H2354" s="368">
        <v>671589</v>
      </c>
      <c r="I2354" s="273">
        <v>557441.13</v>
      </c>
      <c r="J2354" s="273">
        <f>H2354-I2354</f>
        <v>114147.87</v>
      </c>
      <c r="K2354" s="44" t="s">
        <v>2363</v>
      </c>
      <c r="L2354" s="273">
        <v>0</v>
      </c>
      <c r="M2354" s="19">
        <v>42681</v>
      </c>
      <c r="N2354" s="12" t="s">
        <v>2344</v>
      </c>
      <c r="O2354" s="18"/>
    </row>
    <row r="2355" spans="1:15" s="42" customFormat="1" ht="105" customHeight="1">
      <c r="A2355" s="44">
        <v>4</v>
      </c>
      <c r="B2355" s="12" t="s">
        <v>2361</v>
      </c>
      <c r="C2355" s="12" t="s">
        <v>2362</v>
      </c>
      <c r="D2355" s="5">
        <v>0</v>
      </c>
      <c r="E2355" s="17" t="s">
        <v>23</v>
      </c>
      <c r="F2355" s="799">
        <v>0</v>
      </c>
      <c r="G2355" s="269">
        <v>1</v>
      </c>
      <c r="H2355" s="368">
        <v>671589</v>
      </c>
      <c r="I2355" s="273">
        <v>557441.13</v>
      </c>
      <c r="J2355" s="273">
        <f>H2355-I2355</f>
        <v>114147.87</v>
      </c>
      <c r="K2355" s="44" t="s">
        <v>2364</v>
      </c>
      <c r="L2355" s="273">
        <v>0</v>
      </c>
      <c r="M2355" s="19">
        <v>42681</v>
      </c>
      <c r="N2355" s="12" t="s">
        <v>2365</v>
      </c>
      <c r="O2355" s="18"/>
    </row>
    <row r="2356" spans="1:15" s="42" customFormat="1" ht="45">
      <c r="A2356" s="106" t="s">
        <v>2353</v>
      </c>
      <c r="B2356" s="1052" t="s">
        <v>732</v>
      </c>
      <c r="C2356" s="1058"/>
      <c r="D2356" s="26">
        <f>SUM(D2352:D2355)</f>
        <v>18518.3</v>
      </c>
      <c r="E2356" s="872" t="s">
        <v>23</v>
      </c>
      <c r="F2356" s="166">
        <f>SUM(F2352:F2354)</f>
        <v>0</v>
      </c>
      <c r="G2356" s="10">
        <f>SUM(G2352:G2355)</f>
        <v>4</v>
      </c>
      <c r="H2356" s="167">
        <f>SUM(H2352:H2355)</f>
        <v>18830896</v>
      </c>
      <c r="I2356" s="167">
        <f>SUM(I2352:I2355)</f>
        <v>14874218.920000002</v>
      </c>
      <c r="J2356" s="35">
        <f>SUM(J2352:J2355)</f>
        <v>3956677.08</v>
      </c>
      <c r="K2356" s="105" t="s">
        <v>23</v>
      </c>
      <c r="L2356" s="873">
        <f>SUM(L2352:L2355)</f>
        <v>290240611.18000001</v>
      </c>
      <c r="M2356" s="26" t="s">
        <v>23</v>
      </c>
      <c r="N2356" s="105" t="s">
        <v>23</v>
      </c>
      <c r="O2356" s="26" t="s">
        <v>23</v>
      </c>
    </row>
    <row r="2357" spans="1:15" s="42" customFormat="1" ht="114.75" customHeight="1">
      <c r="A2357" s="106" t="s">
        <v>2350</v>
      </c>
      <c r="B2357" s="1052" t="s">
        <v>2366</v>
      </c>
      <c r="C2357" s="1054"/>
      <c r="D2357" s="26">
        <f>D2356</f>
        <v>18518.3</v>
      </c>
      <c r="E2357" s="872" t="s">
        <v>23</v>
      </c>
      <c r="F2357" s="165">
        <f>SUM(F2352:F2355)</f>
        <v>0</v>
      </c>
      <c r="G2357" s="23">
        <f>G2356</f>
        <v>4</v>
      </c>
      <c r="H2357" s="43">
        <f>H2356</f>
        <v>18830896</v>
      </c>
      <c r="I2357" s="43">
        <f>I2356</f>
        <v>14874218.920000002</v>
      </c>
      <c r="J2357" s="51">
        <f>J2356</f>
        <v>3956677.08</v>
      </c>
      <c r="K2357" s="105" t="s">
        <v>23</v>
      </c>
      <c r="L2357" s="22">
        <f>L2356</f>
        <v>290240611.18000001</v>
      </c>
      <c r="M2357" s="26" t="s">
        <v>23</v>
      </c>
      <c r="N2357" s="105" t="s">
        <v>23</v>
      </c>
      <c r="O2357" s="26" t="s">
        <v>23</v>
      </c>
    </row>
    <row r="2358" spans="1:15" s="42" customFormat="1" ht="20.25">
      <c r="A2358" s="101" t="s">
        <v>2367</v>
      </c>
      <c r="B2358" s="1049" t="s">
        <v>735</v>
      </c>
      <c r="C2358" s="1051"/>
      <c r="D2358" s="1051"/>
      <c r="E2358" s="1051"/>
      <c r="F2358" s="1051"/>
      <c r="G2358" s="1051"/>
      <c r="H2358" s="1051"/>
      <c r="I2358" s="1051"/>
      <c r="J2358" s="1051"/>
      <c r="K2358" s="1051"/>
      <c r="L2358" s="1051"/>
      <c r="M2358" s="1051"/>
      <c r="N2358" s="1051"/>
      <c r="O2358" s="1050"/>
    </row>
    <row r="2359" spans="1:15" s="67" customFormat="1" ht="32.25" customHeight="1">
      <c r="A2359" s="104" t="s">
        <v>2368</v>
      </c>
      <c r="B2359" s="1068" t="s">
        <v>985</v>
      </c>
      <c r="C2359" s="1069"/>
      <c r="D2359" s="1069"/>
      <c r="E2359" s="1069"/>
      <c r="F2359" s="1069"/>
      <c r="G2359" s="1069"/>
      <c r="H2359" s="1069"/>
      <c r="I2359" s="1069"/>
      <c r="J2359" s="1069"/>
      <c r="K2359" s="1069"/>
      <c r="L2359" s="1069"/>
      <c r="M2359" s="1069"/>
      <c r="N2359" s="1069"/>
      <c r="O2359" s="1070"/>
    </row>
    <row r="2360" spans="1:15" s="67" customFormat="1" ht="21">
      <c r="A2360" s="44">
        <v>1</v>
      </c>
      <c r="B2360" s="21" t="s">
        <v>23</v>
      </c>
      <c r="C2360" s="21" t="s">
        <v>23</v>
      </c>
      <c r="D2360" s="801">
        <v>0</v>
      </c>
      <c r="E2360" s="44" t="s">
        <v>23</v>
      </c>
      <c r="F2360" s="799">
        <v>0</v>
      </c>
      <c r="G2360" s="282">
        <v>0</v>
      </c>
      <c r="H2360" s="273">
        <v>0</v>
      </c>
      <c r="I2360" s="273">
        <v>0</v>
      </c>
      <c r="J2360" s="273">
        <v>0</v>
      </c>
      <c r="K2360" s="44" t="s">
        <v>23</v>
      </c>
      <c r="L2360" s="273">
        <v>0</v>
      </c>
      <c r="M2360" s="20" t="s">
        <v>23</v>
      </c>
      <c r="N2360" s="44" t="s">
        <v>23</v>
      </c>
      <c r="O2360" s="18" t="s">
        <v>23</v>
      </c>
    </row>
    <row r="2361" spans="1:15" s="67" customFormat="1" ht="21">
      <c r="A2361" s="174" t="s">
        <v>2369</v>
      </c>
      <c r="B2361" s="1068" t="s">
        <v>949</v>
      </c>
      <c r="C2361" s="1070"/>
      <c r="D2361" s="11">
        <v>0</v>
      </c>
      <c r="E2361" s="104" t="s">
        <v>23</v>
      </c>
      <c r="F2361" s="166">
        <v>0</v>
      </c>
      <c r="G2361" s="10">
        <v>0</v>
      </c>
      <c r="H2361" s="167">
        <v>0</v>
      </c>
      <c r="I2361" s="167">
        <v>0</v>
      </c>
      <c r="J2361" s="35">
        <v>0</v>
      </c>
      <c r="K2361" s="103" t="s">
        <v>23</v>
      </c>
      <c r="L2361" s="34">
        <v>0</v>
      </c>
      <c r="M2361" s="11" t="s">
        <v>23</v>
      </c>
      <c r="N2361" s="103" t="s">
        <v>23</v>
      </c>
      <c r="O2361" s="11" t="s">
        <v>23</v>
      </c>
    </row>
    <row r="2362" spans="1:15" s="67" customFormat="1" ht="32.25" customHeight="1">
      <c r="A2362" s="174" t="s">
        <v>2370</v>
      </c>
      <c r="B2362" s="1068" t="s">
        <v>987</v>
      </c>
      <c r="C2362" s="1069"/>
      <c r="D2362" s="1069"/>
      <c r="E2362" s="1069"/>
      <c r="F2362" s="1069"/>
      <c r="G2362" s="1069"/>
      <c r="H2362" s="1069"/>
      <c r="I2362" s="1069"/>
      <c r="J2362" s="1069"/>
      <c r="K2362" s="1069"/>
      <c r="L2362" s="1069"/>
      <c r="M2362" s="1069"/>
      <c r="N2362" s="1069"/>
      <c r="O2362" s="1070"/>
    </row>
    <row r="2363" spans="1:15" s="67" customFormat="1" ht="74.25" customHeight="1">
      <c r="A2363" s="820">
        <v>1</v>
      </c>
      <c r="B2363" s="12" t="s">
        <v>2371</v>
      </c>
      <c r="C2363" s="12" t="s">
        <v>2318</v>
      </c>
      <c r="D2363" s="5">
        <v>0</v>
      </c>
      <c r="E2363" s="44" t="s">
        <v>23</v>
      </c>
      <c r="F2363" s="874">
        <v>0.19800000000000001</v>
      </c>
      <c r="G2363" s="282">
        <v>1</v>
      </c>
      <c r="H2363" s="368">
        <v>209946</v>
      </c>
      <c r="I2363" s="273">
        <v>117819.6</v>
      </c>
      <c r="J2363" s="273">
        <f>H2363-I2363</f>
        <v>92126.399999999994</v>
      </c>
      <c r="K2363" s="44" t="s">
        <v>23</v>
      </c>
      <c r="L2363" s="273">
        <v>0</v>
      </c>
      <c r="M2363" s="19">
        <v>39736</v>
      </c>
      <c r="N2363" s="12" t="s">
        <v>2372</v>
      </c>
      <c r="O2363" s="18" t="s">
        <v>23</v>
      </c>
    </row>
    <row r="2364" spans="1:15" s="67" customFormat="1" ht="32.25" customHeight="1">
      <c r="A2364" s="174" t="s">
        <v>2370</v>
      </c>
      <c r="B2364" s="1068" t="s">
        <v>988</v>
      </c>
      <c r="C2364" s="1070"/>
      <c r="D2364" s="11">
        <v>0</v>
      </c>
      <c r="E2364" s="104" t="s">
        <v>23</v>
      </c>
      <c r="F2364" s="166">
        <v>0.19800000000000001</v>
      </c>
      <c r="G2364" s="104">
        <v>1</v>
      </c>
      <c r="H2364" s="167">
        <f>SUM(H2363:H2363)</f>
        <v>209946</v>
      </c>
      <c r="I2364" s="11">
        <f>SUM(I2363:I2363)</f>
        <v>117819.6</v>
      </c>
      <c r="J2364" s="35">
        <f>H2364-I2364</f>
        <v>92126.399999999994</v>
      </c>
      <c r="K2364" s="103" t="s">
        <v>23</v>
      </c>
      <c r="L2364" s="846">
        <v>0</v>
      </c>
      <c r="M2364" s="11" t="s">
        <v>23</v>
      </c>
      <c r="N2364" s="103" t="s">
        <v>23</v>
      </c>
      <c r="O2364" s="11" t="s">
        <v>23</v>
      </c>
    </row>
    <row r="2365" spans="1:15" s="67" customFormat="1" ht="32.25" customHeight="1">
      <c r="A2365" s="174" t="s">
        <v>2373</v>
      </c>
      <c r="B2365" s="1068" t="s">
        <v>990</v>
      </c>
      <c r="C2365" s="1069"/>
      <c r="D2365" s="1069"/>
      <c r="E2365" s="1069"/>
      <c r="F2365" s="1069"/>
      <c r="G2365" s="1069"/>
      <c r="H2365" s="1069"/>
      <c r="I2365" s="1069"/>
      <c r="J2365" s="1069"/>
      <c r="K2365" s="1069"/>
      <c r="L2365" s="1069"/>
      <c r="M2365" s="1069"/>
      <c r="N2365" s="1069"/>
      <c r="O2365" s="1070"/>
    </row>
    <row r="2366" spans="1:15" s="67" customFormat="1" ht="74.25" customHeight="1">
      <c r="A2366" s="820">
        <v>1</v>
      </c>
      <c r="B2366" s="12" t="s">
        <v>2374</v>
      </c>
      <c r="C2366" s="12" t="s">
        <v>2318</v>
      </c>
      <c r="D2366" s="5">
        <v>0</v>
      </c>
      <c r="E2366" s="44" t="s">
        <v>23</v>
      </c>
      <c r="F2366" s="874">
        <v>3.7999999999999999E-2</v>
      </c>
      <c r="G2366" s="282">
        <v>1</v>
      </c>
      <c r="H2366" s="368">
        <v>654066</v>
      </c>
      <c r="I2366" s="273">
        <v>210741.41</v>
      </c>
      <c r="J2366" s="273">
        <f>H2366-I2366</f>
        <v>443324.58999999997</v>
      </c>
      <c r="K2366" s="44" t="s">
        <v>23</v>
      </c>
      <c r="L2366" s="273">
        <v>0</v>
      </c>
      <c r="M2366" s="19">
        <v>39736</v>
      </c>
      <c r="N2366" s="12" t="s">
        <v>2375</v>
      </c>
      <c r="O2366" s="18" t="s">
        <v>23</v>
      </c>
    </row>
    <row r="2367" spans="1:15" s="67" customFormat="1" ht="36" customHeight="1">
      <c r="A2367" s="174" t="s">
        <v>2373</v>
      </c>
      <c r="B2367" s="1068" t="s">
        <v>991</v>
      </c>
      <c r="C2367" s="1070"/>
      <c r="D2367" s="11">
        <v>0</v>
      </c>
      <c r="E2367" s="104" t="s">
        <v>23</v>
      </c>
      <c r="F2367" s="166">
        <v>3.7999999999999999E-2</v>
      </c>
      <c r="G2367" s="104">
        <v>1</v>
      </c>
      <c r="H2367" s="167">
        <f>SUM(H2366:H2366)</f>
        <v>654066</v>
      </c>
      <c r="I2367" s="175">
        <f>SUM(I2366:I2366)</f>
        <v>210741.41</v>
      </c>
      <c r="J2367" s="35">
        <f>H2367-I2367</f>
        <v>443324.58999999997</v>
      </c>
      <c r="K2367" s="103" t="s">
        <v>23</v>
      </c>
      <c r="L2367" s="846">
        <v>0</v>
      </c>
      <c r="M2367" s="11" t="s">
        <v>23</v>
      </c>
      <c r="N2367" s="103" t="s">
        <v>23</v>
      </c>
      <c r="O2367" s="11" t="s">
        <v>23</v>
      </c>
    </row>
    <row r="2368" spans="1:15" s="67" customFormat="1" ht="28.5" customHeight="1">
      <c r="A2368" s="174" t="s">
        <v>2376</v>
      </c>
      <c r="B2368" s="1068" t="s">
        <v>721</v>
      </c>
      <c r="C2368" s="1069"/>
      <c r="D2368" s="1069"/>
      <c r="E2368" s="1069"/>
      <c r="F2368" s="1069"/>
      <c r="G2368" s="1069"/>
      <c r="H2368" s="1069"/>
      <c r="I2368" s="1069"/>
      <c r="J2368" s="1069"/>
      <c r="K2368" s="1069"/>
      <c r="L2368" s="1069"/>
      <c r="M2368" s="1069"/>
      <c r="N2368" s="1069"/>
      <c r="O2368" s="1070"/>
    </row>
    <row r="2369" spans="1:15" s="67" customFormat="1" ht="87.75" customHeight="1">
      <c r="A2369" s="847" t="s">
        <v>982</v>
      </c>
      <c r="B2369" s="12" t="s">
        <v>2377</v>
      </c>
      <c r="C2369" s="12" t="s">
        <v>2318</v>
      </c>
      <c r="D2369" s="5">
        <v>0</v>
      </c>
      <c r="E2369" s="44" t="s">
        <v>23</v>
      </c>
      <c r="F2369" s="799">
        <v>0</v>
      </c>
      <c r="G2369" s="282">
        <v>1</v>
      </c>
      <c r="H2369" s="368">
        <v>4182938</v>
      </c>
      <c r="I2369" s="273">
        <v>2347118.2999999998</v>
      </c>
      <c r="J2369" s="273">
        <f>H2369-I2369</f>
        <v>1835819.7000000002</v>
      </c>
      <c r="K2369" s="44" t="s">
        <v>23</v>
      </c>
      <c r="L2369" s="273">
        <v>0</v>
      </c>
      <c r="M2369" s="19">
        <v>39736</v>
      </c>
      <c r="N2369" s="12" t="s">
        <v>2375</v>
      </c>
      <c r="O2369" s="18" t="s">
        <v>23</v>
      </c>
    </row>
    <row r="2370" spans="1:15" s="67" customFormat="1" ht="78" customHeight="1">
      <c r="A2370" s="847" t="s">
        <v>1293</v>
      </c>
      <c r="B2370" s="12" t="s">
        <v>2378</v>
      </c>
      <c r="C2370" s="12" t="s">
        <v>2318</v>
      </c>
      <c r="D2370" s="5">
        <v>0</v>
      </c>
      <c r="E2370" s="44" t="s">
        <v>23</v>
      </c>
      <c r="F2370" s="874">
        <v>4.1000000000000002E-2</v>
      </c>
      <c r="G2370" s="282">
        <v>1</v>
      </c>
      <c r="H2370" s="368">
        <v>281286</v>
      </c>
      <c r="I2370" s="273">
        <v>190679.45</v>
      </c>
      <c r="J2370" s="273">
        <f>H2370-I2370</f>
        <v>90606.549999999988</v>
      </c>
      <c r="K2370" s="44" t="s">
        <v>23</v>
      </c>
      <c r="L2370" s="273">
        <v>0</v>
      </c>
      <c r="M2370" s="19">
        <v>39736</v>
      </c>
      <c r="N2370" s="12" t="s">
        <v>2375</v>
      </c>
      <c r="O2370" s="18" t="s">
        <v>23</v>
      </c>
    </row>
    <row r="2371" spans="1:15" s="42" customFormat="1" ht="22.5">
      <c r="A2371" s="173" t="s">
        <v>2376</v>
      </c>
      <c r="B2371" s="1076" t="s">
        <v>732</v>
      </c>
      <c r="C2371" s="1078"/>
      <c r="D2371" s="26">
        <v>0</v>
      </c>
      <c r="E2371" s="106" t="s">
        <v>23</v>
      </c>
      <c r="F2371" s="165">
        <v>4.1000000000000002E-2</v>
      </c>
      <c r="G2371" s="23">
        <v>2</v>
      </c>
      <c r="H2371" s="167">
        <f>SUM(H2369:H2370)</f>
        <v>4464224</v>
      </c>
      <c r="I2371" s="167">
        <f>SUM(I2369:I2370)</f>
        <v>2537797.75</v>
      </c>
      <c r="J2371" s="35">
        <f>SUM(J2369:J2370)</f>
        <v>1926426.2500000002</v>
      </c>
      <c r="K2371" s="105" t="s">
        <v>23</v>
      </c>
      <c r="L2371" s="873">
        <v>0</v>
      </c>
      <c r="M2371" s="26" t="s">
        <v>23</v>
      </c>
      <c r="N2371" s="105" t="s">
        <v>23</v>
      </c>
      <c r="O2371" s="26" t="s">
        <v>23</v>
      </c>
    </row>
    <row r="2372" spans="1:15" s="42" customFormat="1" ht="129.75" customHeight="1">
      <c r="A2372" s="173" t="s">
        <v>2367</v>
      </c>
      <c r="B2372" s="1076" t="s">
        <v>2379</v>
      </c>
      <c r="C2372" s="1078"/>
      <c r="D2372" s="26">
        <v>0</v>
      </c>
      <c r="E2372" s="106" t="s">
        <v>23</v>
      </c>
      <c r="F2372" s="165">
        <f>F2364+F2367+F2371</f>
        <v>0.27700000000000002</v>
      </c>
      <c r="G2372" s="23">
        <v>4</v>
      </c>
      <c r="H2372" s="43">
        <f>H2364+H2367+H2371</f>
        <v>5328236</v>
      </c>
      <c r="I2372" s="43">
        <f>I2364+I2367+I2371</f>
        <v>2866358.76</v>
      </c>
      <c r="J2372" s="51">
        <f>J2364+J2367+J2371</f>
        <v>2461877.2400000002</v>
      </c>
      <c r="K2372" s="105" t="s">
        <v>23</v>
      </c>
      <c r="L2372" s="22">
        <v>0</v>
      </c>
      <c r="M2372" s="26" t="s">
        <v>23</v>
      </c>
      <c r="N2372" s="105" t="s">
        <v>23</v>
      </c>
      <c r="O2372" s="26" t="s">
        <v>23</v>
      </c>
    </row>
    <row r="2373" spans="1:15" s="67" customFormat="1" ht="31.5" customHeight="1">
      <c r="A2373" s="174" t="s">
        <v>2380</v>
      </c>
      <c r="B2373" s="1068" t="s">
        <v>994</v>
      </c>
      <c r="C2373" s="1069"/>
      <c r="D2373" s="1069"/>
      <c r="E2373" s="1069"/>
      <c r="F2373" s="1069"/>
      <c r="G2373" s="1069"/>
      <c r="H2373" s="1069"/>
      <c r="I2373" s="1069"/>
      <c r="J2373" s="1069"/>
      <c r="K2373" s="1069"/>
      <c r="L2373" s="1069"/>
      <c r="M2373" s="1069"/>
      <c r="N2373" s="1069"/>
      <c r="O2373" s="1070"/>
    </row>
    <row r="2374" spans="1:15" s="67" customFormat="1" ht="33.75" customHeight="1">
      <c r="A2374" s="847" t="s">
        <v>982</v>
      </c>
      <c r="B2374" s="21" t="s">
        <v>23</v>
      </c>
      <c r="C2374" s="21" t="s">
        <v>23</v>
      </c>
      <c r="D2374" s="801">
        <v>0</v>
      </c>
      <c r="E2374" s="44" t="s">
        <v>23</v>
      </c>
      <c r="F2374" s="799">
        <v>0</v>
      </c>
      <c r="G2374" s="282">
        <v>0</v>
      </c>
      <c r="H2374" s="273">
        <v>0</v>
      </c>
      <c r="I2374" s="273">
        <v>0</v>
      </c>
      <c r="J2374" s="273">
        <v>0</v>
      </c>
      <c r="K2374" s="44" t="s">
        <v>23</v>
      </c>
      <c r="L2374" s="273">
        <v>0</v>
      </c>
      <c r="M2374" s="20" t="s">
        <v>23</v>
      </c>
      <c r="N2374" s="44" t="s">
        <v>23</v>
      </c>
      <c r="O2374" s="18" t="s">
        <v>23</v>
      </c>
    </row>
    <row r="2375" spans="1:15" s="42" customFormat="1" ht="122.25" customHeight="1">
      <c r="A2375" s="173" t="s">
        <v>2380</v>
      </c>
      <c r="B2375" s="1076" t="s">
        <v>2381</v>
      </c>
      <c r="C2375" s="1078"/>
      <c r="D2375" s="26">
        <v>0</v>
      </c>
      <c r="E2375" s="106" t="s">
        <v>23</v>
      </c>
      <c r="F2375" s="165">
        <v>0</v>
      </c>
      <c r="G2375" s="23">
        <v>0</v>
      </c>
      <c r="H2375" s="43">
        <v>0</v>
      </c>
      <c r="I2375" s="43">
        <v>0</v>
      </c>
      <c r="J2375" s="51">
        <v>0</v>
      </c>
      <c r="K2375" s="105" t="s">
        <v>23</v>
      </c>
      <c r="L2375" s="22">
        <v>0</v>
      </c>
      <c r="M2375" s="26" t="s">
        <v>23</v>
      </c>
      <c r="N2375" s="105" t="s">
        <v>23</v>
      </c>
      <c r="O2375" s="26" t="s">
        <v>23</v>
      </c>
    </row>
    <row r="2376" spans="1:15" s="42" customFormat="1" ht="133.5" customHeight="1">
      <c r="A2376" s="173" t="s">
        <v>2308</v>
      </c>
      <c r="B2376" s="1079" t="s">
        <v>2382</v>
      </c>
      <c r="C2376" s="1080"/>
      <c r="D2376" s="55">
        <f>D2375+D2372+D2357+D2343+D2340</f>
        <v>27213.999999999996</v>
      </c>
      <c r="E2376" s="109" t="s">
        <v>23</v>
      </c>
      <c r="F2376" s="109">
        <f>F2340+F2357+F2372+F2375</f>
        <v>0.27700000000000002</v>
      </c>
      <c r="G2376" s="50">
        <f>G2375+G2372+G2357+G2340</f>
        <v>28</v>
      </c>
      <c r="H2376" s="102">
        <f>H2340+H2357+H2372+H2375</f>
        <v>170508956.42000002</v>
      </c>
      <c r="I2376" s="102">
        <f>I2340+I2357+I2372+I2375</f>
        <v>124041536.69000001</v>
      </c>
      <c r="J2376" s="109">
        <f>J2340+J2357+J2372+J2375</f>
        <v>46467419.730000004</v>
      </c>
      <c r="K2376" s="102" t="s">
        <v>23</v>
      </c>
      <c r="L2376" s="55">
        <f>L2340+L2343+L2357+L2372</f>
        <v>489710355.25</v>
      </c>
      <c r="M2376" s="109" t="s">
        <v>23</v>
      </c>
      <c r="N2376" s="102" t="s">
        <v>23</v>
      </c>
      <c r="O2376" s="109" t="s">
        <v>23</v>
      </c>
    </row>
    <row r="2377" spans="1:15" s="42" customFormat="1" ht="60.75" customHeight="1">
      <c r="A2377" s="101" t="s">
        <v>2383</v>
      </c>
      <c r="B2377" s="1081" t="s">
        <v>2384</v>
      </c>
      <c r="C2377" s="1082"/>
      <c r="D2377" s="1082"/>
      <c r="E2377" s="1082"/>
      <c r="F2377" s="1082"/>
      <c r="G2377" s="1082"/>
      <c r="H2377" s="1082"/>
      <c r="I2377" s="1082"/>
      <c r="J2377" s="1082"/>
      <c r="K2377" s="1082"/>
      <c r="L2377" s="1082"/>
      <c r="M2377" s="1082"/>
      <c r="N2377" s="1082"/>
      <c r="O2377" s="1083"/>
    </row>
    <row r="2378" spans="1:15" s="42" customFormat="1" ht="37.5" customHeight="1">
      <c r="A2378" s="106" t="s">
        <v>2385</v>
      </c>
      <c r="B2378" s="1079" t="s">
        <v>20</v>
      </c>
      <c r="C2378" s="1084"/>
      <c r="D2378" s="1084"/>
      <c r="E2378" s="1084"/>
      <c r="F2378" s="1084"/>
      <c r="G2378" s="1084"/>
      <c r="H2378" s="1084"/>
      <c r="I2378" s="1084"/>
      <c r="J2378" s="1084"/>
      <c r="K2378" s="1084"/>
      <c r="L2378" s="1084"/>
      <c r="M2378" s="1084"/>
      <c r="N2378" s="1084"/>
      <c r="O2378" s="1080"/>
    </row>
    <row r="2379" spans="1:15" s="42" customFormat="1" ht="122.25" customHeight="1">
      <c r="A2379" s="44">
        <v>1</v>
      </c>
      <c r="B2379" s="406" t="s">
        <v>2386</v>
      </c>
      <c r="C2379" s="406" t="s">
        <v>2387</v>
      </c>
      <c r="D2379" s="405">
        <v>57.5</v>
      </c>
      <c r="E2379" s="188" t="s">
        <v>2388</v>
      </c>
      <c r="F2379" s="405">
        <v>0</v>
      </c>
      <c r="G2379" s="405">
        <v>1</v>
      </c>
      <c r="H2379" s="188">
        <v>61782.85</v>
      </c>
      <c r="I2379" s="188">
        <v>0</v>
      </c>
      <c r="J2379" s="188">
        <f t="shared" ref="J2379:J2386" si="349">H2379-I2379</f>
        <v>61782.85</v>
      </c>
      <c r="K2379" s="188" t="s">
        <v>2389</v>
      </c>
      <c r="L2379" s="405" t="s">
        <v>9280</v>
      </c>
      <c r="M2379" s="405" t="s">
        <v>2390</v>
      </c>
      <c r="N2379" s="405" t="s">
        <v>2391</v>
      </c>
      <c r="O2379" s="854" t="s">
        <v>23</v>
      </c>
    </row>
    <row r="2380" spans="1:15" s="42" customFormat="1" ht="122.25" customHeight="1">
      <c r="A2380" s="405" t="s">
        <v>1293</v>
      </c>
      <c r="B2380" s="16" t="s">
        <v>2392</v>
      </c>
      <c r="C2380" s="16" t="s">
        <v>2393</v>
      </c>
      <c r="D2380" s="801">
        <v>20.8</v>
      </c>
      <c r="E2380" s="188" t="s">
        <v>2394</v>
      </c>
      <c r="F2380" s="799">
        <v>0</v>
      </c>
      <c r="G2380" s="44">
        <v>1</v>
      </c>
      <c r="H2380" s="273">
        <v>58585.23</v>
      </c>
      <c r="I2380" s="368">
        <v>0</v>
      </c>
      <c r="J2380" s="368">
        <f t="shared" si="349"/>
        <v>58585.23</v>
      </c>
      <c r="K2380" s="5" t="s">
        <v>2395</v>
      </c>
      <c r="L2380" s="273">
        <v>128385.92</v>
      </c>
      <c r="M2380" s="20" t="s">
        <v>2390</v>
      </c>
      <c r="N2380" s="18" t="s">
        <v>2391</v>
      </c>
      <c r="O2380" s="103" t="s">
        <v>23</v>
      </c>
    </row>
    <row r="2381" spans="1:15" s="42" customFormat="1" ht="122.25" customHeight="1">
      <c r="A2381" s="44">
        <v>3</v>
      </c>
      <c r="B2381" s="16" t="s">
        <v>2396</v>
      </c>
      <c r="C2381" s="44" t="s">
        <v>2397</v>
      </c>
      <c r="D2381" s="801">
        <v>67.2</v>
      </c>
      <c r="E2381" s="188" t="s">
        <v>2398</v>
      </c>
      <c r="F2381" s="799">
        <v>0</v>
      </c>
      <c r="G2381" s="325">
        <v>1</v>
      </c>
      <c r="H2381" s="368">
        <v>305754.25</v>
      </c>
      <c r="I2381" s="368">
        <v>244603.48</v>
      </c>
      <c r="J2381" s="368">
        <f t="shared" si="349"/>
        <v>61150.76999999999</v>
      </c>
      <c r="K2381" s="5" t="s">
        <v>2399</v>
      </c>
      <c r="L2381" s="273">
        <v>273015.46000000002</v>
      </c>
      <c r="M2381" s="20" t="s">
        <v>2390</v>
      </c>
      <c r="N2381" s="18" t="s">
        <v>2391</v>
      </c>
      <c r="O2381" s="18" t="s">
        <v>23</v>
      </c>
    </row>
    <row r="2382" spans="1:15" s="42" customFormat="1" ht="122.25" customHeight="1">
      <c r="A2382" s="44">
        <v>4</v>
      </c>
      <c r="B2382" s="16" t="s">
        <v>2400</v>
      </c>
      <c r="C2382" s="44" t="s">
        <v>2401</v>
      </c>
      <c r="D2382" s="801">
        <v>66.599999999999994</v>
      </c>
      <c r="E2382" s="188" t="s">
        <v>2402</v>
      </c>
      <c r="F2382" s="799">
        <v>0</v>
      </c>
      <c r="G2382" s="325">
        <v>1</v>
      </c>
      <c r="H2382" s="368">
        <v>32720.58</v>
      </c>
      <c r="I2382" s="368">
        <v>0</v>
      </c>
      <c r="J2382" s="368">
        <f t="shared" si="349"/>
        <v>32720.58</v>
      </c>
      <c r="K2382" s="5" t="s">
        <v>2403</v>
      </c>
      <c r="L2382" s="273">
        <v>533029.1</v>
      </c>
      <c r="M2382" s="20" t="s">
        <v>2390</v>
      </c>
      <c r="N2382" s="18" t="s">
        <v>2391</v>
      </c>
      <c r="O2382" s="18" t="s">
        <v>23</v>
      </c>
    </row>
    <row r="2383" spans="1:15" s="42" customFormat="1" ht="122.25" customHeight="1">
      <c r="A2383" s="44">
        <v>5</v>
      </c>
      <c r="B2383" s="44" t="s">
        <v>2404</v>
      </c>
      <c r="C2383" s="16" t="s">
        <v>2405</v>
      </c>
      <c r="D2383" s="798">
        <v>22.9</v>
      </c>
      <c r="E2383" s="188" t="s">
        <v>2406</v>
      </c>
      <c r="F2383" s="799">
        <v>0</v>
      </c>
      <c r="G2383" s="282">
        <v>1</v>
      </c>
      <c r="H2383" s="273">
        <v>97000</v>
      </c>
      <c r="I2383" s="368">
        <v>77600.320000000007</v>
      </c>
      <c r="J2383" s="368">
        <f t="shared" si="349"/>
        <v>19399.679999999993</v>
      </c>
      <c r="K2383" s="5" t="s">
        <v>2407</v>
      </c>
      <c r="L2383" s="273">
        <v>118005.99</v>
      </c>
      <c r="M2383" s="20" t="s">
        <v>2390</v>
      </c>
      <c r="N2383" s="18" t="s">
        <v>2391</v>
      </c>
      <c r="O2383" s="21" t="s">
        <v>23</v>
      </c>
    </row>
    <row r="2384" spans="1:15" s="42" customFormat="1" ht="122.25" customHeight="1">
      <c r="A2384" s="44">
        <v>6</v>
      </c>
      <c r="B2384" s="44" t="s">
        <v>2408</v>
      </c>
      <c r="C2384" s="16" t="s">
        <v>2405</v>
      </c>
      <c r="D2384" s="798">
        <v>20.5</v>
      </c>
      <c r="E2384" s="188" t="s">
        <v>2409</v>
      </c>
      <c r="F2384" s="799">
        <v>0</v>
      </c>
      <c r="G2384" s="282">
        <v>1</v>
      </c>
      <c r="H2384" s="273">
        <v>59000</v>
      </c>
      <c r="I2384" s="368">
        <v>47199.92</v>
      </c>
      <c r="J2384" s="368">
        <f t="shared" si="349"/>
        <v>11800.080000000002</v>
      </c>
      <c r="K2384" s="5" t="s">
        <v>2410</v>
      </c>
      <c r="L2384" s="273">
        <v>109266.64</v>
      </c>
      <c r="M2384" s="20" t="s">
        <v>2390</v>
      </c>
      <c r="N2384" s="18" t="s">
        <v>2391</v>
      </c>
      <c r="O2384" s="21" t="s">
        <v>23</v>
      </c>
    </row>
    <row r="2385" spans="1:15" s="42" customFormat="1" ht="122.25" customHeight="1">
      <c r="A2385" s="44">
        <v>7</v>
      </c>
      <c r="B2385" s="44" t="s">
        <v>2411</v>
      </c>
      <c r="C2385" s="16" t="s">
        <v>2405</v>
      </c>
      <c r="D2385" s="798">
        <v>27.6</v>
      </c>
      <c r="E2385" s="188" t="s">
        <v>2412</v>
      </c>
      <c r="F2385" s="799">
        <v>0</v>
      </c>
      <c r="G2385" s="282">
        <v>1</v>
      </c>
      <c r="H2385" s="273">
        <v>79000</v>
      </c>
      <c r="I2385" s="368">
        <v>63200.32</v>
      </c>
      <c r="J2385" s="368">
        <f t="shared" si="349"/>
        <v>15799.68</v>
      </c>
      <c r="K2385" s="5" t="s">
        <v>2413</v>
      </c>
      <c r="L2385" s="273">
        <v>254815.07</v>
      </c>
      <c r="M2385" s="20" t="s">
        <v>2390</v>
      </c>
      <c r="N2385" s="18" t="s">
        <v>2391</v>
      </c>
      <c r="O2385" s="21" t="s">
        <v>23</v>
      </c>
    </row>
    <row r="2386" spans="1:15" s="42" customFormat="1" ht="122.25" customHeight="1">
      <c r="A2386" s="44">
        <v>8</v>
      </c>
      <c r="B2386" s="17" t="s">
        <v>5959</v>
      </c>
      <c r="C2386" s="17" t="s">
        <v>5960</v>
      </c>
      <c r="D2386" s="5">
        <v>39.799999999999997</v>
      </c>
      <c r="E2386" s="188"/>
      <c r="F2386" s="799">
        <v>0</v>
      </c>
      <c r="G2386" s="269">
        <v>1</v>
      </c>
      <c r="H2386" s="368">
        <v>235000</v>
      </c>
      <c r="I2386" s="368">
        <v>124761.62</v>
      </c>
      <c r="J2386" s="368">
        <f t="shared" si="349"/>
        <v>110238.38</v>
      </c>
      <c r="K2386" s="5" t="s">
        <v>1111</v>
      </c>
      <c r="L2386" s="273">
        <v>259115.11</v>
      </c>
      <c r="M2386" s="5" t="s">
        <v>9279</v>
      </c>
      <c r="N2386" s="5" t="s">
        <v>5961</v>
      </c>
      <c r="O2386" s="21"/>
    </row>
    <row r="2387" spans="1:15" s="42" customFormat="1" ht="122.25" customHeight="1">
      <c r="A2387" s="44">
        <v>9</v>
      </c>
      <c r="B2387" s="44" t="s">
        <v>2414</v>
      </c>
      <c r="C2387" s="44" t="s">
        <v>2415</v>
      </c>
      <c r="D2387" s="801">
        <v>97.9</v>
      </c>
      <c r="E2387" s="44" t="s">
        <v>23</v>
      </c>
      <c r="F2387" s="799">
        <v>0</v>
      </c>
      <c r="G2387" s="282">
        <v>1</v>
      </c>
      <c r="H2387" s="273">
        <v>0</v>
      </c>
      <c r="I2387" s="273">
        <v>0</v>
      </c>
      <c r="J2387" s="273">
        <v>0</v>
      </c>
      <c r="K2387" s="44" t="s">
        <v>2416</v>
      </c>
      <c r="L2387" s="273">
        <v>625296.11</v>
      </c>
      <c r="M2387" s="20" t="s">
        <v>2417</v>
      </c>
      <c r="N2387" s="44" t="s">
        <v>2418</v>
      </c>
      <c r="O2387" s="21"/>
    </row>
    <row r="2388" spans="1:15" s="42" customFormat="1" ht="184.5" customHeight="1">
      <c r="A2388" s="106" t="s">
        <v>2385</v>
      </c>
      <c r="B2388" s="1076" t="s">
        <v>2419</v>
      </c>
      <c r="C2388" s="1078"/>
      <c r="D2388" s="843">
        <f>SUM(D2379:D2387)</f>
        <v>420.80000000000007</v>
      </c>
      <c r="E2388" s="106" t="s">
        <v>23</v>
      </c>
      <c r="F2388" s="165">
        <v>0</v>
      </c>
      <c r="G2388" s="23">
        <f>SUM(G2379:G2387)</f>
        <v>9</v>
      </c>
      <c r="H2388" s="43">
        <f>SUM(H2379:H2387)</f>
        <v>928842.91</v>
      </c>
      <c r="I2388" s="43">
        <f>SUM(I2379:I2387)</f>
        <v>557365.66</v>
      </c>
      <c r="J2388" s="51">
        <f>SUM(J2379:J2387)</f>
        <v>371477.25</v>
      </c>
      <c r="K2388" s="105" t="s">
        <v>23</v>
      </c>
      <c r="L2388" s="22">
        <f>L2379+L2380+L2381+L2382+L2383+L2384+L2385+L2386+L2387</f>
        <v>2640545.6799999997</v>
      </c>
      <c r="M2388" s="26" t="s">
        <v>23</v>
      </c>
      <c r="N2388" s="105" t="s">
        <v>23</v>
      </c>
      <c r="O2388" s="26" t="s">
        <v>23</v>
      </c>
    </row>
    <row r="2389" spans="1:15" s="42" customFormat="1" ht="22.5">
      <c r="A2389" s="106" t="s">
        <v>2420</v>
      </c>
      <c r="B2389" s="1076" t="s">
        <v>197</v>
      </c>
      <c r="C2389" s="1077"/>
      <c r="D2389" s="1077"/>
      <c r="E2389" s="1077"/>
      <c r="F2389" s="1077"/>
      <c r="G2389" s="1077"/>
      <c r="H2389" s="1077"/>
      <c r="I2389" s="1077"/>
      <c r="J2389" s="1077"/>
      <c r="K2389" s="1077"/>
      <c r="L2389" s="1077"/>
      <c r="M2389" s="1077"/>
      <c r="N2389" s="1077"/>
      <c r="O2389" s="1078"/>
    </row>
    <row r="2390" spans="1:15" s="42" customFormat="1" ht="23.25">
      <c r="A2390" s="379">
        <v>1</v>
      </c>
      <c r="B2390" s="619" t="s">
        <v>23</v>
      </c>
      <c r="C2390" s="619" t="s">
        <v>23</v>
      </c>
      <c r="D2390" s="875">
        <v>0</v>
      </c>
      <c r="E2390" s="379" t="s">
        <v>23</v>
      </c>
      <c r="F2390" s="851">
        <v>0</v>
      </c>
      <c r="G2390" s="731">
        <v>0</v>
      </c>
      <c r="H2390" s="733">
        <v>0</v>
      </c>
      <c r="I2390" s="733">
        <v>0</v>
      </c>
      <c r="J2390" s="733">
        <v>0</v>
      </c>
      <c r="K2390" s="379" t="s">
        <v>23</v>
      </c>
      <c r="L2390" s="733">
        <v>0</v>
      </c>
      <c r="M2390" s="728" t="s">
        <v>23</v>
      </c>
      <c r="N2390" s="379" t="s">
        <v>23</v>
      </c>
      <c r="O2390" s="626" t="s">
        <v>23</v>
      </c>
    </row>
    <row r="2391" spans="1:15" s="42" customFormat="1" ht="123.75" customHeight="1">
      <c r="A2391" s="106" t="s">
        <v>2420</v>
      </c>
      <c r="B2391" s="1076" t="s">
        <v>2421</v>
      </c>
      <c r="C2391" s="1078"/>
      <c r="D2391" s="26">
        <v>0</v>
      </c>
      <c r="E2391" s="106" t="s">
        <v>23</v>
      </c>
      <c r="F2391" s="165">
        <v>0</v>
      </c>
      <c r="G2391" s="23">
        <v>0</v>
      </c>
      <c r="H2391" s="43">
        <v>0</v>
      </c>
      <c r="I2391" s="43">
        <v>0</v>
      </c>
      <c r="J2391" s="51">
        <v>0</v>
      </c>
      <c r="K2391" s="105" t="s">
        <v>23</v>
      </c>
      <c r="L2391" s="22">
        <v>0</v>
      </c>
      <c r="M2391" s="26" t="s">
        <v>23</v>
      </c>
      <c r="N2391" s="105" t="s">
        <v>23</v>
      </c>
      <c r="O2391" s="26" t="s">
        <v>23</v>
      </c>
    </row>
    <row r="2392" spans="1:15" s="42" customFormat="1" ht="22.5">
      <c r="A2392" s="106" t="s">
        <v>2422</v>
      </c>
      <c r="B2392" s="1076" t="s">
        <v>678</v>
      </c>
      <c r="C2392" s="1077"/>
      <c r="D2392" s="1077"/>
      <c r="E2392" s="1077"/>
      <c r="F2392" s="1077"/>
      <c r="G2392" s="1077"/>
      <c r="H2392" s="1077"/>
      <c r="I2392" s="1077"/>
      <c r="J2392" s="1077"/>
      <c r="K2392" s="1077"/>
      <c r="L2392" s="1077"/>
      <c r="M2392" s="1077"/>
      <c r="N2392" s="1077"/>
      <c r="O2392" s="1078"/>
    </row>
    <row r="2393" spans="1:15" s="42" customFormat="1" ht="45">
      <c r="A2393" s="106" t="s">
        <v>2423</v>
      </c>
      <c r="B2393" s="1076" t="s">
        <v>977</v>
      </c>
      <c r="C2393" s="1077"/>
      <c r="D2393" s="1085"/>
      <c r="E2393" s="1085"/>
      <c r="F2393" s="1085"/>
      <c r="G2393" s="1085"/>
      <c r="H2393" s="1085"/>
      <c r="I2393" s="1085"/>
      <c r="J2393" s="1085"/>
      <c r="K2393" s="1085"/>
      <c r="L2393" s="1085"/>
      <c r="M2393" s="1085"/>
      <c r="N2393" s="1085"/>
      <c r="O2393" s="1086"/>
    </row>
    <row r="2394" spans="1:15" s="42" customFormat="1" ht="23.25">
      <c r="A2394" s="379">
        <v>1</v>
      </c>
      <c r="B2394" s="619" t="s">
        <v>23</v>
      </c>
      <c r="C2394" s="619" t="s">
        <v>23</v>
      </c>
      <c r="D2394" s="875">
        <v>0</v>
      </c>
      <c r="E2394" s="379" t="s">
        <v>23</v>
      </c>
      <c r="F2394" s="851">
        <v>0</v>
      </c>
      <c r="G2394" s="731">
        <v>0</v>
      </c>
      <c r="H2394" s="733">
        <v>0</v>
      </c>
      <c r="I2394" s="733">
        <v>0</v>
      </c>
      <c r="J2394" s="733">
        <v>0</v>
      </c>
      <c r="K2394" s="379" t="s">
        <v>23</v>
      </c>
      <c r="L2394" s="733">
        <v>0</v>
      </c>
      <c r="M2394" s="728" t="s">
        <v>23</v>
      </c>
      <c r="N2394" s="379" t="s">
        <v>23</v>
      </c>
      <c r="O2394" s="626" t="s">
        <v>23</v>
      </c>
    </row>
    <row r="2395" spans="1:15" s="42" customFormat="1" ht="45">
      <c r="A2395" s="106" t="s">
        <v>2423</v>
      </c>
      <c r="B2395" s="1076" t="s">
        <v>978</v>
      </c>
      <c r="C2395" s="1078"/>
      <c r="D2395" s="26">
        <v>0</v>
      </c>
      <c r="E2395" s="106" t="s">
        <v>23</v>
      </c>
      <c r="F2395" s="165">
        <v>0</v>
      </c>
      <c r="G2395" s="23">
        <v>0</v>
      </c>
      <c r="H2395" s="43">
        <v>0</v>
      </c>
      <c r="I2395" s="43">
        <v>0</v>
      </c>
      <c r="J2395" s="51">
        <v>0</v>
      </c>
      <c r="K2395" s="105" t="s">
        <v>23</v>
      </c>
      <c r="L2395" s="22">
        <v>0</v>
      </c>
      <c r="M2395" s="26" t="s">
        <v>23</v>
      </c>
      <c r="N2395" s="105" t="s">
        <v>23</v>
      </c>
      <c r="O2395" s="26" t="s">
        <v>23</v>
      </c>
    </row>
    <row r="2396" spans="1:15" s="42" customFormat="1" ht="45">
      <c r="A2396" s="106" t="s">
        <v>2424</v>
      </c>
      <c r="B2396" s="1076" t="s">
        <v>692</v>
      </c>
      <c r="C2396" s="1077"/>
      <c r="D2396" s="1077"/>
      <c r="E2396" s="1077"/>
      <c r="F2396" s="1077"/>
      <c r="G2396" s="1077"/>
      <c r="H2396" s="1077"/>
      <c r="I2396" s="1077"/>
      <c r="J2396" s="1077"/>
      <c r="K2396" s="1077"/>
      <c r="L2396" s="1077"/>
      <c r="M2396" s="1077"/>
      <c r="N2396" s="1077"/>
      <c r="O2396" s="1078"/>
    </row>
    <row r="2397" spans="1:15" s="42" customFormat="1" ht="23.25">
      <c r="A2397" s="379">
        <v>1</v>
      </c>
      <c r="B2397" s="619" t="s">
        <v>23</v>
      </c>
      <c r="C2397" s="619" t="s">
        <v>23</v>
      </c>
      <c r="D2397" s="875">
        <v>0</v>
      </c>
      <c r="E2397" s="379" t="s">
        <v>23</v>
      </c>
      <c r="F2397" s="851">
        <v>0</v>
      </c>
      <c r="G2397" s="731">
        <v>0</v>
      </c>
      <c r="H2397" s="733">
        <v>0</v>
      </c>
      <c r="I2397" s="733">
        <v>0</v>
      </c>
      <c r="J2397" s="733">
        <v>0</v>
      </c>
      <c r="K2397" s="379" t="s">
        <v>23</v>
      </c>
      <c r="L2397" s="733">
        <v>0</v>
      </c>
      <c r="M2397" s="728" t="s">
        <v>23</v>
      </c>
      <c r="N2397" s="379" t="s">
        <v>23</v>
      </c>
      <c r="O2397" s="626" t="s">
        <v>23</v>
      </c>
    </row>
    <row r="2398" spans="1:15" s="42" customFormat="1" ht="45">
      <c r="A2398" s="106" t="s">
        <v>2424</v>
      </c>
      <c r="B2398" s="1076" t="s">
        <v>980</v>
      </c>
      <c r="C2398" s="1078"/>
      <c r="D2398" s="26">
        <v>0</v>
      </c>
      <c r="E2398" s="106" t="s">
        <v>23</v>
      </c>
      <c r="F2398" s="165">
        <v>0</v>
      </c>
      <c r="G2398" s="23">
        <v>0</v>
      </c>
      <c r="H2398" s="43">
        <v>0</v>
      </c>
      <c r="I2398" s="43">
        <v>0</v>
      </c>
      <c r="J2398" s="51">
        <v>0</v>
      </c>
      <c r="K2398" s="105" t="s">
        <v>23</v>
      </c>
      <c r="L2398" s="22">
        <v>0</v>
      </c>
      <c r="M2398" s="26" t="s">
        <v>23</v>
      </c>
      <c r="N2398" s="105" t="s">
        <v>23</v>
      </c>
      <c r="O2398" s="26" t="s">
        <v>23</v>
      </c>
    </row>
    <row r="2399" spans="1:15" s="42" customFormat="1" ht="45">
      <c r="A2399" s="106" t="s">
        <v>2425</v>
      </c>
      <c r="B2399" s="1076" t="s">
        <v>721</v>
      </c>
      <c r="C2399" s="1077"/>
      <c r="D2399" s="1077"/>
      <c r="E2399" s="1077"/>
      <c r="F2399" s="1077"/>
      <c r="G2399" s="1077"/>
      <c r="H2399" s="1077"/>
      <c r="I2399" s="1077"/>
      <c r="J2399" s="1077"/>
      <c r="K2399" s="1077"/>
      <c r="L2399" s="1077"/>
      <c r="M2399" s="1077"/>
      <c r="N2399" s="1077"/>
      <c r="O2399" s="1078"/>
    </row>
    <row r="2400" spans="1:15" s="42" customFormat="1" ht="23.25">
      <c r="A2400" s="379" t="s">
        <v>982</v>
      </c>
      <c r="B2400" s="849" t="s">
        <v>23</v>
      </c>
      <c r="C2400" s="849" t="s">
        <v>23</v>
      </c>
      <c r="D2400" s="620">
        <v>0</v>
      </c>
      <c r="E2400" s="629" t="s">
        <v>23</v>
      </c>
      <c r="F2400" s="851">
        <v>0</v>
      </c>
      <c r="G2400" s="852">
        <v>0</v>
      </c>
      <c r="H2400" s="876">
        <v>0</v>
      </c>
      <c r="I2400" s="733">
        <v>0</v>
      </c>
      <c r="J2400" s="733">
        <v>0</v>
      </c>
      <c r="K2400" s="379" t="s">
        <v>23</v>
      </c>
      <c r="L2400" s="733">
        <v>0</v>
      </c>
      <c r="M2400" s="628" t="s">
        <v>23</v>
      </c>
      <c r="N2400" s="629" t="s">
        <v>23</v>
      </c>
      <c r="O2400" s="626" t="s">
        <v>23</v>
      </c>
    </row>
    <row r="2401" spans="1:15" s="42" customFormat="1" ht="45">
      <c r="A2401" s="106" t="s">
        <v>2425</v>
      </c>
      <c r="B2401" s="1076" t="s">
        <v>732</v>
      </c>
      <c r="C2401" s="1078"/>
      <c r="D2401" s="26">
        <v>0</v>
      </c>
      <c r="E2401" s="106" t="s">
        <v>23</v>
      </c>
      <c r="F2401" s="165">
        <v>0</v>
      </c>
      <c r="G2401" s="23">
        <v>0</v>
      </c>
      <c r="H2401" s="43">
        <v>0</v>
      </c>
      <c r="I2401" s="43">
        <v>0</v>
      </c>
      <c r="J2401" s="51">
        <v>0</v>
      </c>
      <c r="K2401" s="105" t="s">
        <v>23</v>
      </c>
      <c r="L2401" s="873">
        <v>0</v>
      </c>
      <c r="M2401" s="26" t="s">
        <v>23</v>
      </c>
      <c r="N2401" s="105" t="s">
        <v>23</v>
      </c>
      <c r="O2401" s="26" t="s">
        <v>23</v>
      </c>
    </row>
    <row r="2402" spans="1:15" s="42" customFormat="1" ht="139.5" customHeight="1">
      <c r="A2402" s="106" t="s">
        <v>2422</v>
      </c>
      <c r="B2402" s="1076" t="s">
        <v>2426</v>
      </c>
      <c r="C2402" s="1078"/>
      <c r="D2402" s="26">
        <v>0</v>
      </c>
      <c r="E2402" s="106" t="s">
        <v>23</v>
      </c>
      <c r="F2402" s="165">
        <v>0</v>
      </c>
      <c r="G2402" s="23">
        <v>0</v>
      </c>
      <c r="H2402" s="43">
        <v>0</v>
      </c>
      <c r="I2402" s="43">
        <v>0</v>
      </c>
      <c r="J2402" s="51">
        <v>0</v>
      </c>
      <c r="K2402" s="105" t="s">
        <v>23</v>
      </c>
      <c r="L2402" s="22">
        <v>0</v>
      </c>
      <c r="M2402" s="26" t="s">
        <v>23</v>
      </c>
      <c r="N2402" s="105" t="s">
        <v>23</v>
      </c>
      <c r="O2402" s="26" t="s">
        <v>23</v>
      </c>
    </row>
    <row r="2403" spans="1:15" s="42" customFormat="1" ht="57.75" customHeight="1">
      <c r="A2403" s="106" t="s">
        <v>2427</v>
      </c>
      <c r="B2403" s="1076" t="s">
        <v>735</v>
      </c>
      <c r="C2403" s="1077"/>
      <c r="D2403" s="1077"/>
      <c r="E2403" s="1077"/>
      <c r="F2403" s="1077"/>
      <c r="G2403" s="1077"/>
      <c r="H2403" s="1077"/>
      <c r="I2403" s="1077"/>
      <c r="J2403" s="1077"/>
      <c r="K2403" s="1077"/>
      <c r="L2403" s="1077"/>
      <c r="M2403" s="1077"/>
      <c r="N2403" s="1077"/>
      <c r="O2403" s="1078"/>
    </row>
    <row r="2404" spans="1:15" s="42" customFormat="1" ht="60" customHeight="1">
      <c r="A2404" s="106" t="s">
        <v>2428</v>
      </c>
      <c r="B2404" s="1076" t="s">
        <v>985</v>
      </c>
      <c r="C2404" s="1077"/>
      <c r="D2404" s="1077"/>
      <c r="E2404" s="1077"/>
      <c r="F2404" s="1077"/>
      <c r="G2404" s="1077"/>
      <c r="H2404" s="1077"/>
      <c r="I2404" s="1077"/>
      <c r="J2404" s="1077"/>
      <c r="K2404" s="1077"/>
      <c r="L2404" s="1077"/>
      <c r="M2404" s="1077"/>
      <c r="N2404" s="1077"/>
      <c r="O2404" s="1078"/>
    </row>
    <row r="2405" spans="1:15" s="42" customFormat="1" ht="23.25">
      <c r="A2405" s="379">
        <v>1</v>
      </c>
      <c r="B2405" s="619" t="s">
        <v>23</v>
      </c>
      <c r="C2405" s="619" t="s">
        <v>23</v>
      </c>
      <c r="D2405" s="875">
        <v>0</v>
      </c>
      <c r="E2405" s="379" t="s">
        <v>23</v>
      </c>
      <c r="F2405" s="851">
        <v>0</v>
      </c>
      <c r="G2405" s="731">
        <v>0</v>
      </c>
      <c r="H2405" s="733">
        <v>0</v>
      </c>
      <c r="I2405" s="733">
        <v>0</v>
      </c>
      <c r="J2405" s="733">
        <v>0</v>
      </c>
      <c r="K2405" s="379" t="s">
        <v>23</v>
      </c>
      <c r="L2405" s="733">
        <v>0</v>
      </c>
      <c r="M2405" s="728" t="s">
        <v>23</v>
      </c>
      <c r="N2405" s="379" t="s">
        <v>23</v>
      </c>
      <c r="O2405" s="626" t="s">
        <v>23</v>
      </c>
    </row>
    <row r="2406" spans="1:15" s="42" customFormat="1" ht="22.5">
      <c r="A2406" s="173" t="s">
        <v>2429</v>
      </c>
      <c r="B2406" s="1076" t="s">
        <v>949</v>
      </c>
      <c r="C2406" s="1078"/>
      <c r="D2406" s="26">
        <v>0</v>
      </c>
      <c r="E2406" s="106" t="s">
        <v>23</v>
      </c>
      <c r="F2406" s="165">
        <v>0</v>
      </c>
      <c r="G2406" s="23">
        <v>0</v>
      </c>
      <c r="H2406" s="43">
        <v>0</v>
      </c>
      <c r="I2406" s="43">
        <v>0</v>
      </c>
      <c r="J2406" s="51">
        <v>0</v>
      </c>
      <c r="K2406" s="105" t="s">
        <v>23</v>
      </c>
      <c r="L2406" s="22">
        <v>0</v>
      </c>
      <c r="M2406" s="26" t="s">
        <v>23</v>
      </c>
      <c r="N2406" s="105" t="s">
        <v>23</v>
      </c>
      <c r="O2406" s="26" t="s">
        <v>23</v>
      </c>
    </row>
    <row r="2407" spans="1:15" s="42" customFormat="1" ht="22.5">
      <c r="A2407" s="173" t="s">
        <v>2430</v>
      </c>
      <c r="B2407" s="1076" t="s">
        <v>987</v>
      </c>
      <c r="C2407" s="1077"/>
      <c r="D2407" s="1077"/>
      <c r="E2407" s="1077"/>
      <c r="F2407" s="1077"/>
      <c r="G2407" s="1077"/>
      <c r="H2407" s="1077"/>
      <c r="I2407" s="1077"/>
      <c r="J2407" s="1077"/>
      <c r="K2407" s="1077"/>
      <c r="L2407" s="1077"/>
      <c r="M2407" s="1077"/>
      <c r="N2407" s="1077"/>
      <c r="O2407" s="1078"/>
    </row>
    <row r="2408" spans="1:15" s="42" customFormat="1" ht="23.25">
      <c r="A2408" s="877">
        <v>1</v>
      </c>
      <c r="B2408" s="619" t="s">
        <v>23</v>
      </c>
      <c r="C2408" s="619" t="s">
        <v>23</v>
      </c>
      <c r="D2408" s="875">
        <v>0</v>
      </c>
      <c r="E2408" s="379" t="s">
        <v>23</v>
      </c>
      <c r="F2408" s="851">
        <v>0</v>
      </c>
      <c r="G2408" s="731">
        <v>0</v>
      </c>
      <c r="H2408" s="733">
        <v>0</v>
      </c>
      <c r="I2408" s="733">
        <v>0</v>
      </c>
      <c r="J2408" s="733">
        <v>0</v>
      </c>
      <c r="K2408" s="379" t="s">
        <v>23</v>
      </c>
      <c r="L2408" s="733">
        <v>0</v>
      </c>
      <c r="M2408" s="728" t="s">
        <v>23</v>
      </c>
      <c r="N2408" s="379" t="s">
        <v>23</v>
      </c>
      <c r="O2408" s="626" t="s">
        <v>23</v>
      </c>
    </row>
    <row r="2409" spans="1:15" s="42" customFormat="1" ht="22.5">
      <c r="A2409" s="173" t="s">
        <v>2430</v>
      </c>
      <c r="B2409" s="1076" t="s">
        <v>988</v>
      </c>
      <c r="C2409" s="1078"/>
      <c r="D2409" s="26">
        <v>0</v>
      </c>
      <c r="E2409" s="106" t="s">
        <v>23</v>
      </c>
      <c r="F2409" s="165">
        <v>0</v>
      </c>
      <c r="G2409" s="23">
        <v>0</v>
      </c>
      <c r="H2409" s="43">
        <v>0</v>
      </c>
      <c r="I2409" s="43">
        <v>0</v>
      </c>
      <c r="J2409" s="51">
        <v>0</v>
      </c>
      <c r="K2409" s="105" t="s">
        <v>23</v>
      </c>
      <c r="L2409" s="22">
        <v>0</v>
      </c>
      <c r="M2409" s="26" t="s">
        <v>23</v>
      </c>
      <c r="N2409" s="105" t="s">
        <v>23</v>
      </c>
      <c r="O2409" s="26" t="s">
        <v>23</v>
      </c>
    </row>
    <row r="2410" spans="1:15" s="42" customFormat="1" ht="22.5">
      <c r="A2410" s="173" t="s">
        <v>2431</v>
      </c>
      <c r="B2410" s="1076" t="s">
        <v>990</v>
      </c>
      <c r="C2410" s="1077"/>
      <c r="D2410" s="1077"/>
      <c r="E2410" s="1077"/>
      <c r="F2410" s="1077"/>
      <c r="G2410" s="1077"/>
      <c r="H2410" s="1077"/>
      <c r="I2410" s="1077"/>
      <c r="J2410" s="1077"/>
      <c r="K2410" s="1077"/>
      <c r="L2410" s="1077"/>
      <c r="M2410" s="1077"/>
      <c r="N2410" s="1077"/>
      <c r="O2410" s="1078"/>
    </row>
    <row r="2411" spans="1:15" s="42" customFormat="1" ht="23.25">
      <c r="A2411" s="877">
        <v>1</v>
      </c>
      <c r="B2411" s="619" t="s">
        <v>23</v>
      </c>
      <c r="C2411" s="619" t="s">
        <v>23</v>
      </c>
      <c r="D2411" s="875">
        <v>0</v>
      </c>
      <c r="E2411" s="379" t="s">
        <v>23</v>
      </c>
      <c r="F2411" s="851">
        <v>0</v>
      </c>
      <c r="G2411" s="731">
        <v>0</v>
      </c>
      <c r="H2411" s="733">
        <v>0</v>
      </c>
      <c r="I2411" s="733">
        <v>0</v>
      </c>
      <c r="J2411" s="733">
        <v>0</v>
      </c>
      <c r="K2411" s="379" t="s">
        <v>23</v>
      </c>
      <c r="L2411" s="733">
        <v>0</v>
      </c>
      <c r="M2411" s="728" t="s">
        <v>23</v>
      </c>
      <c r="N2411" s="379" t="s">
        <v>23</v>
      </c>
      <c r="O2411" s="626" t="s">
        <v>23</v>
      </c>
    </row>
    <row r="2412" spans="1:15" s="42" customFormat="1" ht="22.5">
      <c r="A2412" s="173" t="s">
        <v>2431</v>
      </c>
      <c r="B2412" s="1076" t="s">
        <v>991</v>
      </c>
      <c r="C2412" s="1078"/>
      <c r="D2412" s="26">
        <v>0</v>
      </c>
      <c r="E2412" s="106" t="s">
        <v>23</v>
      </c>
      <c r="F2412" s="165">
        <v>0</v>
      </c>
      <c r="G2412" s="23">
        <v>0</v>
      </c>
      <c r="H2412" s="43">
        <v>0</v>
      </c>
      <c r="I2412" s="43">
        <v>0</v>
      </c>
      <c r="J2412" s="51">
        <v>0</v>
      </c>
      <c r="K2412" s="105" t="s">
        <v>23</v>
      </c>
      <c r="L2412" s="22">
        <v>0</v>
      </c>
      <c r="M2412" s="26" t="s">
        <v>23</v>
      </c>
      <c r="N2412" s="105" t="s">
        <v>23</v>
      </c>
      <c r="O2412" s="26" t="s">
        <v>23</v>
      </c>
    </row>
    <row r="2413" spans="1:15" s="42" customFormat="1" ht="22.5">
      <c r="A2413" s="173" t="s">
        <v>2432</v>
      </c>
      <c r="B2413" s="1076" t="s">
        <v>721</v>
      </c>
      <c r="C2413" s="1077"/>
      <c r="D2413" s="1077"/>
      <c r="E2413" s="1077"/>
      <c r="F2413" s="1077"/>
      <c r="G2413" s="1077"/>
      <c r="H2413" s="1077"/>
      <c r="I2413" s="1077"/>
      <c r="J2413" s="1077"/>
      <c r="K2413" s="1077"/>
      <c r="L2413" s="1077"/>
      <c r="M2413" s="1077"/>
      <c r="N2413" s="1077"/>
      <c r="O2413" s="1078"/>
    </row>
    <row r="2414" spans="1:15" s="42" customFormat="1" ht="23.25">
      <c r="A2414" s="878" t="s">
        <v>982</v>
      </c>
      <c r="B2414" s="619" t="s">
        <v>23</v>
      </c>
      <c r="C2414" s="619" t="s">
        <v>23</v>
      </c>
      <c r="D2414" s="875">
        <v>0</v>
      </c>
      <c r="E2414" s="379" t="s">
        <v>23</v>
      </c>
      <c r="F2414" s="851">
        <v>0</v>
      </c>
      <c r="G2414" s="731">
        <v>0</v>
      </c>
      <c r="H2414" s="733">
        <v>0</v>
      </c>
      <c r="I2414" s="733">
        <v>0</v>
      </c>
      <c r="J2414" s="733">
        <v>0</v>
      </c>
      <c r="K2414" s="379" t="s">
        <v>23</v>
      </c>
      <c r="L2414" s="733">
        <v>0</v>
      </c>
      <c r="M2414" s="728" t="s">
        <v>23</v>
      </c>
      <c r="N2414" s="379" t="s">
        <v>23</v>
      </c>
      <c r="O2414" s="626" t="s">
        <v>23</v>
      </c>
    </row>
    <row r="2415" spans="1:15" s="42" customFormat="1" ht="22.5">
      <c r="A2415" s="173" t="s">
        <v>2432</v>
      </c>
      <c r="B2415" s="1076" t="s">
        <v>732</v>
      </c>
      <c r="C2415" s="1078"/>
      <c r="D2415" s="26">
        <v>0</v>
      </c>
      <c r="E2415" s="106" t="s">
        <v>23</v>
      </c>
      <c r="F2415" s="165">
        <v>0</v>
      </c>
      <c r="G2415" s="23">
        <v>0</v>
      </c>
      <c r="H2415" s="43">
        <v>0</v>
      </c>
      <c r="I2415" s="43">
        <v>0</v>
      </c>
      <c r="J2415" s="51">
        <v>0</v>
      </c>
      <c r="K2415" s="105" t="s">
        <v>23</v>
      </c>
      <c r="L2415" s="22">
        <v>0</v>
      </c>
      <c r="M2415" s="26" t="s">
        <v>23</v>
      </c>
      <c r="N2415" s="105" t="s">
        <v>23</v>
      </c>
      <c r="O2415" s="26" t="s">
        <v>23</v>
      </c>
    </row>
    <row r="2416" spans="1:15" s="42" customFormat="1" ht="146.25" customHeight="1">
      <c r="A2416" s="173" t="s">
        <v>2427</v>
      </c>
      <c r="B2416" s="1076" t="s">
        <v>2433</v>
      </c>
      <c r="C2416" s="1078"/>
      <c r="D2416" s="26">
        <v>0</v>
      </c>
      <c r="E2416" s="106" t="s">
        <v>23</v>
      </c>
      <c r="F2416" s="165">
        <v>0</v>
      </c>
      <c r="G2416" s="23">
        <v>0</v>
      </c>
      <c r="H2416" s="43">
        <v>0</v>
      </c>
      <c r="I2416" s="43">
        <v>0</v>
      </c>
      <c r="J2416" s="51">
        <v>0</v>
      </c>
      <c r="K2416" s="105" t="s">
        <v>23</v>
      </c>
      <c r="L2416" s="22">
        <v>0</v>
      </c>
      <c r="M2416" s="26" t="s">
        <v>23</v>
      </c>
      <c r="N2416" s="105" t="s">
        <v>23</v>
      </c>
      <c r="O2416" s="26" t="s">
        <v>23</v>
      </c>
    </row>
    <row r="2417" spans="1:15" s="42" customFormat="1" ht="39.75" customHeight="1">
      <c r="A2417" s="173" t="s">
        <v>2434</v>
      </c>
      <c r="B2417" s="1076" t="s">
        <v>994</v>
      </c>
      <c r="C2417" s="1077"/>
      <c r="D2417" s="1077"/>
      <c r="E2417" s="1077"/>
      <c r="F2417" s="1077"/>
      <c r="G2417" s="1077"/>
      <c r="H2417" s="1077"/>
      <c r="I2417" s="1077"/>
      <c r="J2417" s="1077"/>
      <c r="K2417" s="1077"/>
      <c r="L2417" s="1077"/>
      <c r="M2417" s="1077"/>
      <c r="N2417" s="1077"/>
      <c r="O2417" s="1078"/>
    </row>
    <row r="2418" spans="1:15" s="42" customFormat="1" ht="23.25">
      <c r="A2418" s="878" t="s">
        <v>982</v>
      </c>
      <c r="B2418" s="619" t="s">
        <v>23</v>
      </c>
      <c r="C2418" s="619" t="s">
        <v>23</v>
      </c>
      <c r="D2418" s="875">
        <v>0</v>
      </c>
      <c r="E2418" s="379" t="s">
        <v>23</v>
      </c>
      <c r="F2418" s="851">
        <v>0</v>
      </c>
      <c r="G2418" s="731">
        <v>0</v>
      </c>
      <c r="H2418" s="733">
        <v>0</v>
      </c>
      <c r="I2418" s="733">
        <v>0</v>
      </c>
      <c r="J2418" s="733">
        <v>0</v>
      </c>
      <c r="K2418" s="379" t="s">
        <v>23</v>
      </c>
      <c r="L2418" s="733">
        <v>0</v>
      </c>
      <c r="M2418" s="728" t="s">
        <v>23</v>
      </c>
      <c r="N2418" s="379" t="s">
        <v>23</v>
      </c>
      <c r="O2418" s="626" t="s">
        <v>23</v>
      </c>
    </row>
    <row r="2419" spans="1:15" s="42" customFormat="1" ht="148.5" customHeight="1">
      <c r="A2419" s="173" t="s">
        <v>2434</v>
      </c>
      <c r="B2419" s="1076" t="s">
        <v>2435</v>
      </c>
      <c r="C2419" s="1078"/>
      <c r="D2419" s="26">
        <v>0</v>
      </c>
      <c r="E2419" s="106" t="s">
        <v>23</v>
      </c>
      <c r="F2419" s="165">
        <v>0</v>
      </c>
      <c r="G2419" s="23">
        <v>0</v>
      </c>
      <c r="H2419" s="43">
        <v>0</v>
      </c>
      <c r="I2419" s="43">
        <v>0</v>
      </c>
      <c r="J2419" s="51">
        <v>0</v>
      </c>
      <c r="K2419" s="105" t="s">
        <v>23</v>
      </c>
      <c r="L2419" s="22">
        <v>0</v>
      </c>
      <c r="M2419" s="26" t="s">
        <v>23</v>
      </c>
      <c r="N2419" s="105" t="s">
        <v>23</v>
      </c>
      <c r="O2419" s="26" t="s">
        <v>23</v>
      </c>
    </row>
    <row r="2420" spans="1:15" s="42" customFormat="1" ht="156" customHeight="1">
      <c r="A2420" s="173" t="s">
        <v>2383</v>
      </c>
      <c r="B2420" s="1076" t="s">
        <v>2436</v>
      </c>
      <c r="C2420" s="1078"/>
      <c r="D2420" s="26">
        <v>420.8</v>
      </c>
      <c r="E2420" s="106" t="s">
        <v>23</v>
      </c>
      <c r="F2420" s="165">
        <v>0</v>
      </c>
      <c r="G2420" s="23">
        <v>8</v>
      </c>
      <c r="H2420" s="43">
        <f>H2388</f>
        <v>928842.91</v>
      </c>
      <c r="I2420" s="43">
        <f>I2388</f>
        <v>557365.66</v>
      </c>
      <c r="J2420" s="51">
        <f>J2388</f>
        <v>371477.25</v>
      </c>
      <c r="K2420" s="105" t="s">
        <v>23</v>
      </c>
      <c r="L2420" s="22">
        <f>L2388</f>
        <v>2640545.6799999997</v>
      </c>
      <c r="M2420" s="26" t="s">
        <v>23</v>
      </c>
      <c r="N2420" s="105" t="s">
        <v>23</v>
      </c>
      <c r="O2420" s="26" t="s">
        <v>23</v>
      </c>
    </row>
    <row r="2421" spans="1:15" s="67" customFormat="1" ht="66.75" customHeight="1">
      <c r="A2421" s="104" t="s">
        <v>2437</v>
      </c>
      <c r="B2421" s="1068" t="s">
        <v>2438</v>
      </c>
      <c r="C2421" s="1069"/>
      <c r="D2421" s="1069"/>
      <c r="E2421" s="1069"/>
      <c r="F2421" s="1069"/>
      <c r="G2421" s="1069"/>
      <c r="H2421" s="1069"/>
      <c r="I2421" s="1069"/>
      <c r="J2421" s="1069"/>
      <c r="K2421" s="1069"/>
      <c r="L2421" s="1069"/>
      <c r="M2421" s="1069"/>
      <c r="N2421" s="1069"/>
      <c r="O2421" s="1070"/>
    </row>
    <row r="2422" spans="1:15" s="67" customFormat="1" ht="21">
      <c r="A2422" s="104" t="s">
        <v>2439</v>
      </c>
      <c r="B2422" s="1049" t="s">
        <v>20</v>
      </c>
      <c r="C2422" s="1051"/>
      <c r="D2422" s="1051"/>
      <c r="E2422" s="1051"/>
      <c r="F2422" s="1051"/>
      <c r="G2422" s="1051"/>
      <c r="H2422" s="1051"/>
      <c r="I2422" s="1051"/>
      <c r="J2422" s="1051"/>
      <c r="K2422" s="1051"/>
      <c r="L2422" s="1051"/>
      <c r="M2422" s="1051"/>
      <c r="N2422" s="1051"/>
      <c r="O2422" s="1050"/>
    </row>
    <row r="2423" spans="1:15" s="67" customFormat="1" ht="21">
      <c r="A2423" s="44">
        <v>1</v>
      </c>
      <c r="B2423" s="12"/>
      <c r="C2423" s="17"/>
      <c r="D2423" s="5">
        <v>0</v>
      </c>
      <c r="E2423" s="12"/>
      <c r="F2423" s="799">
        <v>0</v>
      </c>
      <c r="G2423" s="269"/>
      <c r="H2423" s="6">
        <v>0</v>
      </c>
      <c r="I2423" s="6">
        <v>0</v>
      </c>
      <c r="J2423" s="368">
        <v>0</v>
      </c>
      <c r="K2423" s="5"/>
      <c r="L2423" s="273">
        <v>0</v>
      </c>
      <c r="M2423" s="11" t="s">
        <v>23</v>
      </c>
      <c r="N2423" s="5" t="s">
        <v>23</v>
      </c>
      <c r="O2423" s="18" t="s">
        <v>23</v>
      </c>
    </row>
    <row r="2424" spans="1:15" s="67" customFormat="1" ht="83.25" customHeight="1">
      <c r="A2424" s="104" t="s">
        <v>2439</v>
      </c>
      <c r="B2424" s="1049" t="s">
        <v>2440</v>
      </c>
      <c r="C2424" s="1050"/>
      <c r="D2424" s="835">
        <v>0</v>
      </c>
      <c r="E2424" s="104" t="s">
        <v>23</v>
      </c>
      <c r="F2424" s="166">
        <v>0</v>
      </c>
      <c r="G2424" s="10">
        <v>0</v>
      </c>
      <c r="H2424" s="167">
        <v>0</v>
      </c>
      <c r="I2424" s="167">
        <v>0</v>
      </c>
      <c r="J2424" s="35">
        <v>0</v>
      </c>
      <c r="K2424" s="103" t="s">
        <v>23</v>
      </c>
      <c r="L2424" s="34">
        <v>0</v>
      </c>
      <c r="M2424" s="11" t="s">
        <v>23</v>
      </c>
      <c r="N2424" s="103" t="s">
        <v>23</v>
      </c>
      <c r="O2424" s="11" t="s">
        <v>23</v>
      </c>
    </row>
    <row r="2425" spans="1:15" s="67" customFormat="1" ht="21">
      <c r="A2425" s="104" t="s">
        <v>2441</v>
      </c>
      <c r="B2425" s="1049" t="s">
        <v>197</v>
      </c>
      <c r="C2425" s="1051"/>
      <c r="D2425" s="1051"/>
      <c r="E2425" s="1051"/>
      <c r="F2425" s="1051"/>
      <c r="G2425" s="1051"/>
      <c r="H2425" s="1051"/>
      <c r="I2425" s="1051"/>
      <c r="J2425" s="1051"/>
      <c r="K2425" s="1051"/>
      <c r="L2425" s="1051"/>
      <c r="M2425" s="1051"/>
      <c r="N2425" s="1051"/>
      <c r="O2425" s="1050"/>
    </row>
    <row r="2426" spans="1:15" s="67" customFormat="1" ht="21">
      <c r="A2426" s="44">
        <v>1</v>
      </c>
      <c r="B2426" s="21" t="s">
        <v>23</v>
      </c>
      <c r="C2426" s="21" t="s">
        <v>23</v>
      </c>
      <c r="D2426" s="801">
        <v>0</v>
      </c>
      <c r="E2426" s="44" t="s">
        <v>23</v>
      </c>
      <c r="F2426" s="799">
        <v>0</v>
      </c>
      <c r="G2426" s="282">
        <v>0</v>
      </c>
      <c r="H2426" s="273">
        <v>0</v>
      </c>
      <c r="I2426" s="273">
        <v>0</v>
      </c>
      <c r="J2426" s="273">
        <v>0</v>
      </c>
      <c r="K2426" s="44" t="s">
        <v>23</v>
      </c>
      <c r="L2426" s="273">
        <v>0</v>
      </c>
      <c r="M2426" s="20" t="s">
        <v>23</v>
      </c>
      <c r="N2426" s="44" t="s">
        <v>23</v>
      </c>
      <c r="O2426" s="18" t="s">
        <v>23</v>
      </c>
    </row>
    <row r="2427" spans="1:15" s="67" customFormat="1" ht="105.75" customHeight="1">
      <c r="A2427" s="104" t="s">
        <v>2441</v>
      </c>
      <c r="B2427" s="1049" t="s">
        <v>2442</v>
      </c>
      <c r="C2427" s="1050"/>
      <c r="D2427" s="11">
        <v>0</v>
      </c>
      <c r="E2427" s="104" t="s">
        <v>23</v>
      </c>
      <c r="F2427" s="166">
        <v>0</v>
      </c>
      <c r="G2427" s="10">
        <v>0</v>
      </c>
      <c r="H2427" s="167">
        <v>0</v>
      </c>
      <c r="I2427" s="167">
        <v>0</v>
      </c>
      <c r="J2427" s="35">
        <v>0</v>
      </c>
      <c r="K2427" s="103" t="s">
        <v>23</v>
      </c>
      <c r="L2427" s="34">
        <v>0</v>
      </c>
      <c r="M2427" s="11" t="s">
        <v>23</v>
      </c>
      <c r="N2427" s="103" t="s">
        <v>23</v>
      </c>
      <c r="O2427" s="11" t="s">
        <v>23</v>
      </c>
    </row>
    <row r="2428" spans="1:15" s="67" customFormat="1" ht="21">
      <c r="A2428" s="104" t="s">
        <v>2443</v>
      </c>
      <c r="B2428" s="1049" t="s">
        <v>678</v>
      </c>
      <c r="C2428" s="1051"/>
      <c r="D2428" s="1051"/>
      <c r="E2428" s="1051"/>
      <c r="F2428" s="1051"/>
      <c r="G2428" s="1051"/>
      <c r="H2428" s="1051"/>
      <c r="I2428" s="1051"/>
      <c r="J2428" s="1051"/>
      <c r="K2428" s="1051"/>
      <c r="L2428" s="1051"/>
      <c r="M2428" s="1051"/>
      <c r="N2428" s="1051"/>
      <c r="O2428" s="1050"/>
    </row>
    <row r="2429" spans="1:15" s="67" customFormat="1" ht="21">
      <c r="A2429" s="104" t="s">
        <v>2444</v>
      </c>
      <c r="B2429" s="1049" t="s">
        <v>977</v>
      </c>
      <c r="C2429" s="1051"/>
      <c r="D2429" s="1051"/>
      <c r="E2429" s="1051"/>
      <c r="F2429" s="1051"/>
      <c r="G2429" s="1051"/>
      <c r="H2429" s="1051"/>
      <c r="I2429" s="1051"/>
      <c r="J2429" s="1051"/>
      <c r="K2429" s="1051"/>
      <c r="L2429" s="1051"/>
      <c r="M2429" s="1051"/>
      <c r="N2429" s="1051"/>
      <c r="O2429" s="1050"/>
    </row>
    <row r="2430" spans="1:15" s="67" customFormat="1" ht="21">
      <c r="A2430" s="44">
        <v>1</v>
      </c>
      <c r="B2430" s="21" t="s">
        <v>23</v>
      </c>
      <c r="C2430" s="21" t="s">
        <v>23</v>
      </c>
      <c r="D2430" s="801">
        <v>0</v>
      </c>
      <c r="E2430" s="44" t="s">
        <v>23</v>
      </c>
      <c r="F2430" s="799">
        <v>0</v>
      </c>
      <c r="G2430" s="282">
        <v>0</v>
      </c>
      <c r="H2430" s="273">
        <v>0</v>
      </c>
      <c r="I2430" s="273">
        <v>0</v>
      </c>
      <c r="J2430" s="273">
        <v>0</v>
      </c>
      <c r="K2430" s="44" t="s">
        <v>23</v>
      </c>
      <c r="L2430" s="273">
        <v>0</v>
      </c>
      <c r="M2430" s="20" t="s">
        <v>23</v>
      </c>
      <c r="N2430" s="44" t="s">
        <v>23</v>
      </c>
      <c r="O2430" s="18" t="s">
        <v>23</v>
      </c>
    </row>
    <row r="2431" spans="1:15" s="67" customFormat="1" ht="45.75" customHeight="1">
      <c r="A2431" s="104" t="s">
        <v>2444</v>
      </c>
      <c r="B2431" s="1049" t="s">
        <v>978</v>
      </c>
      <c r="C2431" s="1050"/>
      <c r="D2431" s="11">
        <v>0</v>
      </c>
      <c r="E2431" s="104" t="s">
        <v>23</v>
      </c>
      <c r="F2431" s="166">
        <v>0</v>
      </c>
      <c r="G2431" s="10">
        <v>0</v>
      </c>
      <c r="H2431" s="167">
        <v>0</v>
      </c>
      <c r="I2431" s="167">
        <v>0</v>
      </c>
      <c r="J2431" s="35">
        <v>0</v>
      </c>
      <c r="K2431" s="103" t="s">
        <v>23</v>
      </c>
      <c r="L2431" s="34">
        <v>0</v>
      </c>
      <c r="M2431" s="11" t="s">
        <v>23</v>
      </c>
      <c r="N2431" s="103" t="s">
        <v>23</v>
      </c>
      <c r="O2431" s="11" t="s">
        <v>23</v>
      </c>
    </row>
    <row r="2432" spans="1:15" s="67" customFormat="1" ht="21">
      <c r="A2432" s="104" t="s">
        <v>2445</v>
      </c>
      <c r="B2432" s="1049" t="s">
        <v>692</v>
      </c>
      <c r="C2432" s="1051"/>
      <c r="D2432" s="1051"/>
      <c r="E2432" s="1051"/>
      <c r="F2432" s="1051"/>
      <c r="G2432" s="1051"/>
      <c r="H2432" s="1051"/>
      <c r="I2432" s="1051"/>
      <c r="J2432" s="1051"/>
      <c r="K2432" s="1051"/>
      <c r="L2432" s="1051"/>
      <c r="M2432" s="1051"/>
      <c r="N2432" s="1051"/>
      <c r="O2432" s="1050"/>
    </row>
    <row r="2433" spans="1:15" s="67" customFormat="1" ht="21">
      <c r="A2433" s="44">
        <v>1</v>
      </c>
      <c r="B2433" s="21" t="s">
        <v>23</v>
      </c>
      <c r="C2433" s="21" t="s">
        <v>23</v>
      </c>
      <c r="D2433" s="801">
        <v>0</v>
      </c>
      <c r="E2433" s="44" t="s">
        <v>23</v>
      </c>
      <c r="F2433" s="799">
        <v>0</v>
      </c>
      <c r="G2433" s="282">
        <v>0</v>
      </c>
      <c r="H2433" s="273">
        <v>0</v>
      </c>
      <c r="I2433" s="273">
        <v>0</v>
      </c>
      <c r="J2433" s="273">
        <v>0</v>
      </c>
      <c r="K2433" s="44" t="s">
        <v>23</v>
      </c>
      <c r="L2433" s="273">
        <v>0</v>
      </c>
      <c r="M2433" s="20" t="s">
        <v>23</v>
      </c>
      <c r="N2433" s="44" t="s">
        <v>23</v>
      </c>
      <c r="O2433" s="18" t="s">
        <v>23</v>
      </c>
    </row>
    <row r="2434" spans="1:15" s="67" customFormat="1" ht="21">
      <c r="A2434" s="104" t="s">
        <v>2445</v>
      </c>
      <c r="B2434" s="1049" t="s">
        <v>980</v>
      </c>
      <c r="C2434" s="1050"/>
      <c r="D2434" s="11">
        <v>0</v>
      </c>
      <c r="E2434" s="104" t="s">
        <v>23</v>
      </c>
      <c r="F2434" s="166">
        <v>0</v>
      </c>
      <c r="G2434" s="10">
        <v>0</v>
      </c>
      <c r="H2434" s="167">
        <v>0</v>
      </c>
      <c r="I2434" s="167">
        <v>0</v>
      </c>
      <c r="J2434" s="35">
        <v>0</v>
      </c>
      <c r="K2434" s="103" t="s">
        <v>23</v>
      </c>
      <c r="L2434" s="34">
        <v>0</v>
      </c>
      <c r="M2434" s="11" t="s">
        <v>23</v>
      </c>
      <c r="N2434" s="103" t="s">
        <v>23</v>
      </c>
      <c r="O2434" s="11" t="s">
        <v>23</v>
      </c>
    </row>
    <row r="2435" spans="1:15" s="67" customFormat="1" ht="40.5">
      <c r="A2435" s="104" t="s">
        <v>2446</v>
      </c>
      <c r="B2435" s="1049" t="s">
        <v>721</v>
      </c>
      <c r="C2435" s="1051"/>
      <c r="D2435" s="1051"/>
      <c r="E2435" s="1051"/>
      <c r="F2435" s="1051"/>
      <c r="G2435" s="1051"/>
      <c r="H2435" s="1051"/>
      <c r="I2435" s="1051"/>
      <c r="J2435" s="1051"/>
      <c r="K2435" s="1051"/>
      <c r="L2435" s="1051"/>
      <c r="M2435" s="1051"/>
      <c r="N2435" s="1051"/>
      <c r="O2435" s="1050"/>
    </row>
    <row r="2436" spans="1:15" s="67" customFormat="1" ht="21">
      <c r="A2436" s="44" t="s">
        <v>982</v>
      </c>
      <c r="B2436" s="12" t="s">
        <v>23</v>
      </c>
      <c r="C2436" s="12" t="s">
        <v>23</v>
      </c>
      <c r="D2436" s="54">
        <v>0</v>
      </c>
      <c r="E2436" s="17" t="s">
        <v>23</v>
      </c>
      <c r="F2436" s="799">
        <v>0</v>
      </c>
      <c r="G2436" s="269">
        <v>0</v>
      </c>
      <c r="H2436" s="788">
        <v>0</v>
      </c>
      <c r="I2436" s="273">
        <v>0</v>
      </c>
      <c r="J2436" s="273">
        <v>0</v>
      </c>
      <c r="K2436" s="44" t="s">
        <v>23</v>
      </c>
      <c r="L2436" s="273">
        <v>0</v>
      </c>
      <c r="M2436" s="281" t="s">
        <v>23</v>
      </c>
      <c r="N2436" s="17" t="s">
        <v>23</v>
      </c>
      <c r="O2436" s="18" t="s">
        <v>23</v>
      </c>
    </row>
    <row r="2437" spans="1:15" s="67" customFormat="1" ht="40.5">
      <c r="A2437" s="104" t="s">
        <v>2446</v>
      </c>
      <c r="B2437" s="1049" t="s">
        <v>732</v>
      </c>
      <c r="C2437" s="1050"/>
      <c r="D2437" s="11">
        <v>0</v>
      </c>
      <c r="E2437" s="104" t="s">
        <v>23</v>
      </c>
      <c r="F2437" s="166">
        <v>0</v>
      </c>
      <c r="G2437" s="10">
        <v>0</v>
      </c>
      <c r="H2437" s="167">
        <v>0</v>
      </c>
      <c r="I2437" s="167">
        <v>0</v>
      </c>
      <c r="J2437" s="35">
        <v>0</v>
      </c>
      <c r="K2437" s="103" t="s">
        <v>23</v>
      </c>
      <c r="L2437" s="846">
        <v>0</v>
      </c>
      <c r="M2437" s="11" t="s">
        <v>23</v>
      </c>
      <c r="N2437" s="103" t="s">
        <v>23</v>
      </c>
      <c r="O2437" s="11" t="s">
        <v>23</v>
      </c>
    </row>
    <row r="2438" spans="1:15" s="67" customFormat="1" ht="84.75" customHeight="1">
      <c r="A2438" s="104" t="s">
        <v>2443</v>
      </c>
      <c r="B2438" s="1049" t="s">
        <v>2447</v>
      </c>
      <c r="C2438" s="1050"/>
      <c r="D2438" s="11">
        <v>0</v>
      </c>
      <c r="E2438" s="104" t="s">
        <v>23</v>
      </c>
      <c r="F2438" s="166">
        <v>0</v>
      </c>
      <c r="G2438" s="10">
        <v>0</v>
      </c>
      <c r="H2438" s="167">
        <v>0</v>
      </c>
      <c r="I2438" s="167">
        <v>0</v>
      </c>
      <c r="J2438" s="35">
        <v>0</v>
      </c>
      <c r="K2438" s="103" t="s">
        <v>23</v>
      </c>
      <c r="L2438" s="34">
        <v>0</v>
      </c>
      <c r="M2438" s="11" t="s">
        <v>23</v>
      </c>
      <c r="N2438" s="103" t="s">
        <v>23</v>
      </c>
      <c r="O2438" s="11" t="s">
        <v>23</v>
      </c>
    </row>
    <row r="2439" spans="1:15" s="67" customFormat="1" ht="21">
      <c r="A2439" s="104" t="s">
        <v>2448</v>
      </c>
      <c r="B2439" s="1049" t="s">
        <v>735</v>
      </c>
      <c r="C2439" s="1051"/>
      <c r="D2439" s="1051"/>
      <c r="E2439" s="1051"/>
      <c r="F2439" s="1051"/>
      <c r="G2439" s="1051"/>
      <c r="H2439" s="1051"/>
      <c r="I2439" s="1051"/>
      <c r="J2439" s="1051"/>
      <c r="K2439" s="1051"/>
      <c r="L2439" s="1051"/>
      <c r="M2439" s="1051"/>
      <c r="N2439" s="1051"/>
      <c r="O2439" s="1050"/>
    </row>
    <row r="2440" spans="1:15" s="67" customFormat="1" ht="21">
      <c r="A2440" s="104" t="s">
        <v>2449</v>
      </c>
      <c r="B2440" s="1049" t="s">
        <v>985</v>
      </c>
      <c r="C2440" s="1051"/>
      <c r="D2440" s="1051"/>
      <c r="E2440" s="1051"/>
      <c r="F2440" s="1051"/>
      <c r="G2440" s="1051"/>
      <c r="H2440" s="1051"/>
      <c r="I2440" s="1051"/>
      <c r="J2440" s="1051"/>
      <c r="K2440" s="1051"/>
      <c r="L2440" s="1051"/>
      <c r="M2440" s="1051"/>
      <c r="N2440" s="1051"/>
      <c r="O2440" s="1050"/>
    </row>
    <row r="2441" spans="1:15" s="67" customFormat="1" ht="21">
      <c r="A2441" s="44">
        <v>1</v>
      </c>
      <c r="B2441" s="21" t="s">
        <v>23</v>
      </c>
      <c r="C2441" s="21" t="s">
        <v>23</v>
      </c>
      <c r="D2441" s="801">
        <v>0</v>
      </c>
      <c r="E2441" s="44" t="s">
        <v>23</v>
      </c>
      <c r="F2441" s="799">
        <v>0</v>
      </c>
      <c r="G2441" s="282">
        <v>0</v>
      </c>
      <c r="H2441" s="273">
        <v>0</v>
      </c>
      <c r="I2441" s="273">
        <v>0</v>
      </c>
      <c r="J2441" s="273">
        <v>0</v>
      </c>
      <c r="K2441" s="44" t="s">
        <v>23</v>
      </c>
      <c r="L2441" s="273">
        <v>0</v>
      </c>
      <c r="M2441" s="20" t="s">
        <v>23</v>
      </c>
      <c r="N2441" s="44" t="s">
        <v>23</v>
      </c>
      <c r="O2441" s="18" t="s">
        <v>23</v>
      </c>
    </row>
    <row r="2442" spans="1:15" s="67" customFormat="1" ht="21">
      <c r="A2442" s="174" t="s">
        <v>2450</v>
      </c>
      <c r="B2442" s="1049" t="s">
        <v>949</v>
      </c>
      <c r="C2442" s="1050"/>
      <c r="D2442" s="11">
        <v>0</v>
      </c>
      <c r="E2442" s="104" t="s">
        <v>23</v>
      </c>
      <c r="F2442" s="166">
        <v>0</v>
      </c>
      <c r="G2442" s="10">
        <v>0</v>
      </c>
      <c r="H2442" s="167">
        <v>0</v>
      </c>
      <c r="I2442" s="167">
        <v>0</v>
      </c>
      <c r="J2442" s="35">
        <v>0</v>
      </c>
      <c r="K2442" s="103" t="s">
        <v>23</v>
      </c>
      <c r="L2442" s="34">
        <v>0</v>
      </c>
      <c r="M2442" s="11" t="s">
        <v>23</v>
      </c>
      <c r="N2442" s="103" t="s">
        <v>23</v>
      </c>
      <c r="O2442" s="11" t="s">
        <v>23</v>
      </c>
    </row>
    <row r="2443" spans="1:15" s="67" customFormat="1" ht="21">
      <c r="A2443" s="174" t="s">
        <v>2451</v>
      </c>
      <c r="B2443" s="1049" t="s">
        <v>987</v>
      </c>
      <c r="C2443" s="1051"/>
      <c r="D2443" s="1051"/>
      <c r="E2443" s="1051"/>
      <c r="F2443" s="1051"/>
      <c r="G2443" s="1051"/>
      <c r="H2443" s="1051"/>
      <c r="I2443" s="1051"/>
      <c r="J2443" s="1051"/>
      <c r="K2443" s="1051"/>
      <c r="L2443" s="1051"/>
      <c r="M2443" s="1051"/>
      <c r="N2443" s="1051"/>
      <c r="O2443" s="1050"/>
    </row>
    <row r="2444" spans="1:15" s="67" customFormat="1" ht="21">
      <c r="A2444" s="820">
        <v>1</v>
      </c>
      <c r="B2444" s="21" t="s">
        <v>23</v>
      </c>
      <c r="C2444" s="21" t="s">
        <v>23</v>
      </c>
      <c r="D2444" s="801">
        <v>0</v>
      </c>
      <c r="E2444" s="44" t="s">
        <v>23</v>
      </c>
      <c r="F2444" s="799">
        <v>0</v>
      </c>
      <c r="G2444" s="282">
        <v>0</v>
      </c>
      <c r="H2444" s="273">
        <v>0</v>
      </c>
      <c r="I2444" s="273">
        <v>0</v>
      </c>
      <c r="J2444" s="273">
        <v>0</v>
      </c>
      <c r="K2444" s="44" t="s">
        <v>23</v>
      </c>
      <c r="L2444" s="273">
        <v>0</v>
      </c>
      <c r="M2444" s="20" t="s">
        <v>23</v>
      </c>
      <c r="N2444" s="44" t="s">
        <v>23</v>
      </c>
      <c r="O2444" s="18" t="s">
        <v>23</v>
      </c>
    </row>
    <row r="2445" spans="1:15" s="67" customFormat="1" ht="21">
      <c r="A2445" s="174" t="s">
        <v>2451</v>
      </c>
      <c r="B2445" s="1049" t="s">
        <v>988</v>
      </c>
      <c r="C2445" s="1050"/>
      <c r="D2445" s="11">
        <v>0</v>
      </c>
      <c r="E2445" s="104" t="s">
        <v>23</v>
      </c>
      <c r="F2445" s="166">
        <v>0</v>
      </c>
      <c r="G2445" s="10">
        <v>0</v>
      </c>
      <c r="H2445" s="167">
        <v>0</v>
      </c>
      <c r="I2445" s="167">
        <v>0</v>
      </c>
      <c r="J2445" s="35">
        <v>0</v>
      </c>
      <c r="K2445" s="103" t="s">
        <v>23</v>
      </c>
      <c r="L2445" s="34">
        <v>0</v>
      </c>
      <c r="M2445" s="11" t="s">
        <v>23</v>
      </c>
      <c r="N2445" s="103" t="s">
        <v>23</v>
      </c>
      <c r="O2445" s="11" t="s">
        <v>23</v>
      </c>
    </row>
    <row r="2446" spans="1:15" s="67" customFormat="1" ht="21">
      <c r="A2446" s="174" t="s">
        <v>2452</v>
      </c>
      <c r="B2446" s="1049" t="s">
        <v>990</v>
      </c>
      <c r="C2446" s="1051"/>
      <c r="D2446" s="1051"/>
      <c r="E2446" s="1051"/>
      <c r="F2446" s="1051"/>
      <c r="G2446" s="1051"/>
      <c r="H2446" s="1051"/>
      <c r="I2446" s="1051"/>
      <c r="J2446" s="1051"/>
      <c r="K2446" s="1051"/>
      <c r="L2446" s="1051"/>
      <c r="M2446" s="1051"/>
      <c r="N2446" s="1051"/>
      <c r="O2446" s="1050"/>
    </row>
    <row r="2447" spans="1:15" s="67" customFormat="1" ht="21">
      <c r="A2447" s="820">
        <v>1</v>
      </c>
      <c r="B2447" s="21" t="s">
        <v>23</v>
      </c>
      <c r="C2447" s="21" t="s">
        <v>23</v>
      </c>
      <c r="D2447" s="801">
        <v>0</v>
      </c>
      <c r="E2447" s="44" t="s">
        <v>23</v>
      </c>
      <c r="F2447" s="799">
        <v>0</v>
      </c>
      <c r="G2447" s="282">
        <v>0</v>
      </c>
      <c r="H2447" s="273">
        <v>0</v>
      </c>
      <c r="I2447" s="273">
        <v>0</v>
      </c>
      <c r="J2447" s="273">
        <v>0</v>
      </c>
      <c r="K2447" s="44" t="s">
        <v>23</v>
      </c>
      <c r="L2447" s="273">
        <v>0</v>
      </c>
      <c r="M2447" s="20" t="s">
        <v>23</v>
      </c>
      <c r="N2447" s="44" t="s">
        <v>23</v>
      </c>
      <c r="O2447" s="18" t="s">
        <v>23</v>
      </c>
    </row>
    <row r="2448" spans="1:15" s="67" customFormat="1" ht="21">
      <c r="A2448" s="174" t="s">
        <v>2452</v>
      </c>
      <c r="B2448" s="1049" t="s">
        <v>991</v>
      </c>
      <c r="C2448" s="1050"/>
      <c r="D2448" s="11">
        <v>0</v>
      </c>
      <c r="E2448" s="104" t="s">
        <v>23</v>
      </c>
      <c r="F2448" s="166">
        <v>0</v>
      </c>
      <c r="G2448" s="10">
        <v>0</v>
      </c>
      <c r="H2448" s="167">
        <v>0</v>
      </c>
      <c r="I2448" s="167">
        <v>0</v>
      </c>
      <c r="J2448" s="35">
        <v>0</v>
      </c>
      <c r="K2448" s="103" t="s">
        <v>23</v>
      </c>
      <c r="L2448" s="34">
        <v>0</v>
      </c>
      <c r="M2448" s="11" t="s">
        <v>23</v>
      </c>
      <c r="N2448" s="103" t="s">
        <v>23</v>
      </c>
      <c r="O2448" s="11" t="s">
        <v>23</v>
      </c>
    </row>
    <row r="2449" spans="1:15" s="67" customFormat="1" ht="21">
      <c r="A2449" s="174" t="s">
        <v>2453</v>
      </c>
      <c r="B2449" s="1049" t="s">
        <v>721</v>
      </c>
      <c r="C2449" s="1051"/>
      <c r="D2449" s="1051"/>
      <c r="E2449" s="1051"/>
      <c r="F2449" s="1051"/>
      <c r="G2449" s="1051"/>
      <c r="H2449" s="1051"/>
      <c r="I2449" s="1051"/>
      <c r="J2449" s="1051"/>
      <c r="K2449" s="1051"/>
      <c r="L2449" s="1051"/>
      <c r="M2449" s="1051"/>
      <c r="N2449" s="1051"/>
      <c r="O2449" s="1050"/>
    </row>
    <row r="2450" spans="1:15" s="67" customFormat="1" ht="21">
      <c r="A2450" s="847" t="s">
        <v>982</v>
      </c>
      <c r="B2450" s="21" t="s">
        <v>23</v>
      </c>
      <c r="C2450" s="21" t="s">
        <v>23</v>
      </c>
      <c r="D2450" s="801">
        <v>0</v>
      </c>
      <c r="E2450" s="44" t="s">
        <v>23</v>
      </c>
      <c r="F2450" s="799">
        <v>0</v>
      </c>
      <c r="G2450" s="282">
        <v>0</v>
      </c>
      <c r="H2450" s="273">
        <v>0</v>
      </c>
      <c r="I2450" s="273">
        <v>0</v>
      </c>
      <c r="J2450" s="273">
        <v>0</v>
      </c>
      <c r="K2450" s="44" t="s">
        <v>23</v>
      </c>
      <c r="L2450" s="273">
        <v>0</v>
      </c>
      <c r="M2450" s="20" t="s">
        <v>23</v>
      </c>
      <c r="N2450" s="44" t="s">
        <v>23</v>
      </c>
      <c r="O2450" s="18" t="s">
        <v>23</v>
      </c>
    </row>
    <row r="2451" spans="1:15" s="67" customFormat="1" ht="21">
      <c r="A2451" s="174" t="s">
        <v>2453</v>
      </c>
      <c r="B2451" s="1049" t="s">
        <v>732</v>
      </c>
      <c r="C2451" s="1050"/>
      <c r="D2451" s="11">
        <v>0</v>
      </c>
      <c r="E2451" s="104" t="s">
        <v>23</v>
      </c>
      <c r="F2451" s="166">
        <v>0</v>
      </c>
      <c r="G2451" s="10">
        <v>0</v>
      </c>
      <c r="H2451" s="167">
        <v>0</v>
      </c>
      <c r="I2451" s="167">
        <v>0</v>
      </c>
      <c r="J2451" s="35">
        <v>0</v>
      </c>
      <c r="K2451" s="103" t="s">
        <v>23</v>
      </c>
      <c r="L2451" s="34">
        <v>0</v>
      </c>
      <c r="M2451" s="11" t="s">
        <v>23</v>
      </c>
      <c r="N2451" s="103" t="s">
        <v>23</v>
      </c>
      <c r="O2451" s="11" t="s">
        <v>23</v>
      </c>
    </row>
    <row r="2452" spans="1:15" s="67" customFormat="1" ht="104.25" customHeight="1">
      <c r="A2452" s="174" t="s">
        <v>2448</v>
      </c>
      <c r="B2452" s="1049" t="s">
        <v>2454</v>
      </c>
      <c r="C2452" s="1050"/>
      <c r="D2452" s="11">
        <v>0</v>
      </c>
      <c r="E2452" s="104" t="s">
        <v>23</v>
      </c>
      <c r="F2452" s="166">
        <v>0</v>
      </c>
      <c r="G2452" s="10">
        <v>0</v>
      </c>
      <c r="H2452" s="167">
        <v>0</v>
      </c>
      <c r="I2452" s="167">
        <v>0</v>
      </c>
      <c r="J2452" s="35">
        <v>0</v>
      </c>
      <c r="K2452" s="103" t="s">
        <v>23</v>
      </c>
      <c r="L2452" s="34">
        <v>0</v>
      </c>
      <c r="M2452" s="11" t="s">
        <v>23</v>
      </c>
      <c r="N2452" s="103" t="s">
        <v>23</v>
      </c>
      <c r="O2452" s="11" t="s">
        <v>23</v>
      </c>
    </row>
    <row r="2453" spans="1:15" s="67" customFormat="1" ht="21">
      <c r="A2453" s="174" t="s">
        <v>2455</v>
      </c>
      <c r="B2453" s="1049" t="s">
        <v>994</v>
      </c>
      <c r="C2453" s="1051"/>
      <c r="D2453" s="1051"/>
      <c r="E2453" s="1051"/>
      <c r="F2453" s="1051"/>
      <c r="G2453" s="1051"/>
      <c r="H2453" s="1051"/>
      <c r="I2453" s="1051"/>
      <c r="J2453" s="1051"/>
      <c r="K2453" s="1051"/>
      <c r="L2453" s="1051"/>
      <c r="M2453" s="1051"/>
      <c r="N2453" s="1051"/>
      <c r="O2453" s="1050"/>
    </row>
    <row r="2454" spans="1:15" s="67" customFormat="1" ht="21">
      <c r="A2454" s="847" t="s">
        <v>982</v>
      </c>
      <c r="B2454" s="21" t="s">
        <v>23</v>
      </c>
      <c r="C2454" s="21" t="s">
        <v>23</v>
      </c>
      <c r="D2454" s="801">
        <v>0</v>
      </c>
      <c r="E2454" s="44" t="s">
        <v>23</v>
      </c>
      <c r="F2454" s="799">
        <v>0</v>
      </c>
      <c r="G2454" s="282">
        <v>0</v>
      </c>
      <c r="H2454" s="273">
        <v>0</v>
      </c>
      <c r="I2454" s="273">
        <v>0</v>
      </c>
      <c r="J2454" s="273">
        <v>0</v>
      </c>
      <c r="K2454" s="44" t="s">
        <v>23</v>
      </c>
      <c r="L2454" s="273">
        <v>0</v>
      </c>
      <c r="M2454" s="20" t="s">
        <v>23</v>
      </c>
      <c r="N2454" s="44" t="s">
        <v>23</v>
      </c>
      <c r="O2454" s="18" t="s">
        <v>23</v>
      </c>
    </row>
    <row r="2455" spans="1:15" s="67" customFormat="1" ht="89.25" customHeight="1">
      <c r="A2455" s="174" t="s">
        <v>2455</v>
      </c>
      <c r="B2455" s="1049" t="s">
        <v>2456</v>
      </c>
      <c r="C2455" s="1050"/>
      <c r="D2455" s="11">
        <v>0</v>
      </c>
      <c r="E2455" s="104" t="s">
        <v>23</v>
      </c>
      <c r="F2455" s="166">
        <v>0</v>
      </c>
      <c r="G2455" s="10">
        <v>0</v>
      </c>
      <c r="H2455" s="167">
        <v>0</v>
      </c>
      <c r="I2455" s="167">
        <v>0</v>
      </c>
      <c r="J2455" s="35">
        <v>0</v>
      </c>
      <c r="K2455" s="103" t="s">
        <v>23</v>
      </c>
      <c r="L2455" s="34">
        <v>0</v>
      </c>
      <c r="M2455" s="11" t="s">
        <v>23</v>
      </c>
      <c r="N2455" s="103" t="s">
        <v>23</v>
      </c>
      <c r="O2455" s="11" t="s">
        <v>23</v>
      </c>
    </row>
    <row r="2456" spans="1:15" s="67" customFormat="1" ht="128.25" customHeight="1">
      <c r="A2456" s="174" t="s">
        <v>2437</v>
      </c>
      <c r="B2456" s="1049" t="s">
        <v>2457</v>
      </c>
      <c r="C2456" s="1050"/>
      <c r="D2456" s="11">
        <v>0</v>
      </c>
      <c r="E2456" s="104" t="s">
        <v>23</v>
      </c>
      <c r="F2456" s="166">
        <v>0</v>
      </c>
      <c r="G2456" s="10">
        <v>0</v>
      </c>
      <c r="H2456" s="167">
        <v>0</v>
      </c>
      <c r="I2456" s="167">
        <v>0</v>
      </c>
      <c r="J2456" s="35">
        <v>0</v>
      </c>
      <c r="K2456" s="103" t="s">
        <v>23</v>
      </c>
      <c r="L2456" s="34">
        <v>0</v>
      </c>
      <c r="M2456" s="11" t="s">
        <v>23</v>
      </c>
      <c r="N2456" s="103" t="s">
        <v>23</v>
      </c>
      <c r="O2456" s="11" t="s">
        <v>23</v>
      </c>
    </row>
    <row r="2457" spans="1:15" s="855" customFormat="1" ht="60.75" customHeight="1">
      <c r="A2457" s="32" t="s">
        <v>2458</v>
      </c>
      <c r="B2457" s="1071" t="s">
        <v>6575</v>
      </c>
      <c r="C2457" s="1072"/>
      <c r="D2457" s="1072"/>
      <c r="E2457" s="1072"/>
      <c r="F2457" s="1072"/>
      <c r="G2457" s="1072"/>
      <c r="H2457" s="1072"/>
      <c r="I2457" s="1072"/>
      <c r="J2457" s="1072"/>
      <c r="K2457" s="1072"/>
      <c r="L2457" s="1072"/>
      <c r="M2457" s="1072"/>
      <c r="N2457" s="1072"/>
      <c r="O2457" s="1073"/>
    </row>
    <row r="2458" spans="1:15" s="67" customFormat="1" ht="21">
      <c r="A2458" s="104" t="s">
        <v>2459</v>
      </c>
      <c r="B2458" s="1049" t="s">
        <v>20</v>
      </c>
      <c r="C2458" s="1051"/>
      <c r="D2458" s="1051"/>
      <c r="E2458" s="1051"/>
      <c r="F2458" s="1051"/>
      <c r="G2458" s="1051"/>
      <c r="H2458" s="1051"/>
      <c r="I2458" s="1051"/>
      <c r="J2458" s="1051"/>
      <c r="K2458" s="1051"/>
      <c r="L2458" s="1051"/>
      <c r="M2458" s="1051"/>
      <c r="N2458" s="1051"/>
      <c r="O2458" s="1050"/>
    </row>
    <row r="2459" spans="1:15" s="67" customFormat="1" ht="171" customHeight="1">
      <c r="A2459" s="44">
        <v>1</v>
      </c>
      <c r="B2459" s="17" t="s">
        <v>2460</v>
      </c>
      <c r="C2459" s="17" t="s">
        <v>970</v>
      </c>
      <c r="D2459" s="5">
        <v>48.6</v>
      </c>
      <c r="E2459" s="12" t="s">
        <v>23</v>
      </c>
      <c r="F2459" s="799">
        <v>0</v>
      </c>
      <c r="G2459" s="12">
        <v>1</v>
      </c>
      <c r="H2459" s="368">
        <v>267000</v>
      </c>
      <c r="I2459" s="368">
        <v>184357.18</v>
      </c>
      <c r="J2459" s="368">
        <f>H2459-I2459</f>
        <v>82642.820000000007</v>
      </c>
      <c r="K2459" s="44" t="s">
        <v>6576</v>
      </c>
      <c r="L2459" s="273">
        <v>964160.33</v>
      </c>
      <c r="M2459" s="5" t="s">
        <v>2461</v>
      </c>
      <c r="N2459" s="5" t="s">
        <v>2462</v>
      </c>
      <c r="O2459" s="18" t="s">
        <v>23</v>
      </c>
    </row>
    <row r="2460" spans="1:15" s="67" customFormat="1" ht="90.75" customHeight="1">
      <c r="A2460" s="104" t="s">
        <v>2459</v>
      </c>
      <c r="B2460" s="1049" t="s">
        <v>9146</v>
      </c>
      <c r="C2460" s="1050"/>
      <c r="D2460" s="835">
        <v>48.6</v>
      </c>
      <c r="E2460" s="104" t="s">
        <v>23</v>
      </c>
      <c r="F2460" s="166">
        <v>0</v>
      </c>
      <c r="G2460" s="10">
        <v>1</v>
      </c>
      <c r="H2460" s="167">
        <f>SUM(H2459:H2459)</f>
        <v>267000</v>
      </c>
      <c r="I2460" s="167">
        <f>SUM(I2459:I2459)</f>
        <v>184357.18</v>
      </c>
      <c r="J2460" s="35">
        <f>H2460-I2460</f>
        <v>82642.820000000007</v>
      </c>
      <c r="K2460" s="103" t="s">
        <v>23</v>
      </c>
      <c r="L2460" s="34">
        <f>SUM(L2459:L2459)</f>
        <v>964160.33</v>
      </c>
      <c r="M2460" s="11" t="s">
        <v>23</v>
      </c>
      <c r="N2460" s="103" t="s">
        <v>23</v>
      </c>
      <c r="O2460" s="11" t="s">
        <v>23</v>
      </c>
    </row>
    <row r="2461" spans="1:15" s="67" customFormat="1" ht="21">
      <c r="A2461" s="104" t="s">
        <v>2463</v>
      </c>
      <c r="B2461" s="1049" t="s">
        <v>197</v>
      </c>
      <c r="C2461" s="1051"/>
      <c r="D2461" s="1051"/>
      <c r="E2461" s="1051"/>
      <c r="F2461" s="1051"/>
      <c r="G2461" s="1051"/>
      <c r="H2461" s="1051"/>
      <c r="I2461" s="1051"/>
      <c r="J2461" s="1051"/>
      <c r="K2461" s="1051"/>
      <c r="L2461" s="1051"/>
      <c r="M2461" s="1051"/>
      <c r="N2461" s="1051"/>
      <c r="O2461" s="1050"/>
    </row>
    <row r="2462" spans="1:15" s="67" customFormat="1" ht="21">
      <c r="A2462" s="44">
        <v>1</v>
      </c>
      <c r="B2462" s="21" t="s">
        <v>23</v>
      </c>
      <c r="C2462" s="21" t="s">
        <v>23</v>
      </c>
      <c r="D2462" s="801">
        <v>0</v>
      </c>
      <c r="E2462" s="44" t="s">
        <v>23</v>
      </c>
      <c r="F2462" s="799">
        <v>0</v>
      </c>
      <c r="G2462" s="282">
        <v>0</v>
      </c>
      <c r="H2462" s="273">
        <v>0</v>
      </c>
      <c r="I2462" s="273">
        <v>0</v>
      </c>
      <c r="J2462" s="273">
        <v>0</v>
      </c>
      <c r="K2462" s="44" t="s">
        <v>23</v>
      </c>
      <c r="L2462" s="273">
        <v>0</v>
      </c>
      <c r="M2462" s="20" t="s">
        <v>23</v>
      </c>
      <c r="N2462" s="44" t="s">
        <v>23</v>
      </c>
      <c r="O2462" s="18" t="s">
        <v>23</v>
      </c>
    </row>
    <row r="2463" spans="1:15" s="67" customFormat="1" ht="107.25" customHeight="1">
      <c r="A2463" s="104" t="s">
        <v>2463</v>
      </c>
      <c r="B2463" s="1049" t="s">
        <v>9147</v>
      </c>
      <c r="C2463" s="1050"/>
      <c r="D2463" s="11">
        <v>0</v>
      </c>
      <c r="E2463" s="104" t="s">
        <v>23</v>
      </c>
      <c r="F2463" s="166">
        <v>0</v>
      </c>
      <c r="G2463" s="10">
        <v>0</v>
      </c>
      <c r="H2463" s="167">
        <v>0</v>
      </c>
      <c r="I2463" s="167">
        <v>0</v>
      </c>
      <c r="J2463" s="35">
        <v>0</v>
      </c>
      <c r="K2463" s="103" t="s">
        <v>23</v>
      </c>
      <c r="L2463" s="34">
        <v>0</v>
      </c>
      <c r="M2463" s="11" t="s">
        <v>23</v>
      </c>
      <c r="N2463" s="103" t="s">
        <v>23</v>
      </c>
      <c r="O2463" s="11" t="s">
        <v>23</v>
      </c>
    </row>
    <row r="2464" spans="1:15" s="67" customFormat="1" ht="21">
      <c r="A2464" s="104" t="s">
        <v>2464</v>
      </c>
      <c r="B2464" s="1049" t="s">
        <v>678</v>
      </c>
      <c r="C2464" s="1051"/>
      <c r="D2464" s="1051"/>
      <c r="E2464" s="1051"/>
      <c r="F2464" s="1051"/>
      <c r="G2464" s="1051"/>
      <c r="H2464" s="1051"/>
      <c r="I2464" s="1051"/>
      <c r="J2464" s="1051"/>
      <c r="K2464" s="1051"/>
      <c r="L2464" s="1051"/>
      <c r="M2464" s="1051"/>
      <c r="N2464" s="1051"/>
      <c r="O2464" s="1050"/>
    </row>
    <row r="2465" spans="1:15" s="67" customFormat="1" ht="21">
      <c r="A2465" s="104" t="s">
        <v>2465</v>
      </c>
      <c r="B2465" s="1049" t="s">
        <v>977</v>
      </c>
      <c r="C2465" s="1051"/>
      <c r="D2465" s="1051"/>
      <c r="E2465" s="1051"/>
      <c r="F2465" s="1051"/>
      <c r="G2465" s="1051"/>
      <c r="H2465" s="1051"/>
      <c r="I2465" s="1051"/>
      <c r="J2465" s="1051"/>
      <c r="K2465" s="1051"/>
      <c r="L2465" s="1051"/>
      <c r="M2465" s="1051"/>
      <c r="N2465" s="1051"/>
      <c r="O2465" s="1050"/>
    </row>
    <row r="2466" spans="1:15" s="67" customFormat="1" ht="21">
      <c r="A2466" s="44">
        <v>1</v>
      </c>
      <c r="B2466" s="21" t="s">
        <v>23</v>
      </c>
      <c r="C2466" s="21" t="s">
        <v>23</v>
      </c>
      <c r="D2466" s="801">
        <v>0</v>
      </c>
      <c r="E2466" s="44" t="s">
        <v>23</v>
      </c>
      <c r="F2466" s="799">
        <v>0</v>
      </c>
      <c r="G2466" s="282">
        <v>0</v>
      </c>
      <c r="H2466" s="273">
        <v>0</v>
      </c>
      <c r="I2466" s="273">
        <v>0</v>
      </c>
      <c r="J2466" s="273">
        <v>0</v>
      </c>
      <c r="K2466" s="44" t="s">
        <v>23</v>
      </c>
      <c r="L2466" s="273">
        <v>0</v>
      </c>
      <c r="M2466" s="20" t="s">
        <v>23</v>
      </c>
      <c r="N2466" s="44" t="s">
        <v>23</v>
      </c>
      <c r="O2466" s="18" t="s">
        <v>23</v>
      </c>
    </row>
    <row r="2467" spans="1:15" s="67" customFormat="1" ht="21">
      <c r="A2467" s="104" t="s">
        <v>2465</v>
      </c>
      <c r="B2467" s="1049" t="s">
        <v>978</v>
      </c>
      <c r="C2467" s="1050"/>
      <c r="D2467" s="11">
        <v>0</v>
      </c>
      <c r="E2467" s="104" t="s">
        <v>23</v>
      </c>
      <c r="F2467" s="166">
        <v>0</v>
      </c>
      <c r="G2467" s="10">
        <v>0</v>
      </c>
      <c r="H2467" s="167">
        <v>0</v>
      </c>
      <c r="I2467" s="167">
        <v>0</v>
      </c>
      <c r="J2467" s="35">
        <v>0</v>
      </c>
      <c r="K2467" s="103" t="s">
        <v>23</v>
      </c>
      <c r="L2467" s="34">
        <v>0</v>
      </c>
      <c r="M2467" s="11" t="s">
        <v>23</v>
      </c>
      <c r="N2467" s="103" t="s">
        <v>23</v>
      </c>
      <c r="O2467" s="11" t="s">
        <v>23</v>
      </c>
    </row>
    <row r="2468" spans="1:15" s="67" customFormat="1" ht="21">
      <c r="A2468" s="104" t="s">
        <v>2466</v>
      </c>
      <c r="B2468" s="1049" t="s">
        <v>692</v>
      </c>
      <c r="C2468" s="1051"/>
      <c r="D2468" s="1051"/>
      <c r="E2468" s="1051"/>
      <c r="F2468" s="1051"/>
      <c r="G2468" s="1051"/>
      <c r="H2468" s="1051"/>
      <c r="I2468" s="1051"/>
      <c r="J2468" s="1051"/>
      <c r="K2468" s="1051"/>
      <c r="L2468" s="1051"/>
      <c r="M2468" s="1051"/>
      <c r="N2468" s="1051"/>
      <c r="O2468" s="1050"/>
    </row>
    <row r="2469" spans="1:15" s="67" customFormat="1" ht="21">
      <c r="A2469" s="44">
        <v>1</v>
      </c>
      <c r="B2469" s="21" t="s">
        <v>23</v>
      </c>
      <c r="C2469" s="21" t="s">
        <v>23</v>
      </c>
      <c r="D2469" s="801">
        <v>0</v>
      </c>
      <c r="E2469" s="44" t="s">
        <v>23</v>
      </c>
      <c r="F2469" s="799">
        <v>0</v>
      </c>
      <c r="G2469" s="282">
        <v>0</v>
      </c>
      <c r="H2469" s="273">
        <v>0</v>
      </c>
      <c r="I2469" s="273">
        <v>0</v>
      </c>
      <c r="J2469" s="273">
        <v>0</v>
      </c>
      <c r="K2469" s="44" t="s">
        <v>23</v>
      </c>
      <c r="L2469" s="273">
        <v>0</v>
      </c>
      <c r="M2469" s="20" t="s">
        <v>23</v>
      </c>
      <c r="N2469" s="44" t="s">
        <v>23</v>
      </c>
      <c r="O2469" s="18" t="s">
        <v>23</v>
      </c>
    </row>
    <row r="2470" spans="1:15" s="67" customFormat="1" ht="21">
      <c r="A2470" s="104" t="s">
        <v>2466</v>
      </c>
      <c r="B2470" s="1049" t="s">
        <v>980</v>
      </c>
      <c r="C2470" s="1050"/>
      <c r="D2470" s="11">
        <v>0</v>
      </c>
      <c r="E2470" s="104" t="s">
        <v>23</v>
      </c>
      <c r="F2470" s="166">
        <v>0</v>
      </c>
      <c r="G2470" s="10">
        <v>0</v>
      </c>
      <c r="H2470" s="167">
        <v>0</v>
      </c>
      <c r="I2470" s="167">
        <v>0</v>
      </c>
      <c r="J2470" s="35">
        <v>0</v>
      </c>
      <c r="K2470" s="103" t="s">
        <v>23</v>
      </c>
      <c r="L2470" s="34">
        <v>0</v>
      </c>
      <c r="M2470" s="11" t="s">
        <v>23</v>
      </c>
      <c r="N2470" s="103" t="s">
        <v>23</v>
      </c>
      <c r="O2470" s="11" t="s">
        <v>23</v>
      </c>
    </row>
    <row r="2471" spans="1:15" s="67" customFormat="1" ht="21">
      <c r="A2471" s="104" t="s">
        <v>2467</v>
      </c>
      <c r="B2471" s="1049" t="s">
        <v>721</v>
      </c>
      <c r="C2471" s="1051"/>
      <c r="D2471" s="1051"/>
      <c r="E2471" s="1051"/>
      <c r="F2471" s="1051"/>
      <c r="G2471" s="1051"/>
      <c r="H2471" s="1051"/>
      <c r="I2471" s="1051"/>
      <c r="J2471" s="1051"/>
      <c r="K2471" s="1051"/>
      <c r="L2471" s="1051"/>
      <c r="M2471" s="1051"/>
      <c r="N2471" s="1051"/>
      <c r="O2471" s="1050"/>
    </row>
    <row r="2472" spans="1:15" s="67" customFormat="1" ht="21">
      <c r="A2472" s="44" t="s">
        <v>982</v>
      </c>
      <c r="B2472" s="12" t="s">
        <v>23</v>
      </c>
      <c r="C2472" s="12" t="s">
        <v>23</v>
      </c>
      <c r="D2472" s="54">
        <v>0</v>
      </c>
      <c r="E2472" s="17" t="s">
        <v>23</v>
      </c>
      <c r="F2472" s="799">
        <v>0</v>
      </c>
      <c r="G2472" s="269">
        <v>0</v>
      </c>
      <c r="H2472" s="788">
        <v>0</v>
      </c>
      <c r="I2472" s="273">
        <v>0</v>
      </c>
      <c r="J2472" s="273">
        <v>0</v>
      </c>
      <c r="K2472" s="44" t="s">
        <v>23</v>
      </c>
      <c r="L2472" s="273">
        <v>0</v>
      </c>
      <c r="M2472" s="281" t="s">
        <v>23</v>
      </c>
      <c r="N2472" s="17" t="s">
        <v>23</v>
      </c>
      <c r="O2472" s="18" t="s">
        <v>23</v>
      </c>
    </row>
    <row r="2473" spans="1:15" s="67" customFormat="1" ht="21">
      <c r="A2473" s="104" t="s">
        <v>2467</v>
      </c>
      <c r="B2473" s="1049" t="s">
        <v>732</v>
      </c>
      <c r="C2473" s="1050"/>
      <c r="D2473" s="11">
        <v>0</v>
      </c>
      <c r="E2473" s="104" t="s">
        <v>23</v>
      </c>
      <c r="F2473" s="166">
        <v>0</v>
      </c>
      <c r="G2473" s="10">
        <v>0</v>
      </c>
      <c r="H2473" s="167">
        <v>0</v>
      </c>
      <c r="I2473" s="167">
        <v>0</v>
      </c>
      <c r="J2473" s="35">
        <v>0</v>
      </c>
      <c r="K2473" s="103" t="s">
        <v>23</v>
      </c>
      <c r="L2473" s="846">
        <v>0</v>
      </c>
      <c r="M2473" s="11" t="s">
        <v>23</v>
      </c>
      <c r="N2473" s="103" t="s">
        <v>23</v>
      </c>
      <c r="O2473" s="11" t="s">
        <v>23</v>
      </c>
    </row>
    <row r="2474" spans="1:15" s="67" customFormat="1" ht="92.25" customHeight="1">
      <c r="A2474" s="104" t="s">
        <v>2464</v>
      </c>
      <c r="B2474" s="1049" t="s">
        <v>9148</v>
      </c>
      <c r="C2474" s="1050"/>
      <c r="D2474" s="11">
        <v>0</v>
      </c>
      <c r="E2474" s="104" t="s">
        <v>23</v>
      </c>
      <c r="F2474" s="166">
        <v>0</v>
      </c>
      <c r="G2474" s="10">
        <v>0</v>
      </c>
      <c r="H2474" s="167">
        <v>0</v>
      </c>
      <c r="I2474" s="167">
        <v>0</v>
      </c>
      <c r="J2474" s="35">
        <v>0</v>
      </c>
      <c r="K2474" s="103" t="s">
        <v>23</v>
      </c>
      <c r="L2474" s="34">
        <v>0</v>
      </c>
      <c r="M2474" s="11" t="s">
        <v>23</v>
      </c>
      <c r="N2474" s="103" t="s">
        <v>23</v>
      </c>
      <c r="O2474" s="11" t="s">
        <v>23</v>
      </c>
    </row>
    <row r="2475" spans="1:15" s="67" customFormat="1" ht="21">
      <c r="A2475" s="104" t="s">
        <v>2468</v>
      </c>
      <c r="B2475" s="1049" t="s">
        <v>735</v>
      </c>
      <c r="C2475" s="1051"/>
      <c r="D2475" s="1051"/>
      <c r="E2475" s="1051"/>
      <c r="F2475" s="1051"/>
      <c r="G2475" s="1051"/>
      <c r="H2475" s="1051"/>
      <c r="I2475" s="1051"/>
      <c r="J2475" s="1051"/>
      <c r="K2475" s="1051"/>
      <c r="L2475" s="1051"/>
      <c r="M2475" s="1051"/>
      <c r="N2475" s="1051"/>
      <c r="O2475" s="1050"/>
    </row>
    <row r="2476" spans="1:15" s="67" customFormat="1" ht="21">
      <c r="A2476" s="104" t="s">
        <v>2469</v>
      </c>
      <c r="B2476" s="1049" t="s">
        <v>985</v>
      </c>
      <c r="C2476" s="1051"/>
      <c r="D2476" s="1051"/>
      <c r="E2476" s="1051"/>
      <c r="F2476" s="1051"/>
      <c r="G2476" s="1051"/>
      <c r="H2476" s="1051"/>
      <c r="I2476" s="1051"/>
      <c r="J2476" s="1051"/>
      <c r="K2476" s="1051"/>
      <c r="L2476" s="1051"/>
      <c r="M2476" s="1051"/>
      <c r="N2476" s="1051"/>
      <c r="O2476" s="1050"/>
    </row>
    <row r="2477" spans="1:15" s="67" customFormat="1" ht="21">
      <c r="A2477" s="44">
        <v>1</v>
      </c>
      <c r="B2477" s="21" t="s">
        <v>23</v>
      </c>
      <c r="C2477" s="21" t="s">
        <v>23</v>
      </c>
      <c r="D2477" s="801">
        <v>0</v>
      </c>
      <c r="E2477" s="44" t="s">
        <v>23</v>
      </c>
      <c r="F2477" s="799">
        <v>0</v>
      </c>
      <c r="G2477" s="282">
        <v>0</v>
      </c>
      <c r="H2477" s="273">
        <v>0</v>
      </c>
      <c r="I2477" s="273">
        <v>0</v>
      </c>
      <c r="J2477" s="273">
        <v>0</v>
      </c>
      <c r="K2477" s="44" t="s">
        <v>23</v>
      </c>
      <c r="L2477" s="273">
        <v>0</v>
      </c>
      <c r="M2477" s="20" t="s">
        <v>23</v>
      </c>
      <c r="N2477" s="44" t="s">
        <v>23</v>
      </c>
      <c r="O2477" s="18" t="s">
        <v>23</v>
      </c>
    </row>
    <row r="2478" spans="1:15" s="67" customFormat="1" ht="21">
      <c r="A2478" s="174" t="s">
        <v>2470</v>
      </c>
      <c r="B2478" s="1049" t="s">
        <v>949</v>
      </c>
      <c r="C2478" s="1050"/>
      <c r="D2478" s="11">
        <v>0</v>
      </c>
      <c r="E2478" s="104" t="s">
        <v>23</v>
      </c>
      <c r="F2478" s="166">
        <v>0</v>
      </c>
      <c r="G2478" s="10">
        <v>0</v>
      </c>
      <c r="H2478" s="167">
        <v>0</v>
      </c>
      <c r="I2478" s="167">
        <v>0</v>
      </c>
      <c r="J2478" s="35">
        <v>0</v>
      </c>
      <c r="K2478" s="103" t="s">
        <v>23</v>
      </c>
      <c r="L2478" s="34">
        <v>0</v>
      </c>
      <c r="M2478" s="11" t="s">
        <v>23</v>
      </c>
      <c r="N2478" s="103" t="s">
        <v>23</v>
      </c>
      <c r="O2478" s="11" t="s">
        <v>23</v>
      </c>
    </row>
    <row r="2479" spans="1:15" s="67" customFormat="1" ht="21">
      <c r="A2479" s="174" t="s">
        <v>2471</v>
      </c>
      <c r="B2479" s="1049" t="s">
        <v>987</v>
      </c>
      <c r="C2479" s="1051"/>
      <c r="D2479" s="1051"/>
      <c r="E2479" s="1051"/>
      <c r="F2479" s="1051"/>
      <c r="G2479" s="1051"/>
      <c r="H2479" s="1051"/>
      <c r="I2479" s="1051"/>
      <c r="J2479" s="1051"/>
      <c r="K2479" s="1051"/>
      <c r="L2479" s="1051"/>
      <c r="M2479" s="1051"/>
      <c r="N2479" s="1051"/>
      <c r="O2479" s="1050"/>
    </row>
    <row r="2480" spans="1:15" s="67" customFormat="1" ht="21">
      <c r="A2480" s="820">
        <v>1</v>
      </c>
      <c r="B2480" s="21" t="s">
        <v>23</v>
      </c>
      <c r="C2480" s="21" t="s">
        <v>23</v>
      </c>
      <c r="D2480" s="801">
        <v>0</v>
      </c>
      <c r="E2480" s="44" t="s">
        <v>23</v>
      </c>
      <c r="F2480" s="799">
        <v>0</v>
      </c>
      <c r="G2480" s="282">
        <v>0</v>
      </c>
      <c r="H2480" s="273">
        <v>0</v>
      </c>
      <c r="I2480" s="273">
        <v>0</v>
      </c>
      <c r="J2480" s="273">
        <v>0</v>
      </c>
      <c r="K2480" s="44" t="s">
        <v>23</v>
      </c>
      <c r="L2480" s="273">
        <v>0</v>
      </c>
      <c r="M2480" s="20" t="s">
        <v>23</v>
      </c>
      <c r="N2480" s="44" t="s">
        <v>23</v>
      </c>
      <c r="O2480" s="18" t="s">
        <v>23</v>
      </c>
    </row>
    <row r="2481" spans="1:15" s="67" customFormat="1" ht="21">
      <c r="A2481" s="174" t="s">
        <v>2471</v>
      </c>
      <c r="B2481" s="1049" t="s">
        <v>988</v>
      </c>
      <c r="C2481" s="1050"/>
      <c r="D2481" s="11">
        <v>0</v>
      </c>
      <c r="E2481" s="104" t="s">
        <v>23</v>
      </c>
      <c r="F2481" s="166">
        <v>0</v>
      </c>
      <c r="G2481" s="10">
        <v>0</v>
      </c>
      <c r="H2481" s="167">
        <v>0</v>
      </c>
      <c r="I2481" s="167">
        <v>0</v>
      </c>
      <c r="J2481" s="35">
        <v>0</v>
      </c>
      <c r="K2481" s="103" t="s">
        <v>23</v>
      </c>
      <c r="L2481" s="34">
        <v>0</v>
      </c>
      <c r="M2481" s="11" t="s">
        <v>23</v>
      </c>
      <c r="N2481" s="103" t="s">
        <v>23</v>
      </c>
      <c r="O2481" s="11" t="s">
        <v>23</v>
      </c>
    </row>
    <row r="2482" spans="1:15" s="67" customFormat="1" ht="21">
      <c r="A2482" s="174" t="s">
        <v>2472</v>
      </c>
      <c r="B2482" s="1049" t="s">
        <v>990</v>
      </c>
      <c r="C2482" s="1051"/>
      <c r="D2482" s="1051"/>
      <c r="E2482" s="1051"/>
      <c r="F2482" s="1051"/>
      <c r="G2482" s="1051"/>
      <c r="H2482" s="1051"/>
      <c r="I2482" s="1051"/>
      <c r="J2482" s="1051"/>
      <c r="K2482" s="1051"/>
      <c r="L2482" s="1051"/>
      <c r="M2482" s="1051"/>
      <c r="N2482" s="1051"/>
      <c r="O2482" s="1050"/>
    </row>
    <row r="2483" spans="1:15" s="67" customFormat="1" ht="21">
      <c r="A2483" s="820">
        <v>1</v>
      </c>
      <c r="B2483" s="21" t="s">
        <v>23</v>
      </c>
      <c r="C2483" s="21" t="s">
        <v>23</v>
      </c>
      <c r="D2483" s="801">
        <v>0</v>
      </c>
      <c r="E2483" s="44" t="s">
        <v>23</v>
      </c>
      <c r="F2483" s="799">
        <v>0</v>
      </c>
      <c r="G2483" s="282">
        <v>0</v>
      </c>
      <c r="H2483" s="273">
        <v>0</v>
      </c>
      <c r="I2483" s="273">
        <v>0</v>
      </c>
      <c r="J2483" s="273">
        <v>0</v>
      </c>
      <c r="K2483" s="44" t="s">
        <v>23</v>
      </c>
      <c r="L2483" s="273">
        <v>0</v>
      </c>
      <c r="M2483" s="20" t="s">
        <v>23</v>
      </c>
      <c r="N2483" s="44" t="s">
        <v>23</v>
      </c>
      <c r="O2483" s="18" t="s">
        <v>23</v>
      </c>
    </row>
    <row r="2484" spans="1:15" s="67" customFormat="1" ht="21">
      <c r="A2484" s="174" t="s">
        <v>2472</v>
      </c>
      <c r="B2484" s="1049" t="s">
        <v>991</v>
      </c>
      <c r="C2484" s="1050"/>
      <c r="D2484" s="11">
        <v>0</v>
      </c>
      <c r="E2484" s="104" t="s">
        <v>23</v>
      </c>
      <c r="F2484" s="166">
        <v>0</v>
      </c>
      <c r="G2484" s="10">
        <v>0</v>
      </c>
      <c r="H2484" s="167">
        <v>0</v>
      </c>
      <c r="I2484" s="167">
        <v>0</v>
      </c>
      <c r="J2484" s="35">
        <v>0</v>
      </c>
      <c r="K2484" s="103" t="s">
        <v>23</v>
      </c>
      <c r="L2484" s="34">
        <v>0</v>
      </c>
      <c r="M2484" s="11" t="s">
        <v>23</v>
      </c>
      <c r="N2484" s="103" t="s">
        <v>23</v>
      </c>
      <c r="O2484" s="11" t="s">
        <v>23</v>
      </c>
    </row>
    <row r="2485" spans="1:15" s="67" customFormat="1" ht="21">
      <c r="A2485" s="174" t="s">
        <v>2473</v>
      </c>
      <c r="B2485" s="1049" t="s">
        <v>721</v>
      </c>
      <c r="C2485" s="1051"/>
      <c r="D2485" s="1051"/>
      <c r="E2485" s="1051"/>
      <c r="F2485" s="1051"/>
      <c r="G2485" s="1051"/>
      <c r="H2485" s="1051"/>
      <c r="I2485" s="1051"/>
      <c r="J2485" s="1051"/>
      <c r="K2485" s="1051"/>
      <c r="L2485" s="1051"/>
      <c r="M2485" s="1051"/>
      <c r="N2485" s="1051"/>
      <c r="O2485" s="1050"/>
    </row>
    <row r="2486" spans="1:15" s="67" customFormat="1" ht="21">
      <c r="A2486" s="847" t="s">
        <v>982</v>
      </c>
      <c r="B2486" s="21" t="s">
        <v>23</v>
      </c>
      <c r="C2486" s="21" t="s">
        <v>23</v>
      </c>
      <c r="D2486" s="801">
        <v>0</v>
      </c>
      <c r="E2486" s="44" t="s">
        <v>23</v>
      </c>
      <c r="F2486" s="799">
        <v>0</v>
      </c>
      <c r="G2486" s="282">
        <v>0</v>
      </c>
      <c r="H2486" s="273">
        <v>0</v>
      </c>
      <c r="I2486" s="273">
        <v>0</v>
      </c>
      <c r="J2486" s="273">
        <v>0</v>
      </c>
      <c r="K2486" s="44" t="s">
        <v>23</v>
      </c>
      <c r="L2486" s="273">
        <v>0</v>
      </c>
      <c r="M2486" s="20" t="s">
        <v>23</v>
      </c>
      <c r="N2486" s="44" t="s">
        <v>23</v>
      </c>
      <c r="O2486" s="18" t="s">
        <v>23</v>
      </c>
    </row>
    <row r="2487" spans="1:15" s="67" customFormat="1" ht="21">
      <c r="A2487" s="174" t="s">
        <v>2473</v>
      </c>
      <c r="B2487" s="1049" t="s">
        <v>732</v>
      </c>
      <c r="C2487" s="1050"/>
      <c r="D2487" s="11">
        <v>0</v>
      </c>
      <c r="E2487" s="104" t="s">
        <v>23</v>
      </c>
      <c r="F2487" s="166">
        <v>0</v>
      </c>
      <c r="G2487" s="10">
        <v>0</v>
      </c>
      <c r="H2487" s="167">
        <v>0</v>
      </c>
      <c r="I2487" s="167">
        <v>0</v>
      </c>
      <c r="J2487" s="35">
        <v>0</v>
      </c>
      <c r="K2487" s="103" t="s">
        <v>23</v>
      </c>
      <c r="L2487" s="34">
        <v>0</v>
      </c>
      <c r="M2487" s="11" t="s">
        <v>23</v>
      </c>
      <c r="N2487" s="103" t="s">
        <v>23</v>
      </c>
      <c r="O2487" s="11" t="s">
        <v>23</v>
      </c>
    </row>
    <row r="2488" spans="1:15" s="67" customFormat="1" ht="94.5" customHeight="1">
      <c r="A2488" s="174" t="s">
        <v>2468</v>
      </c>
      <c r="B2488" s="1049" t="s">
        <v>9149</v>
      </c>
      <c r="C2488" s="1050"/>
      <c r="D2488" s="11">
        <v>0</v>
      </c>
      <c r="E2488" s="104" t="s">
        <v>23</v>
      </c>
      <c r="F2488" s="166">
        <v>0</v>
      </c>
      <c r="G2488" s="10">
        <v>0</v>
      </c>
      <c r="H2488" s="167">
        <v>0</v>
      </c>
      <c r="I2488" s="167">
        <v>0</v>
      </c>
      <c r="J2488" s="35">
        <v>0</v>
      </c>
      <c r="K2488" s="103" t="s">
        <v>23</v>
      </c>
      <c r="L2488" s="34">
        <v>0</v>
      </c>
      <c r="M2488" s="11" t="s">
        <v>23</v>
      </c>
      <c r="N2488" s="103" t="s">
        <v>23</v>
      </c>
      <c r="O2488" s="11" t="s">
        <v>23</v>
      </c>
    </row>
    <row r="2489" spans="1:15" s="67" customFormat="1" ht="21">
      <c r="A2489" s="174" t="s">
        <v>2474</v>
      </c>
      <c r="B2489" s="1068" t="s">
        <v>994</v>
      </c>
      <c r="C2489" s="1069"/>
      <c r="D2489" s="1069"/>
      <c r="E2489" s="1069"/>
      <c r="F2489" s="1069"/>
      <c r="G2489" s="1069"/>
      <c r="H2489" s="1069"/>
      <c r="I2489" s="1069"/>
      <c r="J2489" s="1069"/>
      <c r="K2489" s="1069"/>
      <c r="L2489" s="1069"/>
      <c r="M2489" s="1069"/>
      <c r="N2489" s="1069"/>
      <c r="O2489" s="1070"/>
    </row>
    <row r="2490" spans="1:15" s="67" customFormat="1" ht="21">
      <c r="A2490" s="847" t="s">
        <v>982</v>
      </c>
      <c r="B2490" s="21" t="s">
        <v>23</v>
      </c>
      <c r="C2490" s="21" t="s">
        <v>23</v>
      </c>
      <c r="D2490" s="801">
        <v>0</v>
      </c>
      <c r="E2490" s="44" t="s">
        <v>23</v>
      </c>
      <c r="F2490" s="799">
        <v>0</v>
      </c>
      <c r="G2490" s="282">
        <v>0</v>
      </c>
      <c r="H2490" s="273">
        <v>0</v>
      </c>
      <c r="I2490" s="273">
        <v>0</v>
      </c>
      <c r="J2490" s="273">
        <v>0</v>
      </c>
      <c r="K2490" s="44" t="s">
        <v>23</v>
      </c>
      <c r="L2490" s="273">
        <v>0</v>
      </c>
      <c r="M2490" s="20" t="s">
        <v>23</v>
      </c>
      <c r="N2490" s="44" t="s">
        <v>23</v>
      </c>
      <c r="O2490" s="18" t="s">
        <v>23</v>
      </c>
    </row>
    <row r="2491" spans="1:15" s="67" customFormat="1" ht="138.75" customHeight="1">
      <c r="A2491" s="174" t="s">
        <v>2474</v>
      </c>
      <c r="B2491" s="1068" t="s">
        <v>9150</v>
      </c>
      <c r="C2491" s="1070"/>
      <c r="D2491" s="11">
        <v>0</v>
      </c>
      <c r="E2491" s="104" t="s">
        <v>23</v>
      </c>
      <c r="F2491" s="166">
        <v>0</v>
      </c>
      <c r="G2491" s="10">
        <v>0</v>
      </c>
      <c r="H2491" s="167">
        <v>0</v>
      </c>
      <c r="I2491" s="167">
        <v>0</v>
      </c>
      <c r="J2491" s="35">
        <v>0</v>
      </c>
      <c r="K2491" s="103" t="s">
        <v>23</v>
      </c>
      <c r="L2491" s="34">
        <v>0</v>
      </c>
      <c r="M2491" s="11" t="s">
        <v>23</v>
      </c>
      <c r="N2491" s="103" t="s">
        <v>23</v>
      </c>
      <c r="O2491" s="11" t="s">
        <v>23</v>
      </c>
    </row>
    <row r="2492" spans="1:15" s="67" customFormat="1" ht="77.25" customHeight="1">
      <c r="A2492" s="174" t="s">
        <v>2458</v>
      </c>
      <c r="B2492" s="1068" t="s">
        <v>9151</v>
      </c>
      <c r="C2492" s="1070"/>
      <c r="D2492" s="11">
        <v>48.6</v>
      </c>
      <c r="E2492" s="104" t="s">
        <v>23</v>
      </c>
      <c r="F2492" s="166">
        <v>0</v>
      </c>
      <c r="G2492" s="10">
        <v>1</v>
      </c>
      <c r="H2492" s="167">
        <v>267000</v>
      </c>
      <c r="I2492" s="167">
        <f>I2460</f>
        <v>184357.18</v>
      </c>
      <c r="J2492" s="35">
        <f>J2460</f>
        <v>82642.820000000007</v>
      </c>
      <c r="K2492" s="103" t="s">
        <v>23</v>
      </c>
      <c r="L2492" s="34">
        <f>L2460</f>
        <v>964160.33</v>
      </c>
      <c r="M2492" s="11" t="s">
        <v>23</v>
      </c>
      <c r="N2492" s="103" t="s">
        <v>23</v>
      </c>
      <c r="O2492" s="11" t="s">
        <v>23</v>
      </c>
    </row>
    <row r="2493" spans="1:15" s="67" customFormat="1" ht="53.25" customHeight="1">
      <c r="A2493" s="104" t="s">
        <v>2475</v>
      </c>
      <c r="B2493" s="1065" t="s">
        <v>2476</v>
      </c>
      <c r="C2493" s="1066"/>
      <c r="D2493" s="1066"/>
      <c r="E2493" s="1066"/>
      <c r="F2493" s="1066"/>
      <c r="G2493" s="1066"/>
      <c r="H2493" s="1066"/>
      <c r="I2493" s="1066"/>
      <c r="J2493" s="1066"/>
      <c r="K2493" s="1066"/>
      <c r="L2493" s="1066"/>
      <c r="M2493" s="1066"/>
      <c r="N2493" s="1066"/>
      <c r="O2493" s="1067"/>
    </row>
    <row r="2494" spans="1:15" s="67" customFormat="1" ht="21">
      <c r="A2494" s="104" t="s">
        <v>2477</v>
      </c>
      <c r="B2494" s="1049" t="s">
        <v>20</v>
      </c>
      <c r="C2494" s="1051"/>
      <c r="D2494" s="1051"/>
      <c r="E2494" s="1051"/>
      <c r="F2494" s="1051"/>
      <c r="G2494" s="1051"/>
      <c r="H2494" s="1051"/>
      <c r="I2494" s="1051"/>
      <c r="J2494" s="1051"/>
      <c r="K2494" s="1051"/>
      <c r="L2494" s="1051"/>
      <c r="M2494" s="1051"/>
      <c r="N2494" s="1051"/>
      <c r="O2494" s="1050"/>
    </row>
    <row r="2495" spans="1:15" s="67" customFormat="1" ht="21">
      <c r="A2495" s="44">
        <v>1</v>
      </c>
      <c r="B2495" s="17" t="s">
        <v>23</v>
      </c>
      <c r="C2495" s="17" t="s">
        <v>23</v>
      </c>
      <c r="D2495" s="5">
        <v>0</v>
      </c>
      <c r="E2495" s="12" t="s">
        <v>23</v>
      </c>
      <c r="F2495" s="799">
        <v>0</v>
      </c>
      <c r="G2495" s="269">
        <v>0</v>
      </c>
      <c r="H2495" s="368">
        <v>0</v>
      </c>
      <c r="I2495" s="368">
        <v>0</v>
      </c>
      <c r="J2495" s="368">
        <v>0</v>
      </c>
      <c r="K2495" s="5" t="s">
        <v>23</v>
      </c>
      <c r="L2495" s="273">
        <v>0</v>
      </c>
      <c r="M2495" s="5" t="s">
        <v>23</v>
      </c>
      <c r="N2495" s="5" t="s">
        <v>23</v>
      </c>
      <c r="O2495" s="18" t="s">
        <v>23</v>
      </c>
    </row>
    <row r="2496" spans="1:15" s="67" customFormat="1" ht="96" customHeight="1">
      <c r="A2496" s="104" t="s">
        <v>2477</v>
      </c>
      <c r="B2496" s="1049" t="s">
        <v>2478</v>
      </c>
      <c r="C2496" s="1050"/>
      <c r="D2496" s="835">
        <v>0</v>
      </c>
      <c r="E2496" s="104" t="s">
        <v>23</v>
      </c>
      <c r="F2496" s="166">
        <v>0</v>
      </c>
      <c r="G2496" s="10">
        <v>0</v>
      </c>
      <c r="H2496" s="167">
        <v>0</v>
      </c>
      <c r="I2496" s="167">
        <v>0</v>
      </c>
      <c r="J2496" s="35">
        <v>0</v>
      </c>
      <c r="K2496" s="103" t="s">
        <v>23</v>
      </c>
      <c r="L2496" s="34">
        <v>0</v>
      </c>
      <c r="M2496" s="11" t="s">
        <v>23</v>
      </c>
      <c r="N2496" s="103" t="s">
        <v>23</v>
      </c>
      <c r="O2496" s="11" t="s">
        <v>23</v>
      </c>
    </row>
    <row r="2497" spans="1:15" s="67" customFormat="1" ht="21">
      <c r="A2497" s="104" t="s">
        <v>2479</v>
      </c>
      <c r="B2497" s="1049" t="s">
        <v>197</v>
      </c>
      <c r="C2497" s="1051"/>
      <c r="D2497" s="1051"/>
      <c r="E2497" s="1051"/>
      <c r="F2497" s="1051"/>
      <c r="G2497" s="1051"/>
      <c r="H2497" s="1051"/>
      <c r="I2497" s="1051"/>
      <c r="J2497" s="1051"/>
      <c r="K2497" s="1051"/>
      <c r="L2497" s="1051"/>
      <c r="M2497" s="1051"/>
      <c r="N2497" s="1051"/>
      <c r="O2497" s="1050"/>
    </row>
    <row r="2498" spans="1:15" s="67" customFormat="1" ht="21">
      <c r="A2498" s="44">
        <v>1</v>
      </c>
      <c r="B2498" s="21" t="s">
        <v>23</v>
      </c>
      <c r="C2498" s="21" t="s">
        <v>23</v>
      </c>
      <c r="D2498" s="801">
        <v>0</v>
      </c>
      <c r="E2498" s="44" t="s">
        <v>23</v>
      </c>
      <c r="F2498" s="799">
        <v>0</v>
      </c>
      <c r="G2498" s="282">
        <v>0</v>
      </c>
      <c r="H2498" s="273">
        <v>0</v>
      </c>
      <c r="I2498" s="273">
        <v>0</v>
      </c>
      <c r="J2498" s="273">
        <v>0</v>
      </c>
      <c r="K2498" s="44" t="s">
        <v>23</v>
      </c>
      <c r="L2498" s="273">
        <v>0</v>
      </c>
      <c r="M2498" s="20" t="s">
        <v>23</v>
      </c>
      <c r="N2498" s="44" t="s">
        <v>23</v>
      </c>
      <c r="O2498" s="18" t="s">
        <v>23</v>
      </c>
    </row>
    <row r="2499" spans="1:15" s="67" customFormat="1" ht="66" customHeight="1">
      <c r="A2499" s="104" t="s">
        <v>2479</v>
      </c>
      <c r="B2499" s="1049" t="s">
        <v>2480</v>
      </c>
      <c r="C2499" s="1050"/>
      <c r="D2499" s="11">
        <v>0</v>
      </c>
      <c r="E2499" s="104" t="s">
        <v>23</v>
      </c>
      <c r="F2499" s="166">
        <v>0</v>
      </c>
      <c r="G2499" s="10">
        <v>0</v>
      </c>
      <c r="H2499" s="167">
        <v>0</v>
      </c>
      <c r="I2499" s="167">
        <v>0</v>
      </c>
      <c r="J2499" s="35">
        <v>0</v>
      </c>
      <c r="K2499" s="103" t="s">
        <v>23</v>
      </c>
      <c r="L2499" s="34">
        <v>0</v>
      </c>
      <c r="M2499" s="11" t="s">
        <v>23</v>
      </c>
      <c r="N2499" s="103" t="s">
        <v>23</v>
      </c>
      <c r="O2499" s="11" t="s">
        <v>23</v>
      </c>
    </row>
    <row r="2500" spans="1:15" s="67" customFormat="1" ht="21">
      <c r="A2500" s="104" t="s">
        <v>2481</v>
      </c>
      <c r="B2500" s="1049" t="s">
        <v>678</v>
      </c>
      <c r="C2500" s="1051"/>
      <c r="D2500" s="1051"/>
      <c r="E2500" s="1051"/>
      <c r="F2500" s="1051"/>
      <c r="G2500" s="1051"/>
      <c r="H2500" s="1051"/>
      <c r="I2500" s="1051"/>
      <c r="J2500" s="1051"/>
      <c r="K2500" s="1051"/>
      <c r="L2500" s="1051"/>
      <c r="M2500" s="1051"/>
      <c r="N2500" s="1051"/>
      <c r="O2500" s="1050"/>
    </row>
    <row r="2501" spans="1:15" s="67" customFormat="1" ht="36" customHeight="1">
      <c r="A2501" s="104" t="s">
        <v>2482</v>
      </c>
      <c r="B2501" s="1049" t="s">
        <v>977</v>
      </c>
      <c r="C2501" s="1051"/>
      <c r="D2501" s="1051"/>
      <c r="E2501" s="1051"/>
      <c r="F2501" s="1051"/>
      <c r="G2501" s="1051"/>
      <c r="H2501" s="1051"/>
      <c r="I2501" s="1051"/>
      <c r="J2501" s="1051"/>
      <c r="K2501" s="1051"/>
      <c r="L2501" s="1051"/>
      <c r="M2501" s="1051"/>
      <c r="N2501" s="1051"/>
      <c r="O2501" s="1050"/>
    </row>
    <row r="2502" spans="1:15" s="67" customFormat="1" ht="21">
      <c r="A2502" s="44">
        <v>1</v>
      </c>
      <c r="B2502" s="21" t="s">
        <v>23</v>
      </c>
      <c r="C2502" s="21" t="s">
        <v>23</v>
      </c>
      <c r="D2502" s="801">
        <v>0</v>
      </c>
      <c r="E2502" s="44" t="s">
        <v>23</v>
      </c>
      <c r="F2502" s="799">
        <v>0</v>
      </c>
      <c r="G2502" s="282">
        <v>0</v>
      </c>
      <c r="H2502" s="273">
        <v>0</v>
      </c>
      <c r="I2502" s="273">
        <v>0</v>
      </c>
      <c r="J2502" s="273">
        <v>0</v>
      </c>
      <c r="K2502" s="44" t="s">
        <v>23</v>
      </c>
      <c r="L2502" s="273">
        <v>0</v>
      </c>
      <c r="M2502" s="20" t="s">
        <v>23</v>
      </c>
      <c r="N2502" s="44" t="s">
        <v>23</v>
      </c>
      <c r="O2502" s="18" t="s">
        <v>23</v>
      </c>
    </row>
    <row r="2503" spans="1:15" s="67" customFormat="1" ht="21">
      <c r="A2503" s="104" t="s">
        <v>2482</v>
      </c>
      <c r="B2503" s="1049" t="s">
        <v>978</v>
      </c>
      <c r="C2503" s="1050"/>
      <c r="D2503" s="11">
        <v>0</v>
      </c>
      <c r="E2503" s="104" t="s">
        <v>23</v>
      </c>
      <c r="F2503" s="166">
        <v>0</v>
      </c>
      <c r="G2503" s="10">
        <v>0</v>
      </c>
      <c r="H2503" s="167">
        <v>0</v>
      </c>
      <c r="I2503" s="167">
        <v>0</v>
      </c>
      <c r="J2503" s="35">
        <v>0</v>
      </c>
      <c r="K2503" s="103" t="s">
        <v>23</v>
      </c>
      <c r="L2503" s="34">
        <v>0</v>
      </c>
      <c r="M2503" s="11" t="s">
        <v>23</v>
      </c>
      <c r="N2503" s="103" t="s">
        <v>23</v>
      </c>
      <c r="O2503" s="11" t="s">
        <v>23</v>
      </c>
    </row>
    <row r="2504" spans="1:15" s="67" customFormat="1" ht="21">
      <c r="A2504" s="104" t="s">
        <v>2483</v>
      </c>
      <c r="B2504" s="1049" t="s">
        <v>692</v>
      </c>
      <c r="C2504" s="1051"/>
      <c r="D2504" s="1051"/>
      <c r="E2504" s="1051"/>
      <c r="F2504" s="1051"/>
      <c r="G2504" s="1051"/>
      <c r="H2504" s="1051"/>
      <c r="I2504" s="1051"/>
      <c r="J2504" s="1051"/>
      <c r="K2504" s="1051"/>
      <c r="L2504" s="1051"/>
      <c r="M2504" s="1051"/>
      <c r="N2504" s="1051"/>
      <c r="O2504" s="1050"/>
    </row>
    <row r="2505" spans="1:15" s="67" customFormat="1" ht="21">
      <c r="A2505" s="44">
        <v>1</v>
      </c>
      <c r="B2505" s="21" t="s">
        <v>23</v>
      </c>
      <c r="C2505" s="21" t="s">
        <v>23</v>
      </c>
      <c r="D2505" s="801">
        <v>0</v>
      </c>
      <c r="E2505" s="44" t="s">
        <v>23</v>
      </c>
      <c r="F2505" s="799">
        <v>0</v>
      </c>
      <c r="G2505" s="282">
        <v>0</v>
      </c>
      <c r="H2505" s="273">
        <v>0</v>
      </c>
      <c r="I2505" s="273">
        <v>0</v>
      </c>
      <c r="J2505" s="273">
        <v>0</v>
      </c>
      <c r="K2505" s="44" t="s">
        <v>23</v>
      </c>
      <c r="L2505" s="273">
        <v>0</v>
      </c>
      <c r="M2505" s="20" t="s">
        <v>23</v>
      </c>
      <c r="N2505" s="44" t="s">
        <v>23</v>
      </c>
      <c r="O2505" s="18" t="s">
        <v>23</v>
      </c>
    </row>
    <row r="2506" spans="1:15" s="67" customFormat="1" ht="21">
      <c r="A2506" s="104" t="s">
        <v>2483</v>
      </c>
      <c r="B2506" s="1049" t="s">
        <v>980</v>
      </c>
      <c r="C2506" s="1050"/>
      <c r="D2506" s="11">
        <v>0</v>
      </c>
      <c r="E2506" s="104" t="s">
        <v>23</v>
      </c>
      <c r="F2506" s="166">
        <v>0</v>
      </c>
      <c r="G2506" s="10">
        <v>0</v>
      </c>
      <c r="H2506" s="167">
        <v>0</v>
      </c>
      <c r="I2506" s="167">
        <v>0</v>
      </c>
      <c r="J2506" s="35">
        <v>0</v>
      </c>
      <c r="K2506" s="103" t="s">
        <v>23</v>
      </c>
      <c r="L2506" s="34">
        <v>0</v>
      </c>
      <c r="M2506" s="11" t="s">
        <v>23</v>
      </c>
      <c r="N2506" s="103" t="s">
        <v>23</v>
      </c>
      <c r="O2506" s="11" t="s">
        <v>23</v>
      </c>
    </row>
    <row r="2507" spans="1:15" s="67" customFormat="1" ht="40.5">
      <c r="A2507" s="104" t="s">
        <v>2484</v>
      </c>
      <c r="B2507" s="1049" t="s">
        <v>721</v>
      </c>
      <c r="C2507" s="1051"/>
      <c r="D2507" s="1051"/>
      <c r="E2507" s="1051"/>
      <c r="F2507" s="1051"/>
      <c r="G2507" s="1051"/>
      <c r="H2507" s="1051"/>
      <c r="I2507" s="1051"/>
      <c r="J2507" s="1051"/>
      <c r="K2507" s="1051"/>
      <c r="L2507" s="1051"/>
      <c r="M2507" s="1051"/>
      <c r="N2507" s="1051"/>
      <c r="O2507" s="1050"/>
    </row>
    <row r="2508" spans="1:15" s="67" customFormat="1" ht="21">
      <c r="A2508" s="44" t="s">
        <v>982</v>
      </c>
      <c r="B2508" s="12" t="s">
        <v>23</v>
      </c>
      <c r="C2508" s="12" t="s">
        <v>23</v>
      </c>
      <c r="D2508" s="54">
        <v>0</v>
      </c>
      <c r="E2508" s="17" t="s">
        <v>23</v>
      </c>
      <c r="F2508" s="799">
        <v>0</v>
      </c>
      <c r="G2508" s="269">
        <v>0</v>
      </c>
      <c r="H2508" s="788">
        <v>0</v>
      </c>
      <c r="I2508" s="273">
        <v>0</v>
      </c>
      <c r="J2508" s="273">
        <v>0</v>
      </c>
      <c r="K2508" s="44" t="s">
        <v>23</v>
      </c>
      <c r="L2508" s="273">
        <v>0</v>
      </c>
      <c r="M2508" s="281" t="s">
        <v>23</v>
      </c>
      <c r="N2508" s="17" t="s">
        <v>23</v>
      </c>
      <c r="O2508" s="18" t="s">
        <v>23</v>
      </c>
    </row>
    <row r="2509" spans="1:15" s="67" customFormat="1" ht="40.5">
      <c r="A2509" s="104" t="s">
        <v>2484</v>
      </c>
      <c r="B2509" s="1049" t="s">
        <v>732</v>
      </c>
      <c r="C2509" s="1050"/>
      <c r="D2509" s="11">
        <v>0</v>
      </c>
      <c r="E2509" s="104" t="s">
        <v>23</v>
      </c>
      <c r="F2509" s="166">
        <v>0</v>
      </c>
      <c r="G2509" s="10">
        <v>0</v>
      </c>
      <c r="H2509" s="167">
        <v>0</v>
      </c>
      <c r="I2509" s="167">
        <v>0</v>
      </c>
      <c r="J2509" s="35">
        <v>0</v>
      </c>
      <c r="K2509" s="103" t="s">
        <v>23</v>
      </c>
      <c r="L2509" s="846">
        <v>0</v>
      </c>
      <c r="M2509" s="11" t="s">
        <v>23</v>
      </c>
      <c r="N2509" s="103" t="s">
        <v>23</v>
      </c>
      <c r="O2509" s="11" t="s">
        <v>23</v>
      </c>
    </row>
    <row r="2510" spans="1:15" s="67" customFormat="1" ht="83.25" customHeight="1">
      <c r="A2510" s="104" t="s">
        <v>2481</v>
      </c>
      <c r="B2510" s="1049" t="s">
        <v>2485</v>
      </c>
      <c r="C2510" s="1050"/>
      <c r="D2510" s="11">
        <v>0</v>
      </c>
      <c r="E2510" s="104" t="s">
        <v>23</v>
      </c>
      <c r="F2510" s="166">
        <v>0</v>
      </c>
      <c r="G2510" s="10">
        <v>0</v>
      </c>
      <c r="H2510" s="167">
        <v>0</v>
      </c>
      <c r="I2510" s="167">
        <v>0</v>
      </c>
      <c r="J2510" s="35">
        <v>0</v>
      </c>
      <c r="K2510" s="103" t="s">
        <v>23</v>
      </c>
      <c r="L2510" s="34">
        <v>0</v>
      </c>
      <c r="M2510" s="11" t="s">
        <v>23</v>
      </c>
      <c r="N2510" s="103" t="s">
        <v>23</v>
      </c>
      <c r="O2510" s="11" t="s">
        <v>23</v>
      </c>
    </row>
    <row r="2511" spans="1:15" s="67" customFormat="1" ht="21">
      <c r="A2511" s="104" t="s">
        <v>2486</v>
      </c>
      <c r="B2511" s="1049" t="s">
        <v>735</v>
      </c>
      <c r="C2511" s="1051"/>
      <c r="D2511" s="1051"/>
      <c r="E2511" s="1051"/>
      <c r="F2511" s="1051"/>
      <c r="G2511" s="1051"/>
      <c r="H2511" s="1051"/>
      <c r="I2511" s="1051"/>
      <c r="J2511" s="1051"/>
      <c r="K2511" s="1051"/>
      <c r="L2511" s="1051"/>
      <c r="M2511" s="1051"/>
      <c r="N2511" s="1051"/>
      <c r="O2511" s="1050"/>
    </row>
    <row r="2512" spans="1:15" s="67" customFormat="1" ht="21">
      <c r="A2512" s="104" t="s">
        <v>2487</v>
      </c>
      <c r="B2512" s="1049" t="s">
        <v>985</v>
      </c>
      <c r="C2512" s="1051"/>
      <c r="D2512" s="1051"/>
      <c r="E2512" s="1051"/>
      <c r="F2512" s="1051"/>
      <c r="G2512" s="1051"/>
      <c r="H2512" s="1051"/>
      <c r="I2512" s="1051"/>
      <c r="J2512" s="1051"/>
      <c r="K2512" s="1051"/>
      <c r="L2512" s="1051"/>
      <c r="M2512" s="1051"/>
      <c r="N2512" s="1051"/>
      <c r="O2512" s="1050"/>
    </row>
    <row r="2513" spans="1:15" s="67" customFormat="1" ht="21">
      <c r="A2513" s="44">
        <v>1</v>
      </c>
      <c r="B2513" s="21" t="s">
        <v>23</v>
      </c>
      <c r="C2513" s="21" t="s">
        <v>23</v>
      </c>
      <c r="D2513" s="801">
        <v>0</v>
      </c>
      <c r="E2513" s="44" t="s">
        <v>23</v>
      </c>
      <c r="F2513" s="799">
        <v>0</v>
      </c>
      <c r="G2513" s="282">
        <v>0</v>
      </c>
      <c r="H2513" s="273">
        <v>0</v>
      </c>
      <c r="I2513" s="273">
        <v>0</v>
      </c>
      <c r="J2513" s="273">
        <v>0</v>
      </c>
      <c r="K2513" s="44" t="s">
        <v>23</v>
      </c>
      <c r="L2513" s="273">
        <v>0</v>
      </c>
      <c r="M2513" s="20" t="s">
        <v>23</v>
      </c>
      <c r="N2513" s="44" t="s">
        <v>23</v>
      </c>
      <c r="O2513" s="18" t="s">
        <v>23</v>
      </c>
    </row>
    <row r="2514" spans="1:15" s="67" customFormat="1" ht="21">
      <c r="A2514" s="174" t="s">
        <v>2488</v>
      </c>
      <c r="B2514" s="1049" t="s">
        <v>949</v>
      </c>
      <c r="C2514" s="1050"/>
      <c r="D2514" s="11">
        <v>0</v>
      </c>
      <c r="E2514" s="104" t="s">
        <v>23</v>
      </c>
      <c r="F2514" s="166">
        <v>0</v>
      </c>
      <c r="G2514" s="10">
        <v>0</v>
      </c>
      <c r="H2514" s="167">
        <v>0</v>
      </c>
      <c r="I2514" s="167">
        <v>0</v>
      </c>
      <c r="J2514" s="35">
        <v>0</v>
      </c>
      <c r="K2514" s="103" t="s">
        <v>23</v>
      </c>
      <c r="L2514" s="34">
        <v>0</v>
      </c>
      <c r="M2514" s="11" t="s">
        <v>23</v>
      </c>
      <c r="N2514" s="103" t="s">
        <v>23</v>
      </c>
      <c r="O2514" s="11" t="s">
        <v>23</v>
      </c>
    </row>
    <row r="2515" spans="1:15" s="67" customFormat="1" ht="21">
      <c r="A2515" s="174" t="s">
        <v>2489</v>
      </c>
      <c r="B2515" s="1049" t="s">
        <v>987</v>
      </c>
      <c r="C2515" s="1051"/>
      <c r="D2515" s="1051"/>
      <c r="E2515" s="1051"/>
      <c r="F2515" s="1051"/>
      <c r="G2515" s="1051"/>
      <c r="H2515" s="1051"/>
      <c r="I2515" s="1051"/>
      <c r="J2515" s="1051"/>
      <c r="K2515" s="1051"/>
      <c r="L2515" s="1051"/>
      <c r="M2515" s="1051"/>
      <c r="N2515" s="1051"/>
      <c r="O2515" s="1050"/>
    </row>
    <row r="2516" spans="1:15" s="67" customFormat="1" ht="21">
      <c r="A2516" s="820">
        <v>1</v>
      </c>
      <c r="B2516" s="21" t="s">
        <v>23</v>
      </c>
      <c r="C2516" s="21" t="s">
        <v>23</v>
      </c>
      <c r="D2516" s="801">
        <v>0</v>
      </c>
      <c r="E2516" s="44" t="s">
        <v>23</v>
      </c>
      <c r="F2516" s="799">
        <v>0</v>
      </c>
      <c r="G2516" s="282">
        <v>0</v>
      </c>
      <c r="H2516" s="273">
        <v>0</v>
      </c>
      <c r="I2516" s="273">
        <v>0</v>
      </c>
      <c r="J2516" s="273">
        <v>0</v>
      </c>
      <c r="K2516" s="44" t="s">
        <v>23</v>
      </c>
      <c r="L2516" s="273">
        <v>0</v>
      </c>
      <c r="M2516" s="20" t="s">
        <v>23</v>
      </c>
      <c r="N2516" s="44" t="s">
        <v>23</v>
      </c>
      <c r="O2516" s="18" t="s">
        <v>23</v>
      </c>
    </row>
    <row r="2517" spans="1:15" s="67" customFormat="1" ht="21">
      <c r="A2517" s="174" t="s">
        <v>2489</v>
      </c>
      <c r="B2517" s="1049" t="s">
        <v>988</v>
      </c>
      <c r="C2517" s="1050"/>
      <c r="D2517" s="11">
        <v>0</v>
      </c>
      <c r="E2517" s="104" t="s">
        <v>23</v>
      </c>
      <c r="F2517" s="166">
        <v>0</v>
      </c>
      <c r="G2517" s="10">
        <v>0</v>
      </c>
      <c r="H2517" s="167">
        <v>0</v>
      </c>
      <c r="I2517" s="167">
        <v>0</v>
      </c>
      <c r="J2517" s="35">
        <v>0</v>
      </c>
      <c r="K2517" s="103" t="s">
        <v>23</v>
      </c>
      <c r="L2517" s="34">
        <v>0</v>
      </c>
      <c r="M2517" s="11" t="s">
        <v>23</v>
      </c>
      <c r="N2517" s="103" t="s">
        <v>23</v>
      </c>
      <c r="O2517" s="11" t="s">
        <v>23</v>
      </c>
    </row>
    <row r="2518" spans="1:15" s="67" customFormat="1" ht="21">
      <c r="A2518" s="174" t="s">
        <v>2490</v>
      </c>
      <c r="B2518" s="1049" t="s">
        <v>990</v>
      </c>
      <c r="C2518" s="1051"/>
      <c r="D2518" s="1051"/>
      <c r="E2518" s="1051"/>
      <c r="F2518" s="1051"/>
      <c r="G2518" s="1051"/>
      <c r="H2518" s="1051"/>
      <c r="I2518" s="1051"/>
      <c r="J2518" s="1051"/>
      <c r="K2518" s="1051"/>
      <c r="L2518" s="1051"/>
      <c r="M2518" s="1051"/>
      <c r="N2518" s="1051"/>
      <c r="O2518" s="1050"/>
    </row>
    <row r="2519" spans="1:15" s="67" customFormat="1" ht="21">
      <c r="A2519" s="820">
        <v>1</v>
      </c>
      <c r="B2519" s="21" t="s">
        <v>23</v>
      </c>
      <c r="C2519" s="21" t="s">
        <v>23</v>
      </c>
      <c r="D2519" s="801">
        <v>0</v>
      </c>
      <c r="E2519" s="44" t="s">
        <v>23</v>
      </c>
      <c r="F2519" s="799">
        <v>0</v>
      </c>
      <c r="G2519" s="282">
        <v>0</v>
      </c>
      <c r="H2519" s="273">
        <v>0</v>
      </c>
      <c r="I2519" s="273">
        <v>0</v>
      </c>
      <c r="J2519" s="273">
        <v>0</v>
      </c>
      <c r="K2519" s="44" t="s">
        <v>23</v>
      </c>
      <c r="L2519" s="273">
        <v>0</v>
      </c>
      <c r="M2519" s="20" t="s">
        <v>23</v>
      </c>
      <c r="N2519" s="44" t="s">
        <v>23</v>
      </c>
      <c r="O2519" s="18" t="s">
        <v>23</v>
      </c>
    </row>
    <row r="2520" spans="1:15" s="67" customFormat="1" ht="21">
      <c r="A2520" s="174" t="s">
        <v>2490</v>
      </c>
      <c r="B2520" s="1049" t="s">
        <v>991</v>
      </c>
      <c r="C2520" s="1050"/>
      <c r="D2520" s="11">
        <v>0</v>
      </c>
      <c r="E2520" s="104" t="s">
        <v>23</v>
      </c>
      <c r="F2520" s="166">
        <v>0</v>
      </c>
      <c r="G2520" s="10">
        <v>0</v>
      </c>
      <c r="H2520" s="167">
        <v>0</v>
      </c>
      <c r="I2520" s="167">
        <v>0</v>
      </c>
      <c r="J2520" s="35">
        <v>0</v>
      </c>
      <c r="K2520" s="103" t="s">
        <v>23</v>
      </c>
      <c r="L2520" s="34">
        <v>0</v>
      </c>
      <c r="M2520" s="11" t="s">
        <v>23</v>
      </c>
      <c r="N2520" s="103" t="s">
        <v>23</v>
      </c>
      <c r="O2520" s="11" t="s">
        <v>23</v>
      </c>
    </row>
    <row r="2521" spans="1:15" s="67" customFormat="1" ht="21">
      <c r="A2521" s="174" t="s">
        <v>2491</v>
      </c>
      <c r="B2521" s="1049" t="s">
        <v>721</v>
      </c>
      <c r="C2521" s="1051"/>
      <c r="D2521" s="1051"/>
      <c r="E2521" s="1051"/>
      <c r="F2521" s="1051"/>
      <c r="G2521" s="1051"/>
      <c r="H2521" s="1051"/>
      <c r="I2521" s="1051"/>
      <c r="J2521" s="1051"/>
      <c r="K2521" s="1051"/>
      <c r="L2521" s="1051"/>
      <c r="M2521" s="1051"/>
      <c r="N2521" s="1051"/>
      <c r="O2521" s="1050"/>
    </row>
    <row r="2522" spans="1:15" s="67" customFormat="1" ht="21">
      <c r="A2522" s="847" t="s">
        <v>982</v>
      </c>
      <c r="B2522" s="21" t="s">
        <v>23</v>
      </c>
      <c r="C2522" s="21" t="s">
        <v>23</v>
      </c>
      <c r="D2522" s="801">
        <v>0</v>
      </c>
      <c r="E2522" s="44" t="s">
        <v>23</v>
      </c>
      <c r="F2522" s="799">
        <v>0</v>
      </c>
      <c r="G2522" s="282">
        <v>0</v>
      </c>
      <c r="H2522" s="273">
        <v>0</v>
      </c>
      <c r="I2522" s="273">
        <v>0</v>
      </c>
      <c r="J2522" s="273">
        <v>0</v>
      </c>
      <c r="K2522" s="44" t="s">
        <v>23</v>
      </c>
      <c r="L2522" s="273">
        <v>0</v>
      </c>
      <c r="M2522" s="20" t="s">
        <v>23</v>
      </c>
      <c r="N2522" s="44" t="s">
        <v>23</v>
      </c>
      <c r="O2522" s="18" t="s">
        <v>23</v>
      </c>
    </row>
    <row r="2523" spans="1:15" s="67" customFormat="1" ht="21">
      <c r="A2523" s="174" t="s">
        <v>2491</v>
      </c>
      <c r="B2523" s="1049" t="s">
        <v>732</v>
      </c>
      <c r="C2523" s="1050"/>
      <c r="D2523" s="11">
        <v>0</v>
      </c>
      <c r="E2523" s="104" t="s">
        <v>23</v>
      </c>
      <c r="F2523" s="166">
        <v>0</v>
      </c>
      <c r="G2523" s="10">
        <v>0</v>
      </c>
      <c r="H2523" s="167">
        <v>0</v>
      </c>
      <c r="I2523" s="167">
        <v>0</v>
      </c>
      <c r="J2523" s="35">
        <v>0</v>
      </c>
      <c r="K2523" s="103" t="s">
        <v>23</v>
      </c>
      <c r="L2523" s="34">
        <v>0</v>
      </c>
      <c r="M2523" s="11" t="s">
        <v>23</v>
      </c>
      <c r="N2523" s="103" t="s">
        <v>23</v>
      </c>
      <c r="O2523" s="11" t="s">
        <v>23</v>
      </c>
    </row>
    <row r="2524" spans="1:15" s="67" customFormat="1" ht="68.25" customHeight="1">
      <c r="A2524" s="174" t="s">
        <v>2486</v>
      </c>
      <c r="B2524" s="1049" t="s">
        <v>2492</v>
      </c>
      <c r="C2524" s="1050"/>
      <c r="D2524" s="11">
        <v>0</v>
      </c>
      <c r="E2524" s="104" t="s">
        <v>23</v>
      </c>
      <c r="F2524" s="166">
        <v>0</v>
      </c>
      <c r="G2524" s="10">
        <v>0</v>
      </c>
      <c r="H2524" s="167">
        <v>0</v>
      </c>
      <c r="I2524" s="167">
        <v>0</v>
      </c>
      <c r="J2524" s="35">
        <v>0</v>
      </c>
      <c r="K2524" s="103" t="s">
        <v>23</v>
      </c>
      <c r="L2524" s="34">
        <v>0</v>
      </c>
      <c r="M2524" s="11" t="s">
        <v>23</v>
      </c>
      <c r="N2524" s="103" t="s">
        <v>23</v>
      </c>
      <c r="O2524" s="11" t="s">
        <v>23</v>
      </c>
    </row>
    <row r="2525" spans="1:15" s="67" customFormat="1" ht="21">
      <c r="A2525" s="174" t="s">
        <v>2493</v>
      </c>
      <c r="B2525" s="1068" t="s">
        <v>994</v>
      </c>
      <c r="C2525" s="1069"/>
      <c r="D2525" s="1069"/>
      <c r="E2525" s="1069"/>
      <c r="F2525" s="1069"/>
      <c r="G2525" s="1069"/>
      <c r="H2525" s="1069"/>
      <c r="I2525" s="1069"/>
      <c r="J2525" s="1069"/>
      <c r="K2525" s="1069"/>
      <c r="L2525" s="1069"/>
      <c r="M2525" s="1069"/>
      <c r="N2525" s="1069"/>
      <c r="O2525" s="1070"/>
    </row>
    <row r="2526" spans="1:15" s="67" customFormat="1" ht="21">
      <c r="A2526" s="847" t="s">
        <v>982</v>
      </c>
      <c r="B2526" s="21" t="s">
        <v>23</v>
      </c>
      <c r="C2526" s="21" t="s">
        <v>23</v>
      </c>
      <c r="D2526" s="801">
        <v>0</v>
      </c>
      <c r="E2526" s="44" t="s">
        <v>23</v>
      </c>
      <c r="F2526" s="799">
        <v>0</v>
      </c>
      <c r="G2526" s="282">
        <v>0</v>
      </c>
      <c r="H2526" s="273">
        <v>0</v>
      </c>
      <c r="I2526" s="273">
        <v>0</v>
      </c>
      <c r="J2526" s="273">
        <v>0</v>
      </c>
      <c r="K2526" s="44" t="s">
        <v>23</v>
      </c>
      <c r="L2526" s="273">
        <v>0</v>
      </c>
      <c r="M2526" s="20" t="s">
        <v>23</v>
      </c>
      <c r="N2526" s="44" t="s">
        <v>23</v>
      </c>
      <c r="O2526" s="18" t="s">
        <v>23</v>
      </c>
    </row>
    <row r="2527" spans="1:15" s="67" customFormat="1" ht="60.75" customHeight="1">
      <c r="A2527" s="174" t="s">
        <v>2493</v>
      </c>
      <c r="B2527" s="1068" t="s">
        <v>2494</v>
      </c>
      <c r="C2527" s="1070"/>
      <c r="D2527" s="11">
        <v>0</v>
      </c>
      <c r="E2527" s="104" t="s">
        <v>23</v>
      </c>
      <c r="F2527" s="166">
        <v>0</v>
      </c>
      <c r="G2527" s="10">
        <v>0</v>
      </c>
      <c r="H2527" s="167">
        <v>0</v>
      </c>
      <c r="I2527" s="167">
        <v>0</v>
      </c>
      <c r="J2527" s="35">
        <v>0</v>
      </c>
      <c r="K2527" s="103" t="s">
        <v>23</v>
      </c>
      <c r="L2527" s="34">
        <v>0</v>
      </c>
      <c r="M2527" s="11" t="s">
        <v>23</v>
      </c>
      <c r="N2527" s="103" t="s">
        <v>23</v>
      </c>
      <c r="O2527" s="11" t="s">
        <v>23</v>
      </c>
    </row>
    <row r="2528" spans="1:15" s="67" customFormat="1" ht="94.5" customHeight="1">
      <c r="A2528" s="174" t="s">
        <v>2475</v>
      </c>
      <c r="B2528" s="1068" t="s">
        <v>2495</v>
      </c>
      <c r="C2528" s="1070"/>
      <c r="D2528" s="11">
        <v>0</v>
      </c>
      <c r="E2528" s="104" t="s">
        <v>23</v>
      </c>
      <c r="F2528" s="166">
        <v>0</v>
      </c>
      <c r="G2528" s="10">
        <v>0</v>
      </c>
      <c r="H2528" s="167">
        <v>0</v>
      </c>
      <c r="I2528" s="167">
        <v>0</v>
      </c>
      <c r="J2528" s="35">
        <v>0</v>
      </c>
      <c r="K2528" s="103" t="s">
        <v>23</v>
      </c>
      <c r="L2528" s="34">
        <v>0</v>
      </c>
      <c r="M2528" s="11" t="s">
        <v>23</v>
      </c>
      <c r="N2528" s="103" t="s">
        <v>23</v>
      </c>
      <c r="O2528" s="11" t="s">
        <v>23</v>
      </c>
    </row>
    <row r="2529" spans="1:15" s="67" customFormat="1" ht="69.75" customHeight="1">
      <c r="A2529" s="104" t="s">
        <v>2496</v>
      </c>
      <c r="B2529" s="1068" t="s">
        <v>2497</v>
      </c>
      <c r="C2529" s="1069"/>
      <c r="D2529" s="1069"/>
      <c r="E2529" s="1069"/>
      <c r="F2529" s="1069"/>
      <c r="G2529" s="1069"/>
      <c r="H2529" s="1069"/>
      <c r="I2529" s="1069"/>
      <c r="J2529" s="1069"/>
      <c r="K2529" s="1069"/>
      <c r="L2529" s="1069"/>
      <c r="M2529" s="1069"/>
      <c r="N2529" s="1069"/>
      <c r="O2529" s="1070"/>
    </row>
    <row r="2530" spans="1:15" s="67" customFormat="1" ht="21">
      <c r="A2530" s="104" t="s">
        <v>2498</v>
      </c>
      <c r="B2530" s="1068" t="s">
        <v>20</v>
      </c>
      <c r="C2530" s="1069"/>
      <c r="D2530" s="1069"/>
      <c r="E2530" s="1069"/>
      <c r="F2530" s="1069"/>
      <c r="G2530" s="1069"/>
      <c r="H2530" s="1069"/>
      <c r="I2530" s="1069"/>
      <c r="J2530" s="1069"/>
      <c r="K2530" s="1069"/>
      <c r="L2530" s="1069"/>
      <c r="M2530" s="1069"/>
      <c r="N2530" s="1069"/>
      <c r="O2530" s="1070"/>
    </row>
    <row r="2531" spans="1:15" s="67" customFormat="1" ht="95.25" customHeight="1">
      <c r="A2531" s="44">
        <v>1</v>
      </c>
      <c r="B2531" s="17" t="s">
        <v>2499</v>
      </c>
      <c r="C2531" s="12" t="s">
        <v>5852</v>
      </c>
      <c r="D2531" s="879">
        <v>9320.7999999999993</v>
      </c>
      <c r="E2531" s="12" t="s">
        <v>2500</v>
      </c>
      <c r="F2531" s="799">
        <v>0</v>
      </c>
      <c r="G2531" s="282">
        <v>1</v>
      </c>
      <c r="H2531" s="788">
        <v>292243060.99000001</v>
      </c>
      <c r="I2531" s="368">
        <v>210882200.68000001</v>
      </c>
      <c r="J2531" s="368">
        <f t="shared" ref="J2531:J2562" si="350">H2531-I2531</f>
        <v>81360860.310000002</v>
      </c>
      <c r="K2531" s="5" t="s">
        <v>2501</v>
      </c>
      <c r="L2531" s="273">
        <v>241222567.78</v>
      </c>
      <c r="M2531" s="19" t="s">
        <v>2502</v>
      </c>
      <c r="N2531" s="442" t="s">
        <v>2503</v>
      </c>
      <c r="O2531" s="18" t="s">
        <v>23</v>
      </c>
    </row>
    <row r="2532" spans="1:15" s="67" customFormat="1" ht="124.5" customHeight="1">
      <c r="A2532" s="44">
        <v>2</v>
      </c>
      <c r="B2532" s="12" t="s">
        <v>2504</v>
      </c>
      <c r="C2532" s="12" t="s">
        <v>9152</v>
      </c>
      <c r="D2532" s="12">
        <v>1782.1</v>
      </c>
      <c r="E2532" s="12" t="s">
        <v>2505</v>
      </c>
      <c r="F2532" s="799">
        <v>0</v>
      </c>
      <c r="G2532" s="282">
        <v>1</v>
      </c>
      <c r="H2532" s="368">
        <v>8947118.6999999993</v>
      </c>
      <c r="I2532" s="368">
        <v>0</v>
      </c>
      <c r="J2532" s="368">
        <f t="shared" si="350"/>
        <v>8947118.6999999993</v>
      </c>
      <c r="K2532" s="5" t="s">
        <v>2506</v>
      </c>
      <c r="L2532" s="273">
        <v>15135788.029999999</v>
      </c>
      <c r="M2532" s="5" t="s">
        <v>2507</v>
      </c>
      <c r="N2532" s="442" t="s">
        <v>2508</v>
      </c>
      <c r="O2532" s="18" t="s">
        <v>23</v>
      </c>
    </row>
    <row r="2533" spans="1:15" s="67" customFormat="1" ht="114.75" customHeight="1">
      <c r="A2533" s="44">
        <v>3</v>
      </c>
      <c r="B2533" s="17" t="s">
        <v>2512</v>
      </c>
      <c r="C2533" s="12" t="s">
        <v>2513</v>
      </c>
      <c r="D2533" s="5">
        <v>933.6</v>
      </c>
      <c r="E2533" s="12" t="s">
        <v>2514</v>
      </c>
      <c r="F2533" s="799">
        <v>0</v>
      </c>
      <c r="G2533" s="282">
        <v>1</v>
      </c>
      <c r="H2533" s="368">
        <v>1766416</v>
      </c>
      <c r="I2533" s="368">
        <v>0</v>
      </c>
      <c r="J2533" s="368">
        <f t="shared" si="350"/>
        <v>1766416</v>
      </c>
      <c r="K2533" s="12" t="s">
        <v>2515</v>
      </c>
      <c r="L2533" s="273">
        <v>18490678.539999999</v>
      </c>
      <c r="M2533" s="5" t="s">
        <v>2516</v>
      </c>
      <c r="N2533" s="442" t="s">
        <v>2517</v>
      </c>
      <c r="O2533" s="18" t="s">
        <v>23</v>
      </c>
    </row>
    <row r="2534" spans="1:15" s="67" customFormat="1" ht="105.75" customHeight="1">
      <c r="A2534" s="44">
        <v>4</v>
      </c>
      <c r="B2534" s="17" t="s">
        <v>2518</v>
      </c>
      <c r="C2534" s="12" t="s">
        <v>2513</v>
      </c>
      <c r="D2534" s="5">
        <v>20.2</v>
      </c>
      <c r="E2534" s="12" t="s">
        <v>2519</v>
      </c>
      <c r="F2534" s="799">
        <v>0</v>
      </c>
      <c r="G2534" s="282">
        <v>1</v>
      </c>
      <c r="H2534" s="368">
        <v>50000</v>
      </c>
      <c r="I2534" s="368">
        <v>0</v>
      </c>
      <c r="J2534" s="368">
        <f t="shared" si="350"/>
        <v>50000</v>
      </c>
      <c r="K2534" s="12" t="s">
        <v>2520</v>
      </c>
      <c r="L2534" s="273">
        <v>231828.94</v>
      </c>
      <c r="M2534" s="5" t="s">
        <v>2521</v>
      </c>
      <c r="N2534" s="442" t="s">
        <v>2522</v>
      </c>
      <c r="O2534" s="18" t="s">
        <v>23</v>
      </c>
    </row>
    <row r="2535" spans="1:15" s="67" customFormat="1" ht="96.75" customHeight="1">
      <c r="A2535" s="44">
        <v>5</v>
      </c>
      <c r="B2535" s="17" t="s">
        <v>2512</v>
      </c>
      <c r="C2535" s="12" t="s">
        <v>2523</v>
      </c>
      <c r="D2535" s="5">
        <v>821.5</v>
      </c>
      <c r="E2535" s="12" t="s">
        <v>2524</v>
      </c>
      <c r="F2535" s="799">
        <v>0</v>
      </c>
      <c r="G2535" s="282">
        <v>1</v>
      </c>
      <c r="H2535" s="368">
        <v>13714429.9</v>
      </c>
      <c r="I2535" s="368">
        <v>7657234.79</v>
      </c>
      <c r="J2535" s="368">
        <f t="shared" si="350"/>
        <v>6057195.1100000003</v>
      </c>
      <c r="K2535" s="12" t="s">
        <v>2525</v>
      </c>
      <c r="L2535" s="273">
        <v>22862762.57</v>
      </c>
      <c r="M2535" s="5" t="s">
        <v>2526</v>
      </c>
      <c r="N2535" s="442" t="s">
        <v>2527</v>
      </c>
      <c r="O2535" s="18" t="s">
        <v>23</v>
      </c>
    </row>
    <row r="2536" spans="1:15" s="67" customFormat="1" ht="133.5" customHeight="1">
      <c r="A2536" s="44">
        <v>6</v>
      </c>
      <c r="B2536" s="17" t="s">
        <v>2264</v>
      </c>
      <c r="C2536" s="12" t="s">
        <v>2528</v>
      </c>
      <c r="D2536" s="5">
        <v>11.4</v>
      </c>
      <c r="E2536" s="12" t="s">
        <v>2529</v>
      </c>
      <c r="F2536" s="799">
        <v>0</v>
      </c>
      <c r="G2536" s="282">
        <v>1</v>
      </c>
      <c r="H2536" s="368">
        <v>321119.46000000002</v>
      </c>
      <c r="I2536" s="368">
        <v>91659.31</v>
      </c>
      <c r="J2536" s="368">
        <f t="shared" si="350"/>
        <v>229460.15000000002</v>
      </c>
      <c r="K2536" s="12" t="s">
        <v>2530</v>
      </c>
      <c r="L2536" s="273">
        <v>199468.42</v>
      </c>
      <c r="M2536" s="5" t="s">
        <v>2531</v>
      </c>
      <c r="N2536" s="442" t="s">
        <v>2532</v>
      </c>
      <c r="O2536" s="18" t="s">
        <v>23</v>
      </c>
    </row>
    <row r="2537" spans="1:15" s="67" customFormat="1" ht="85.5" customHeight="1">
      <c r="A2537" s="44">
        <v>7</v>
      </c>
      <c r="B2537" s="17" t="s">
        <v>2533</v>
      </c>
      <c r="C2537" s="12" t="s">
        <v>2534</v>
      </c>
      <c r="D2537" s="5">
        <v>345</v>
      </c>
      <c r="E2537" s="12" t="s">
        <v>2535</v>
      </c>
      <c r="F2537" s="799">
        <v>0</v>
      </c>
      <c r="G2537" s="282">
        <v>1</v>
      </c>
      <c r="H2537" s="368">
        <v>1205878.68</v>
      </c>
      <c r="I2537" s="368">
        <v>0</v>
      </c>
      <c r="J2537" s="368">
        <f t="shared" si="350"/>
        <v>1205878.68</v>
      </c>
      <c r="K2537" s="12" t="s">
        <v>2536</v>
      </c>
      <c r="L2537" s="273">
        <v>10517075.289999999</v>
      </c>
      <c r="M2537" s="5" t="s">
        <v>2537</v>
      </c>
      <c r="N2537" s="442" t="s">
        <v>2538</v>
      </c>
      <c r="O2537" s="371" t="s">
        <v>23</v>
      </c>
    </row>
    <row r="2538" spans="1:15" s="67" customFormat="1" ht="124.5" customHeight="1">
      <c r="A2538" s="44">
        <v>8</v>
      </c>
      <c r="B2538" s="17" t="s">
        <v>2512</v>
      </c>
      <c r="C2538" s="12" t="s">
        <v>2539</v>
      </c>
      <c r="D2538" s="5">
        <v>429.1</v>
      </c>
      <c r="E2538" s="12" t="s">
        <v>2540</v>
      </c>
      <c r="F2538" s="799">
        <v>0</v>
      </c>
      <c r="G2538" s="282">
        <v>1</v>
      </c>
      <c r="H2538" s="368">
        <v>4338064</v>
      </c>
      <c r="I2538" s="368">
        <v>1324927.6200000001</v>
      </c>
      <c r="J2538" s="368">
        <f t="shared" si="350"/>
        <v>3013136.38</v>
      </c>
      <c r="K2538" s="12" t="s">
        <v>2541</v>
      </c>
      <c r="L2538" s="273">
        <v>16139188.279999999</v>
      </c>
      <c r="M2538" s="5" t="s">
        <v>2537</v>
      </c>
      <c r="N2538" s="442" t="s">
        <v>2542</v>
      </c>
      <c r="O2538" s="18" t="s">
        <v>23</v>
      </c>
    </row>
    <row r="2539" spans="1:15" s="67" customFormat="1" ht="114.75" customHeight="1">
      <c r="A2539" s="44">
        <v>9</v>
      </c>
      <c r="B2539" s="17" t="s">
        <v>2518</v>
      </c>
      <c r="C2539" s="12" t="s">
        <v>2539</v>
      </c>
      <c r="D2539" s="5">
        <v>14.6</v>
      </c>
      <c r="E2539" s="12" t="s">
        <v>2543</v>
      </c>
      <c r="F2539" s="799">
        <v>0</v>
      </c>
      <c r="G2539" s="282">
        <v>1</v>
      </c>
      <c r="H2539" s="368">
        <v>50000</v>
      </c>
      <c r="I2539" s="368">
        <v>0</v>
      </c>
      <c r="J2539" s="368">
        <f t="shared" si="350"/>
        <v>50000</v>
      </c>
      <c r="K2539" s="12" t="s">
        <v>2544</v>
      </c>
      <c r="L2539" s="273">
        <v>279186.59999999998</v>
      </c>
      <c r="M2539" s="5" t="s">
        <v>2545</v>
      </c>
      <c r="N2539" s="442" t="s">
        <v>2546</v>
      </c>
      <c r="O2539" s="18" t="s">
        <v>23</v>
      </c>
    </row>
    <row r="2540" spans="1:15" s="67" customFormat="1" ht="143.25" customHeight="1">
      <c r="A2540" s="44">
        <v>10</v>
      </c>
      <c r="B2540" s="17" t="s">
        <v>2547</v>
      </c>
      <c r="C2540" s="12" t="s">
        <v>2548</v>
      </c>
      <c r="D2540" s="5">
        <v>450.9</v>
      </c>
      <c r="E2540" s="12" t="s">
        <v>2549</v>
      </c>
      <c r="F2540" s="799">
        <v>0</v>
      </c>
      <c r="G2540" s="282">
        <v>1</v>
      </c>
      <c r="H2540" s="368">
        <v>1749438</v>
      </c>
      <c r="I2540" s="368">
        <v>0</v>
      </c>
      <c r="J2540" s="368">
        <f t="shared" si="350"/>
        <v>1749438</v>
      </c>
      <c r="K2540" s="12" t="s">
        <v>2550</v>
      </c>
      <c r="L2540" s="273">
        <v>12255493.779999999</v>
      </c>
      <c r="M2540" s="5" t="s">
        <v>2537</v>
      </c>
      <c r="N2540" s="442" t="s">
        <v>2551</v>
      </c>
      <c r="O2540" s="18" t="s">
        <v>23</v>
      </c>
    </row>
    <row r="2541" spans="1:15" s="67" customFormat="1" ht="137.25" customHeight="1">
      <c r="A2541" s="44">
        <v>11</v>
      </c>
      <c r="B2541" s="17" t="s">
        <v>2518</v>
      </c>
      <c r="C2541" s="12" t="s">
        <v>2548</v>
      </c>
      <c r="D2541" s="5">
        <v>11.8</v>
      </c>
      <c r="E2541" s="12" t="s">
        <v>2552</v>
      </c>
      <c r="F2541" s="799">
        <v>0</v>
      </c>
      <c r="G2541" s="282">
        <v>1</v>
      </c>
      <c r="H2541" s="368">
        <v>21630</v>
      </c>
      <c r="I2541" s="368">
        <v>0</v>
      </c>
      <c r="J2541" s="368">
        <f t="shared" si="350"/>
        <v>21630</v>
      </c>
      <c r="K2541" s="12" t="s">
        <v>2553</v>
      </c>
      <c r="L2541" s="273">
        <v>181110.29</v>
      </c>
      <c r="M2541" s="5" t="s">
        <v>2521</v>
      </c>
      <c r="N2541" s="442" t="s">
        <v>2554</v>
      </c>
      <c r="O2541" s="18" t="s">
        <v>23</v>
      </c>
    </row>
    <row r="2542" spans="1:15" s="67" customFormat="1" ht="93" customHeight="1">
      <c r="A2542" s="44">
        <v>12</v>
      </c>
      <c r="B2542" s="17" t="s">
        <v>2555</v>
      </c>
      <c r="C2542" s="12" t="s">
        <v>2556</v>
      </c>
      <c r="D2542" s="5">
        <v>408.6</v>
      </c>
      <c r="E2542" s="12" t="s">
        <v>2557</v>
      </c>
      <c r="F2542" s="799">
        <v>0</v>
      </c>
      <c r="G2542" s="282">
        <v>1</v>
      </c>
      <c r="H2542" s="368">
        <v>1873836.9</v>
      </c>
      <c r="I2542" s="368">
        <v>0</v>
      </c>
      <c r="J2542" s="368">
        <f t="shared" si="350"/>
        <v>1873836.9</v>
      </c>
      <c r="K2542" s="12" t="s">
        <v>2558</v>
      </c>
      <c r="L2542" s="273">
        <v>12898137.4</v>
      </c>
      <c r="M2542" s="5" t="s">
        <v>2516</v>
      </c>
      <c r="N2542" s="442" t="s">
        <v>2559</v>
      </c>
      <c r="O2542" s="18" t="s">
        <v>23</v>
      </c>
    </row>
    <row r="2543" spans="1:15" s="67" customFormat="1" ht="81">
      <c r="A2543" s="44">
        <v>13</v>
      </c>
      <c r="B2543" s="17" t="s">
        <v>2555</v>
      </c>
      <c r="C2543" s="12" t="s">
        <v>2560</v>
      </c>
      <c r="D2543" s="5">
        <v>274.89999999999998</v>
      </c>
      <c r="E2543" s="12" t="s">
        <v>2561</v>
      </c>
      <c r="F2543" s="799">
        <v>0</v>
      </c>
      <c r="G2543" s="282">
        <v>1</v>
      </c>
      <c r="H2543" s="368">
        <v>848201.4</v>
      </c>
      <c r="I2543" s="368">
        <v>0</v>
      </c>
      <c r="J2543" s="368">
        <f t="shared" si="350"/>
        <v>848201.4</v>
      </c>
      <c r="K2543" s="12" t="s">
        <v>2562</v>
      </c>
      <c r="L2543" s="273">
        <v>7957875.1100000003</v>
      </c>
      <c r="M2543" s="5" t="s">
        <v>2516</v>
      </c>
      <c r="N2543" s="442" t="s">
        <v>2563</v>
      </c>
      <c r="O2543" s="18" t="s">
        <v>23</v>
      </c>
    </row>
    <row r="2544" spans="1:15" s="67" customFormat="1" ht="111.75" customHeight="1">
      <c r="A2544" s="44">
        <v>14</v>
      </c>
      <c r="B2544" s="17" t="s">
        <v>2564</v>
      </c>
      <c r="C2544" s="12" t="s">
        <v>849</v>
      </c>
      <c r="D2544" s="5">
        <v>397.7</v>
      </c>
      <c r="E2544" s="12" t="s">
        <v>2565</v>
      </c>
      <c r="F2544" s="799">
        <v>0</v>
      </c>
      <c r="G2544" s="282">
        <v>1</v>
      </c>
      <c r="H2544" s="368">
        <v>43679.97</v>
      </c>
      <c r="I2544" s="368">
        <v>0</v>
      </c>
      <c r="J2544" s="368">
        <f t="shared" si="350"/>
        <v>43679.97</v>
      </c>
      <c r="K2544" s="12" t="s">
        <v>2566</v>
      </c>
      <c r="L2544" s="273">
        <v>14958180.33</v>
      </c>
      <c r="M2544" s="5" t="s">
        <v>2567</v>
      </c>
      <c r="N2544" s="442" t="s">
        <v>2568</v>
      </c>
      <c r="O2544" s="18" t="s">
        <v>23</v>
      </c>
    </row>
    <row r="2545" spans="1:15" s="67" customFormat="1" ht="98.25" customHeight="1">
      <c r="A2545" s="44">
        <v>15</v>
      </c>
      <c r="B2545" s="17" t="s">
        <v>2512</v>
      </c>
      <c r="C2545" s="12" t="s">
        <v>2569</v>
      </c>
      <c r="D2545" s="5">
        <v>484.4</v>
      </c>
      <c r="E2545" s="12" t="s">
        <v>2570</v>
      </c>
      <c r="F2545" s="799">
        <v>0</v>
      </c>
      <c r="G2545" s="282">
        <v>1</v>
      </c>
      <c r="H2545" s="368">
        <v>87616.98</v>
      </c>
      <c r="I2545" s="368">
        <v>0</v>
      </c>
      <c r="J2545" s="368">
        <f t="shared" si="350"/>
        <v>87616.98</v>
      </c>
      <c r="K2545" s="12" t="s">
        <v>2571</v>
      </c>
      <c r="L2545" s="273">
        <v>12309289.619999999</v>
      </c>
      <c r="M2545" s="5" t="s">
        <v>2567</v>
      </c>
      <c r="N2545" s="442" t="s">
        <v>2572</v>
      </c>
      <c r="O2545" s="18" t="s">
        <v>23</v>
      </c>
    </row>
    <row r="2546" spans="1:15" s="67" customFormat="1" ht="122.25" customHeight="1">
      <c r="A2546" s="44">
        <v>16</v>
      </c>
      <c r="B2546" s="17" t="s">
        <v>2573</v>
      </c>
      <c r="C2546" s="12" t="s">
        <v>2574</v>
      </c>
      <c r="D2546" s="5">
        <v>318.39999999999998</v>
      </c>
      <c r="E2546" s="12" t="s">
        <v>2575</v>
      </c>
      <c r="F2546" s="799">
        <v>0</v>
      </c>
      <c r="G2546" s="282">
        <v>1</v>
      </c>
      <c r="H2546" s="368">
        <v>48187</v>
      </c>
      <c r="I2546" s="368">
        <v>0</v>
      </c>
      <c r="J2546" s="368">
        <f t="shared" si="350"/>
        <v>48187</v>
      </c>
      <c r="K2546" s="12" t="s">
        <v>2576</v>
      </c>
      <c r="L2546" s="273">
        <v>9851514.4199999999</v>
      </c>
      <c r="M2546" s="5" t="s">
        <v>2577</v>
      </c>
      <c r="N2546" s="442" t="s">
        <v>2578</v>
      </c>
      <c r="O2546" s="18" t="s">
        <v>23</v>
      </c>
    </row>
    <row r="2547" spans="1:15" s="67" customFormat="1" ht="124.5" customHeight="1">
      <c r="A2547" s="44">
        <v>17</v>
      </c>
      <c r="B2547" s="17" t="s">
        <v>2547</v>
      </c>
      <c r="C2547" s="12" t="s">
        <v>2579</v>
      </c>
      <c r="D2547" s="5">
        <v>246.5</v>
      </c>
      <c r="E2547" s="12" t="s">
        <v>2580</v>
      </c>
      <c r="F2547" s="799">
        <v>0</v>
      </c>
      <c r="G2547" s="282">
        <v>1</v>
      </c>
      <c r="H2547" s="368">
        <v>1165998.75</v>
      </c>
      <c r="I2547" s="368">
        <v>680163.71</v>
      </c>
      <c r="J2547" s="368">
        <f t="shared" si="350"/>
        <v>485835.04000000004</v>
      </c>
      <c r="K2547" s="12" t="s">
        <v>2581</v>
      </c>
      <c r="L2547" s="273">
        <v>9669450.9399999995</v>
      </c>
      <c r="M2547" s="5" t="s">
        <v>2516</v>
      </c>
      <c r="N2547" s="442" t="s">
        <v>2582</v>
      </c>
      <c r="O2547" s="18" t="s">
        <v>23</v>
      </c>
    </row>
    <row r="2548" spans="1:15" s="67" customFormat="1" ht="137.25" customHeight="1">
      <c r="A2548" s="44">
        <v>18</v>
      </c>
      <c r="B2548" s="17" t="s">
        <v>2547</v>
      </c>
      <c r="C2548" s="12" t="s">
        <v>2583</v>
      </c>
      <c r="D2548" s="5">
        <v>490.7</v>
      </c>
      <c r="E2548" s="12" t="s">
        <v>2584</v>
      </c>
      <c r="F2548" s="799">
        <v>0</v>
      </c>
      <c r="G2548" s="282">
        <v>1</v>
      </c>
      <c r="H2548" s="368">
        <v>2861641.62</v>
      </c>
      <c r="I2548" s="368">
        <v>352914.3</v>
      </c>
      <c r="J2548" s="368">
        <f t="shared" si="350"/>
        <v>2508727.3200000003</v>
      </c>
      <c r="K2548" s="12" t="s">
        <v>2585</v>
      </c>
      <c r="L2548" s="273">
        <v>13337260.58</v>
      </c>
      <c r="M2548" s="5" t="s">
        <v>2516</v>
      </c>
      <c r="N2548" s="442" t="s">
        <v>2586</v>
      </c>
      <c r="O2548" s="18" t="s">
        <v>23</v>
      </c>
    </row>
    <row r="2549" spans="1:15" s="67" customFormat="1" ht="128.25" customHeight="1">
      <c r="A2549" s="44">
        <v>19</v>
      </c>
      <c r="B2549" s="17" t="s">
        <v>2587</v>
      </c>
      <c r="C2549" s="12" t="s">
        <v>2588</v>
      </c>
      <c r="D2549" s="5">
        <v>335.2</v>
      </c>
      <c r="E2549" s="12" t="s">
        <v>2589</v>
      </c>
      <c r="F2549" s="799">
        <v>0</v>
      </c>
      <c r="G2549" s="282">
        <v>1</v>
      </c>
      <c r="H2549" s="368">
        <v>796037.58</v>
      </c>
      <c r="I2549" s="368">
        <v>0</v>
      </c>
      <c r="J2549" s="368">
        <f t="shared" si="350"/>
        <v>796037.58</v>
      </c>
      <c r="K2549" s="12" t="s">
        <v>2590</v>
      </c>
      <c r="L2549" s="273">
        <v>9110759.6300000008</v>
      </c>
      <c r="M2549" s="5" t="s">
        <v>2516</v>
      </c>
      <c r="N2549" s="442" t="s">
        <v>2591</v>
      </c>
      <c r="O2549" s="18" t="s">
        <v>23</v>
      </c>
    </row>
    <row r="2550" spans="1:15" s="67" customFormat="1" ht="150.75" customHeight="1">
      <c r="A2550" s="44">
        <v>20</v>
      </c>
      <c r="B2550" s="17" t="s">
        <v>2592</v>
      </c>
      <c r="C2550" s="12" t="s">
        <v>2593</v>
      </c>
      <c r="D2550" s="5">
        <v>227.5</v>
      </c>
      <c r="E2550" s="12" t="s">
        <v>2594</v>
      </c>
      <c r="F2550" s="799">
        <v>0</v>
      </c>
      <c r="G2550" s="282">
        <v>1</v>
      </c>
      <c r="H2550" s="368">
        <v>397411.78</v>
      </c>
      <c r="I2550" s="368">
        <v>0</v>
      </c>
      <c r="J2550" s="368">
        <f t="shared" si="350"/>
        <v>397411.78</v>
      </c>
      <c r="K2550" s="12" t="s">
        <v>2595</v>
      </c>
      <c r="L2550" s="273">
        <v>8851723.3399999999</v>
      </c>
      <c r="M2550" s="5" t="s">
        <v>2516</v>
      </c>
      <c r="N2550" s="442" t="s">
        <v>2596</v>
      </c>
      <c r="O2550" s="18" t="s">
        <v>23</v>
      </c>
    </row>
    <row r="2551" spans="1:15" s="67" customFormat="1" ht="138.75" customHeight="1">
      <c r="A2551" s="44">
        <v>21</v>
      </c>
      <c r="B2551" s="17" t="s">
        <v>2512</v>
      </c>
      <c r="C2551" s="12" t="s">
        <v>2597</v>
      </c>
      <c r="D2551" s="5">
        <v>913.5</v>
      </c>
      <c r="E2551" s="12" t="s">
        <v>2598</v>
      </c>
      <c r="F2551" s="799">
        <v>0</v>
      </c>
      <c r="G2551" s="282">
        <v>1</v>
      </c>
      <c r="H2551" s="368">
        <v>3073638.82</v>
      </c>
      <c r="I2551" s="368">
        <v>0</v>
      </c>
      <c r="J2551" s="368">
        <f t="shared" si="350"/>
        <v>3073638.82</v>
      </c>
      <c r="K2551" s="12" t="s">
        <v>2599</v>
      </c>
      <c r="L2551" s="273">
        <v>18508637.899999999</v>
      </c>
      <c r="M2551" s="5" t="s">
        <v>2600</v>
      </c>
      <c r="N2551" s="442" t="s">
        <v>2601</v>
      </c>
      <c r="O2551" s="18" t="s">
        <v>23</v>
      </c>
    </row>
    <row r="2552" spans="1:15" s="67" customFormat="1" ht="120.75" customHeight="1">
      <c r="A2552" s="44">
        <v>22</v>
      </c>
      <c r="B2552" s="17" t="s">
        <v>2512</v>
      </c>
      <c r="C2552" s="12" t="s">
        <v>2602</v>
      </c>
      <c r="D2552" s="5">
        <v>350.6</v>
      </c>
      <c r="E2552" s="12" t="s">
        <v>2603</v>
      </c>
      <c r="F2552" s="799">
        <v>0</v>
      </c>
      <c r="G2552" s="282">
        <v>1</v>
      </c>
      <c r="H2552" s="368">
        <v>399335.39</v>
      </c>
      <c r="I2552" s="368">
        <v>0</v>
      </c>
      <c r="J2552" s="368">
        <f t="shared" si="350"/>
        <v>399335.39</v>
      </c>
      <c r="K2552" s="12" t="s">
        <v>2604</v>
      </c>
      <c r="L2552" s="273">
        <v>6533584.5</v>
      </c>
      <c r="M2552" s="5" t="s">
        <v>2516</v>
      </c>
      <c r="N2552" s="442" t="s">
        <v>2605</v>
      </c>
      <c r="O2552" s="371" t="s">
        <v>23</v>
      </c>
    </row>
    <row r="2553" spans="1:15" s="67" customFormat="1" ht="129.75" customHeight="1">
      <c r="A2553" s="44">
        <v>23</v>
      </c>
      <c r="B2553" s="17" t="s">
        <v>2512</v>
      </c>
      <c r="C2553" s="12" t="s">
        <v>2606</v>
      </c>
      <c r="D2553" s="5">
        <v>437.1</v>
      </c>
      <c r="E2553" s="12" t="s">
        <v>2607</v>
      </c>
      <c r="F2553" s="799">
        <v>0</v>
      </c>
      <c r="G2553" s="282">
        <v>1</v>
      </c>
      <c r="H2553" s="368">
        <v>959707.03</v>
      </c>
      <c r="I2553" s="368">
        <v>0</v>
      </c>
      <c r="J2553" s="368">
        <f t="shared" si="350"/>
        <v>959707.03</v>
      </c>
      <c r="K2553" s="12" t="s">
        <v>2608</v>
      </c>
      <c r="L2553" s="273">
        <v>15539257.09</v>
      </c>
      <c r="M2553" s="5" t="s">
        <v>2516</v>
      </c>
      <c r="N2553" s="442" t="s">
        <v>2609</v>
      </c>
      <c r="O2553" s="18" t="s">
        <v>23</v>
      </c>
    </row>
    <row r="2554" spans="1:15" s="67" customFormat="1" ht="109.5" customHeight="1">
      <c r="A2554" s="44">
        <v>24</v>
      </c>
      <c r="B2554" s="17" t="s">
        <v>2610</v>
      </c>
      <c r="C2554" s="12" t="s">
        <v>2611</v>
      </c>
      <c r="D2554" s="5">
        <v>346.1</v>
      </c>
      <c r="E2554" s="12" t="s">
        <v>2612</v>
      </c>
      <c r="F2554" s="799">
        <v>0</v>
      </c>
      <c r="G2554" s="282">
        <v>1</v>
      </c>
      <c r="H2554" s="368">
        <v>1002211.88</v>
      </c>
      <c r="I2554" s="368">
        <v>0</v>
      </c>
      <c r="J2554" s="368">
        <f t="shared" si="350"/>
        <v>1002211.88</v>
      </c>
      <c r="K2554" s="12" t="s">
        <v>2613</v>
      </c>
      <c r="L2554" s="273">
        <v>12728412.76</v>
      </c>
      <c r="M2554" s="5" t="s">
        <v>2614</v>
      </c>
      <c r="N2554" s="442" t="s">
        <v>2615</v>
      </c>
      <c r="O2554" s="18" t="s">
        <v>23</v>
      </c>
    </row>
    <row r="2555" spans="1:15" s="67" customFormat="1" ht="137.25" customHeight="1">
      <c r="A2555" s="44">
        <v>25</v>
      </c>
      <c r="B2555" s="17" t="s">
        <v>2518</v>
      </c>
      <c r="C2555" s="12" t="s">
        <v>2616</v>
      </c>
      <c r="D2555" s="5">
        <v>16.3</v>
      </c>
      <c r="E2555" s="12" t="s">
        <v>2617</v>
      </c>
      <c r="F2555" s="799">
        <v>0</v>
      </c>
      <c r="G2555" s="282">
        <v>1</v>
      </c>
      <c r="H2555" s="368">
        <v>85000</v>
      </c>
      <c r="I2555" s="368">
        <v>0</v>
      </c>
      <c r="J2555" s="368">
        <f t="shared" si="350"/>
        <v>85000</v>
      </c>
      <c r="K2555" s="12" t="s">
        <v>2618</v>
      </c>
      <c r="L2555" s="273">
        <v>195573.11</v>
      </c>
      <c r="M2555" s="5" t="s">
        <v>2545</v>
      </c>
      <c r="N2555" s="442" t="s">
        <v>2619</v>
      </c>
      <c r="O2555" s="18" t="s">
        <v>23</v>
      </c>
    </row>
    <row r="2556" spans="1:15" s="67" customFormat="1" ht="128.25" customHeight="1">
      <c r="A2556" s="44">
        <v>26</v>
      </c>
      <c r="B2556" s="17" t="s">
        <v>2518</v>
      </c>
      <c r="C2556" s="12" t="s">
        <v>2606</v>
      </c>
      <c r="D2556" s="5">
        <v>15.1</v>
      </c>
      <c r="E2556" s="12" t="s">
        <v>2620</v>
      </c>
      <c r="F2556" s="799">
        <v>0</v>
      </c>
      <c r="G2556" s="282">
        <v>1</v>
      </c>
      <c r="H2556" s="368">
        <v>95000</v>
      </c>
      <c r="I2556" s="368">
        <v>0</v>
      </c>
      <c r="J2556" s="368">
        <f t="shared" si="350"/>
        <v>95000</v>
      </c>
      <c r="K2556" s="12" t="s">
        <v>2621</v>
      </c>
      <c r="L2556" s="273">
        <v>199786.44</v>
      </c>
      <c r="M2556" s="5" t="s">
        <v>2521</v>
      </c>
      <c r="N2556" s="442" t="s">
        <v>2622</v>
      </c>
      <c r="O2556" s="18" t="s">
        <v>23</v>
      </c>
    </row>
    <row r="2557" spans="1:15" s="67" customFormat="1" ht="150" customHeight="1">
      <c r="A2557" s="44">
        <v>27</v>
      </c>
      <c r="B2557" s="17" t="s">
        <v>2518</v>
      </c>
      <c r="C2557" s="12" t="s">
        <v>2623</v>
      </c>
      <c r="D2557" s="5">
        <v>15.4</v>
      </c>
      <c r="E2557" s="12" t="s">
        <v>2624</v>
      </c>
      <c r="F2557" s="799">
        <v>0</v>
      </c>
      <c r="G2557" s="282">
        <v>1</v>
      </c>
      <c r="H2557" s="368">
        <v>50000</v>
      </c>
      <c r="I2557" s="368">
        <v>0</v>
      </c>
      <c r="J2557" s="368">
        <f t="shared" si="350"/>
        <v>50000</v>
      </c>
      <c r="K2557" s="12" t="s">
        <v>2625</v>
      </c>
      <c r="L2557" s="273">
        <v>248290.81</v>
      </c>
      <c r="M2557" s="5" t="s">
        <v>2545</v>
      </c>
      <c r="N2557" s="442" t="s">
        <v>2626</v>
      </c>
      <c r="O2557" s="18" t="s">
        <v>23</v>
      </c>
    </row>
    <row r="2558" spans="1:15" s="67" customFormat="1" ht="122.25" customHeight="1">
      <c r="A2558" s="44">
        <v>28</v>
      </c>
      <c r="B2558" s="17" t="s">
        <v>2547</v>
      </c>
      <c r="C2558" s="12" t="s">
        <v>2627</v>
      </c>
      <c r="D2558" s="5">
        <v>1069.8</v>
      </c>
      <c r="E2558" s="12" t="s">
        <v>2628</v>
      </c>
      <c r="F2558" s="799">
        <v>0</v>
      </c>
      <c r="G2558" s="282">
        <v>1</v>
      </c>
      <c r="H2558" s="368">
        <v>9532580.8499999996</v>
      </c>
      <c r="I2558" s="368">
        <v>0</v>
      </c>
      <c r="J2558" s="368">
        <f t="shared" si="350"/>
        <v>9532580.8499999996</v>
      </c>
      <c r="K2558" s="12" t="s">
        <v>2629</v>
      </c>
      <c r="L2558" s="273">
        <v>17101840.879999999</v>
      </c>
      <c r="M2558" s="5" t="s">
        <v>2630</v>
      </c>
      <c r="N2558" s="442" t="s">
        <v>2631</v>
      </c>
      <c r="O2558" s="18" t="s">
        <v>23</v>
      </c>
    </row>
    <row r="2559" spans="1:15" s="67" customFormat="1" ht="109.5" customHeight="1">
      <c r="A2559" s="44">
        <v>29</v>
      </c>
      <c r="B2559" s="17" t="s">
        <v>2518</v>
      </c>
      <c r="C2559" s="12" t="s">
        <v>2627</v>
      </c>
      <c r="D2559" s="5">
        <v>11.5</v>
      </c>
      <c r="E2559" s="12" t="s">
        <v>2632</v>
      </c>
      <c r="F2559" s="799">
        <v>0</v>
      </c>
      <c r="G2559" s="282">
        <v>1</v>
      </c>
      <c r="H2559" s="368">
        <v>55000</v>
      </c>
      <c r="I2559" s="368">
        <v>0</v>
      </c>
      <c r="J2559" s="368">
        <f t="shared" si="350"/>
        <v>55000</v>
      </c>
      <c r="K2559" s="12" t="s">
        <v>2633</v>
      </c>
      <c r="L2559" s="273">
        <v>134145.43</v>
      </c>
      <c r="M2559" s="5" t="s">
        <v>2634</v>
      </c>
      <c r="N2559" s="442" t="s">
        <v>2635</v>
      </c>
      <c r="O2559" s="18" t="s">
        <v>23</v>
      </c>
    </row>
    <row r="2560" spans="1:15" s="67" customFormat="1" ht="134.25" customHeight="1">
      <c r="A2560" s="44">
        <v>30</v>
      </c>
      <c r="B2560" s="17" t="s">
        <v>2512</v>
      </c>
      <c r="C2560" s="12" t="s">
        <v>2636</v>
      </c>
      <c r="D2560" s="5">
        <v>338.5</v>
      </c>
      <c r="E2560" s="12" t="s">
        <v>2637</v>
      </c>
      <c r="F2560" s="799">
        <v>0</v>
      </c>
      <c r="G2560" s="282">
        <v>1</v>
      </c>
      <c r="H2560" s="368">
        <v>1695839.76</v>
      </c>
      <c r="I2560" s="368">
        <v>0</v>
      </c>
      <c r="J2560" s="368">
        <f t="shared" si="350"/>
        <v>1695839.76</v>
      </c>
      <c r="K2560" s="12" t="s">
        <v>2638</v>
      </c>
      <c r="L2560" s="273">
        <v>13170586.15</v>
      </c>
      <c r="M2560" s="5" t="s">
        <v>2639</v>
      </c>
      <c r="N2560" s="442" t="s">
        <v>2640</v>
      </c>
      <c r="O2560" s="18" t="s">
        <v>23</v>
      </c>
    </row>
    <row r="2561" spans="1:15" s="67" customFormat="1" ht="135.75" customHeight="1">
      <c r="A2561" s="44">
        <v>31</v>
      </c>
      <c r="B2561" s="17" t="s">
        <v>2518</v>
      </c>
      <c r="C2561" s="12" t="s">
        <v>2636</v>
      </c>
      <c r="D2561" s="5">
        <v>11.5</v>
      </c>
      <c r="E2561" s="12" t="s">
        <v>2641</v>
      </c>
      <c r="F2561" s="799">
        <v>0</v>
      </c>
      <c r="G2561" s="282">
        <v>1</v>
      </c>
      <c r="H2561" s="368">
        <v>240356.88</v>
      </c>
      <c r="I2561" s="368">
        <v>0</v>
      </c>
      <c r="J2561" s="368">
        <f t="shared" si="350"/>
        <v>240356.88</v>
      </c>
      <c r="K2561" s="12" t="s">
        <v>2642</v>
      </c>
      <c r="L2561" s="273">
        <v>213794.32</v>
      </c>
      <c r="M2561" s="5" t="s">
        <v>2545</v>
      </c>
      <c r="N2561" s="442" t="s">
        <v>2643</v>
      </c>
      <c r="O2561" s="18" t="s">
        <v>23</v>
      </c>
    </row>
    <row r="2562" spans="1:15" s="67" customFormat="1" ht="141" customHeight="1">
      <c r="A2562" s="44">
        <v>32</v>
      </c>
      <c r="B2562" s="17" t="s">
        <v>2610</v>
      </c>
      <c r="C2562" s="12" t="s">
        <v>2644</v>
      </c>
      <c r="D2562" s="5">
        <v>1077.5</v>
      </c>
      <c r="E2562" s="12" t="s">
        <v>2645</v>
      </c>
      <c r="F2562" s="799">
        <v>0</v>
      </c>
      <c r="G2562" s="282">
        <v>1</v>
      </c>
      <c r="H2562" s="368">
        <v>5937796.3399999999</v>
      </c>
      <c r="I2562" s="368">
        <v>0</v>
      </c>
      <c r="J2562" s="368">
        <f t="shared" si="350"/>
        <v>5937796.3399999999</v>
      </c>
      <c r="K2562" s="12" t="s">
        <v>2646</v>
      </c>
      <c r="L2562" s="273">
        <v>23097074.93</v>
      </c>
      <c r="M2562" s="5" t="s">
        <v>2502</v>
      </c>
      <c r="N2562" s="442" t="s">
        <v>2647</v>
      </c>
      <c r="O2562" s="18" t="s">
        <v>23</v>
      </c>
    </row>
    <row r="2563" spans="1:15" s="67" customFormat="1" ht="114.75" customHeight="1">
      <c r="A2563" s="44">
        <v>33</v>
      </c>
      <c r="B2563" s="17" t="s">
        <v>2555</v>
      </c>
      <c r="C2563" s="12" t="s">
        <v>2648</v>
      </c>
      <c r="D2563" s="5">
        <v>648.4</v>
      </c>
      <c r="E2563" s="12" t="s">
        <v>2557</v>
      </c>
      <c r="F2563" s="799">
        <v>0</v>
      </c>
      <c r="G2563" s="282">
        <v>1</v>
      </c>
      <c r="H2563" s="368">
        <v>2115806.4</v>
      </c>
      <c r="I2563" s="368">
        <v>0</v>
      </c>
      <c r="J2563" s="368">
        <f t="shared" ref="J2563:J2584" si="351">H2563-I2563</f>
        <v>2115806.4</v>
      </c>
      <c r="K2563" s="12" t="s">
        <v>2649</v>
      </c>
      <c r="L2563" s="273">
        <v>8950533.5700000003</v>
      </c>
      <c r="M2563" s="5" t="s">
        <v>2516</v>
      </c>
      <c r="N2563" s="442" t="s">
        <v>2650</v>
      </c>
      <c r="O2563" s="18" t="s">
        <v>23</v>
      </c>
    </row>
    <row r="2564" spans="1:15" s="67" customFormat="1" ht="123.75" customHeight="1">
      <c r="A2564" s="44">
        <v>34</v>
      </c>
      <c r="B2564" s="17" t="s">
        <v>2518</v>
      </c>
      <c r="C2564" s="12" t="s">
        <v>2651</v>
      </c>
      <c r="D2564" s="5">
        <v>30.7</v>
      </c>
      <c r="E2564" s="12" t="s">
        <v>2652</v>
      </c>
      <c r="F2564" s="799">
        <v>0</v>
      </c>
      <c r="G2564" s="282">
        <v>1</v>
      </c>
      <c r="H2564" s="368">
        <v>77000</v>
      </c>
      <c r="I2564" s="368">
        <v>0</v>
      </c>
      <c r="J2564" s="368">
        <f t="shared" si="351"/>
        <v>77000</v>
      </c>
      <c r="K2564" s="12" t="s">
        <v>2653</v>
      </c>
      <c r="L2564" s="273">
        <v>681979.93</v>
      </c>
      <c r="M2564" s="5" t="s">
        <v>2531</v>
      </c>
      <c r="N2564" s="442" t="s">
        <v>2654</v>
      </c>
      <c r="O2564" s="18" t="s">
        <v>23</v>
      </c>
    </row>
    <row r="2565" spans="1:15" s="67" customFormat="1" ht="85.5" customHeight="1">
      <c r="A2565" s="44">
        <v>35</v>
      </c>
      <c r="B2565" s="17" t="s">
        <v>2547</v>
      </c>
      <c r="C2565" s="12" t="s">
        <v>2655</v>
      </c>
      <c r="D2565" s="5">
        <v>227.8</v>
      </c>
      <c r="E2565" s="12" t="s">
        <v>2656</v>
      </c>
      <c r="F2565" s="799">
        <v>0</v>
      </c>
      <c r="G2565" s="282">
        <v>1</v>
      </c>
      <c r="H2565" s="368">
        <v>827633.61</v>
      </c>
      <c r="I2565" s="368">
        <v>0</v>
      </c>
      <c r="J2565" s="368">
        <f t="shared" si="351"/>
        <v>827633.61</v>
      </c>
      <c r="K2565" s="12" t="s">
        <v>2657</v>
      </c>
      <c r="L2565" s="273">
        <v>6958135.1200000001</v>
      </c>
      <c r="M2565" s="5" t="s">
        <v>2516</v>
      </c>
      <c r="N2565" s="442" t="s">
        <v>2658</v>
      </c>
      <c r="O2565" s="18" t="s">
        <v>23</v>
      </c>
    </row>
    <row r="2566" spans="1:15" s="67" customFormat="1" ht="116.25" customHeight="1">
      <c r="A2566" s="44">
        <v>36</v>
      </c>
      <c r="B2566" s="17" t="s">
        <v>2573</v>
      </c>
      <c r="C2566" s="12" t="s">
        <v>2659</v>
      </c>
      <c r="D2566" s="5">
        <v>464.8</v>
      </c>
      <c r="E2566" s="12" t="s">
        <v>2660</v>
      </c>
      <c r="F2566" s="799">
        <v>0</v>
      </c>
      <c r="G2566" s="282">
        <v>1</v>
      </c>
      <c r="H2566" s="368">
        <v>244975.95</v>
      </c>
      <c r="I2566" s="368">
        <v>0</v>
      </c>
      <c r="J2566" s="368">
        <f t="shared" si="351"/>
        <v>244975.95</v>
      </c>
      <c r="K2566" s="12" t="s">
        <v>2661</v>
      </c>
      <c r="L2566" s="273">
        <v>17481926.620000001</v>
      </c>
      <c r="M2566" s="5" t="s">
        <v>2516</v>
      </c>
      <c r="N2566" s="442" t="s">
        <v>2662</v>
      </c>
      <c r="O2566" s="18" t="s">
        <v>23</v>
      </c>
    </row>
    <row r="2567" spans="1:15" s="67" customFormat="1" ht="132" customHeight="1">
      <c r="A2567" s="44">
        <v>37</v>
      </c>
      <c r="B2567" s="17" t="s">
        <v>2512</v>
      </c>
      <c r="C2567" s="12" t="s">
        <v>2663</v>
      </c>
      <c r="D2567" s="5">
        <v>637.9</v>
      </c>
      <c r="E2567" s="12" t="s">
        <v>2664</v>
      </c>
      <c r="F2567" s="799">
        <v>0</v>
      </c>
      <c r="G2567" s="282">
        <v>1</v>
      </c>
      <c r="H2567" s="368">
        <v>2205662.21</v>
      </c>
      <c r="I2567" s="368">
        <v>0</v>
      </c>
      <c r="J2567" s="368">
        <f t="shared" si="351"/>
        <v>2205662.21</v>
      </c>
      <c r="K2567" s="12" t="s">
        <v>2665</v>
      </c>
      <c r="L2567" s="273">
        <v>15195258.720000001</v>
      </c>
      <c r="M2567" s="5" t="s">
        <v>2516</v>
      </c>
      <c r="N2567" s="442" t="s">
        <v>2666</v>
      </c>
      <c r="O2567" s="18" t="s">
        <v>23</v>
      </c>
    </row>
    <row r="2568" spans="1:15" s="67" customFormat="1" ht="128.25" customHeight="1">
      <c r="A2568" s="44">
        <v>38</v>
      </c>
      <c r="B2568" s="17" t="s">
        <v>2518</v>
      </c>
      <c r="C2568" s="12" t="s">
        <v>2663</v>
      </c>
      <c r="D2568" s="5">
        <v>18.7</v>
      </c>
      <c r="E2568" s="12" t="s">
        <v>2667</v>
      </c>
      <c r="F2568" s="799">
        <v>0</v>
      </c>
      <c r="G2568" s="282">
        <v>1</v>
      </c>
      <c r="H2568" s="368">
        <v>55000</v>
      </c>
      <c r="I2568" s="368">
        <v>0</v>
      </c>
      <c r="J2568" s="368">
        <f t="shared" si="351"/>
        <v>55000</v>
      </c>
      <c r="K2568" s="12" t="s">
        <v>2668</v>
      </c>
      <c r="L2568" s="273">
        <v>219123.05</v>
      </c>
      <c r="M2568" s="5" t="s">
        <v>2669</v>
      </c>
      <c r="N2568" s="442" t="s">
        <v>2670</v>
      </c>
      <c r="O2568" s="18" t="s">
        <v>23</v>
      </c>
    </row>
    <row r="2569" spans="1:15" s="67" customFormat="1" ht="102" customHeight="1">
      <c r="A2569" s="44">
        <v>39</v>
      </c>
      <c r="B2569" s="17" t="s">
        <v>2573</v>
      </c>
      <c r="C2569" s="12" t="s">
        <v>2671</v>
      </c>
      <c r="D2569" s="5">
        <v>186.4</v>
      </c>
      <c r="E2569" s="12" t="s">
        <v>2672</v>
      </c>
      <c r="F2569" s="799">
        <v>0</v>
      </c>
      <c r="G2569" s="282">
        <v>1</v>
      </c>
      <c r="H2569" s="368">
        <v>105092.64</v>
      </c>
      <c r="I2569" s="368">
        <v>0</v>
      </c>
      <c r="J2569" s="368">
        <f t="shared" si="351"/>
        <v>105092.64</v>
      </c>
      <c r="K2569" s="12" t="s">
        <v>2673</v>
      </c>
      <c r="L2569" s="273">
        <v>7373453.1100000003</v>
      </c>
      <c r="M2569" s="5" t="s">
        <v>2567</v>
      </c>
      <c r="N2569" s="442" t="s">
        <v>2674</v>
      </c>
      <c r="O2569" s="18" t="s">
        <v>23</v>
      </c>
    </row>
    <row r="2570" spans="1:15" s="67" customFormat="1" ht="129.75" customHeight="1">
      <c r="A2570" s="44">
        <v>40</v>
      </c>
      <c r="B2570" s="17" t="s">
        <v>2675</v>
      </c>
      <c r="C2570" s="12" t="s">
        <v>2676</v>
      </c>
      <c r="D2570" s="5">
        <v>357</v>
      </c>
      <c r="E2570" s="12" t="s">
        <v>2677</v>
      </c>
      <c r="F2570" s="799">
        <v>0</v>
      </c>
      <c r="G2570" s="282">
        <v>1</v>
      </c>
      <c r="H2570" s="368">
        <v>201103.2</v>
      </c>
      <c r="I2570" s="368">
        <v>0</v>
      </c>
      <c r="J2570" s="368">
        <f t="shared" si="351"/>
        <v>201103.2</v>
      </c>
      <c r="K2570" s="12" t="s">
        <v>2678</v>
      </c>
      <c r="L2570" s="273">
        <v>13890396.619999999</v>
      </c>
      <c r="M2570" s="5" t="s">
        <v>2567</v>
      </c>
      <c r="N2570" s="442" t="s">
        <v>2679</v>
      </c>
      <c r="O2570" s="18" t="s">
        <v>23</v>
      </c>
    </row>
    <row r="2571" spans="1:15" s="67" customFormat="1" ht="113.25" customHeight="1">
      <c r="A2571" s="44">
        <v>41</v>
      </c>
      <c r="B2571" s="17" t="s">
        <v>2564</v>
      </c>
      <c r="C2571" s="12" t="s">
        <v>2680</v>
      </c>
      <c r="D2571" s="5">
        <v>150.6</v>
      </c>
      <c r="E2571" s="12" t="s">
        <v>2681</v>
      </c>
      <c r="F2571" s="799">
        <v>0</v>
      </c>
      <c r="G2571" s="282">
        <v>1</v>
      </c>
      <c r="H2571" s="368">
        <v>369770.4</v>
      </c>
      <c r="I2571" s="368">
        <v>0</v>
      </c>
      <c r="J2571" s="368">
        <f t="shared" si="351"/>
        <v>369770.4</v>
      </c>
      <c r="K2571" s="12" t="s">
        <v>2682</v>
      </c>
      <c r="L2571" s="273">
        <v>5957307.0800000001</v>
      </c>
      <c r="M2571" s="5" t="s">
        <v>2516</v>
      </c>
      <c r="N2571" s="442" t="s">
        <v>2683</v>
      </c>
      <c r="O2571" s="18" t="s">
        <v>23</v>
      </c>
    </row>
    <row r="2572" spans="1:15" s="67" customFormat="1" ht="146.25" customHeight="1">
      <c r="A2572" s="44">
        <v>42</v>
      </c>
      <c r="B2572" s="17" t="s">
        <v>2512</v>
      </c>
      <c r="C2572" s="12" t="s">
        <v>2684</v>
      </c>
      <c r="D2572" s="5">
        <v>876.1</v>
      </c>
      <c r="E2572" s="12" t="s">
        <v>2685</v>
      </c>
      <c r="F2572" s="799">
        <v>0</v>
      </c>
      <c r="G2572" s="282">
        <v>1</v>
      </c>
      <c r="H2572" s="368">
        <v>7552300.6799999997</v>
      </c>
      <c r="I2572" s="368">
        <v>2064004.1</v>
      </c>
      <c r="J2572" s="368">
        <f t="shared" si="351"/>
        <v>5488296.5800000001</v>
      </c>
      <c r="K2572" s="12" t="s">
        <v>2686</v>
      </c>
      <c r="L2572" s="273">
        <v>18779904.73</v>
      </c>
      <c r="M2572" s="5" t="s">
        <v>2516</v>
      </c>
      <c r="N2572" s="442" t="s">
        <v>2687</v>
      </c>
      <c r="O2572" s="18" t="s">
        <v>23</v>
      </c>
    </row>
    <row r="2573" spans="1:15" s="67" customFormat="1" ht="122.25" customHeight="1">
      <c r="A2573" s="44">
        <v>43</v>
      </c>
      <c r="B2573" s="17" t="s">
        <v>2564</v>
      </c>
      <c r="C2573" s="12" t="s">
        <v>2688</v>
      </c>
      <c r="D2573" s="5">
        <v>449.3</v>
      </c>
      <c r="E2573" s="12" t="s">
        <v>2689</v>
      </c>
      <c r="F2573" s="799">
        <v>0</v>
      </c>
      <c r="G2573" s="282">
        <v>1</v>
      </c>
      <c r="H2573" s="368">
        <v>43383.15</v>
      </c>
      <c r="I2573" s="368">
        <v>18175.07</v>
      </c>
      <c r="J2573" s="368">
        <f t="shared" si="351"/>
        <v>25208.080000000002</v>
      </c>
      <c r="K2573" s="12" t="s">
        <v>2690</v>
      </c>
      <c r="L2573" s="273">
        <v>14504928.199999999</v>
      </c>
      <c r="M2573" s="5" t="s">
        <v>2516</v>
      </c>
      <c r="N2573" s="442" t="s">
        <v>2691</v>
      </c>
      <c r="O2573" s="18" t="s">
        <v>23</v>
      </c>
    </row>
    <row r="2574" spans="1:15" s="67" customFormat="1" ht="107.25" customHeight="1">
      <c r="A2574" s="44">
        <v>44</v>
      </c>
      <c r="B2574" s="17" t="s">
        <v>2564</v>
      </c>
      <c r="C2574" s="12" t="s">
        <v>2692</v>
      </c>
      <c r="D2574" s="5">
        <v>180.6</v>
      </c>
      <c r="E2574" s="12" t="s">
        <v>2693</v>
      </c>
      <c r="F2574" s="799">
        <v>0</v>
      </c>
      <c r="G2574" s="282">
        <v>1</v>
      </c>
      <c r="H2574" s="368">
        <v>2672637.65</v>
      </c>
      <c r="I2574" s="368">
        <v>1030813.92</v>
      </c>
      <c r="J2574" s="368">
        <f t="shared" si="351"/>
        <v>1641823.73</v>
      </c>
      <c r="K2574" s="12" t="s">
        <v>2694</v>
      </c>
      <c r="L2574" s="273">
        <v>7144021.6299999999</v>
      </c>
      <c r="M2574" s="5" t="s">
        <v>2516</v>
      </c>
      <c r="N2574" s="442" t="s">
        <v>2695</v>
      </c>
      <c r="O2574" s="18" t="s">
        <v>23</v>
      </c>
    </row>
    <row r="2575" spans="1:15" s="67" customFormat="1" ht="105.75" customHeight="1">
      <c r="A2575" s="44">
        <v>45</v>
      </c>
      <c r="B2575" s="17" t="s">
        <v>2518</v>
      </c>
      <c r="C2575" s="12" t="s">
        <v>2692</v>
      </c>
      <c r="D2575" s="5">
        <v>10.5</v>
      </c>
      <c r="E2575" s="12" t="s">
        <v>2696</v>
      </c>
      <c r="F2575" s="799">
        <v>0</v>
      </c>
      <c r="G2575" s="282">
        <v>1</v>
      </c>
      <c r="H2575" s="368">
        <v>117769</v>
      </c>
      <c r="I2575" s="368">
        <v>80475.8</v>
      </c>
      <c r="J2575" s="368">
        <f t="shared" si="351"/>
        <v>37293.199999999997</v>
      </c>
      <c r="K2575" s="12" t="s">
        <v>2697</v>
      </c>
      <c r="L2575" s="273">
        <v>215906.88</v>
      </c>
      <c r="M2575" s="5" t="s">
        <v>2545</v>
      </c>
      <c r="N2575" s="442" t="s">
        <v>2698</v>
      </c>
      <c r="O2575" s="18" t="s">
        <v>23</v>
      </c>
    </row>
    <row r="2576" spans="1:15" s="67" customFormat="1" ht="118.5" customHeight="1">
      <c r="A2576" s="44">
        <v>46</v>
      </c>
      <c r="B2576" s="17" t="s">
        <v>2518</v>
      </c>
      <c r="C2576" s="12" t="s">
        <v>2699</v>
      </c>
      <c r="D2576" s="5">
        <v>8.4</v>
      </c>
      <c r="E2576" s="12" t="s">
        <v>2700</v>
      </c>
      <c r="F2576" s="799">
        <v>0</v>
      </c>
      <c r="G2576" s="282">
        <v>1</v>
      </c>
      <c r="H2576" s="368">
        <v>146788.20000000001</v>
      </c>
      <c r="I2576" s="368">
        <v>63601.440000000002</v>
      </c>
      <c r="J2576" s="368">
        <f t="shared" si="351"/>
        <v>83186.760000000009</v>
      </c>
      <c r="K2576" s="12" t="s">
        <v>2701</v>
      </c>
      <c r="L2576" s="273">
        <v>172725.5</v>
      </c>
      <c r="M2576" s="5" t="s">
        <v>2521</v>
      </c>
      <c r="N2576" s="442" t="s">
        <v>2702</v>
      </c>
      <c r="O2576" s="18" t="s">
        <v>23</v>
      </c>
    </row>
    <row r="2577" spans="1:15" s="67" customFormat="1" ht="126" customHeight="1">
      <c r="A2577" s="44">
        <v>47</v>
      </c>
      <c r="B2577" s="17" t="s">
        <v>2518</v>
      </c>
      <c r="C2577" s="12" t="s">
        <v>2703</v>
      </c>
      <c r="D2577" s="5">
        <v>15.3</v>
      </c>
      <c r="E2577" s="12" t="s">
        <v>2704</v>
      </c>
      <c r="F2577" s="799">
        <v>0</v>
      </c>
      <c r="G2577" s="282">
        <v>1</v>
      </c>
      <c r="H2577" s="368">
        <v>89417.79</v>
      </c>
      <c r="I2577" s="368">
        <v>27568.37</v>
      </c>
      <c r="J2577" s="368">
        <f t="shared" si="351"/>
        <v>61849.42</v>
      </c>
      <c r="K2577" s="12" t="s">
        <v>2705</v>
      </c>
      <c r="L2577" s="273">
        <v>309532.92</v>
      </c>
      <c r="M2577" s="5" t="s">
        <v>2545</v>
      </c>
      <c r="N2577" s="442" t="s">
        <v>2706</v>
      </c>
      <c r="O2577" s="18" t="s">
        <v>23</v>
      </c>
    </row>
    <row r="2578" spans="1:15" s="67" customFormat="1" ht="137.25" customHeight="1">
      <c r="A2578" s="44">
        <v>48</v>
      </c>
      <c r="B2578" s="17" t="s">
        <v>2518</v>
      </c>
      <c r="C2578" s="12" t="s">
        <v>2684</v>
      </c>
      <c r="D2578" s="5">
        <v>13.7</v>
      </c>
      <c r="E2578" s="12" t="s">
        <v>2707</v>
      </c>
      <c r="F2578" s="799">
        <v>0</v>
      </c>
      <c r="G2578" s="282">
        <v>1</v>
      </c>
      <c r="H2578" s="368">
        <v>91325</v>
      </c>
      <c r="I2578" s="368">
        <v>62405.1</v>
      </c>
      <c r="J2578" s="368">
        <f t="shared" si="351"/>
        <v>28919.9</v>
      </c>
      <c r="K2578" s="12" t="s">
        <v>2708</v>
      </c>
      <c r="L2578" s="273">
        <v>271728.81</v>
      </c>
      <c r="M2578" s="5" t="s">
        <v>2545</v>
      </c>
      <c r="N2578" s="442" t="s">
        <v>2709</v>
      </c>
      <c r="O2578" s="18" t="s">
        <v>23</v>
      </c>
    </row>
    <row r="2579" spans="1:15" s="67" customFormat="1" ht="134.25" customHeight="1">
      <c r="A2579" s="44">
        <v>49</v>
      </c>
      <c r="B2579" s="17" t="s">
        <v>2564</v>
      </c>
      <c r="C2579" s="12" t="s">
        <v>2710</v>
      </c>
      <c r="D2579" s="5">
        <v>81.7</v>
      </c>
      <c r="E2579" s="12" t="s">
        <v>2711</v>
      </c>
      <c r="F2579" s="799">
        <v>0</v>
      </c>
      <c r="G2579" s="282">
        <v>1</v>
      </c>
      <c r="H2579" s="368">
        <v>390660</v>
      </c>
      <c r="I2579" s="368">
        <v>266951</v>
      </c>
      <c r="J2579" s="368">
        <f t="shared" si="351"/>
        <v>123709</v>
      </c>
      <c r="K2579" s="12" t="s">
        <v>2712</v>
      </c>
      <c r="L2579" s="273">
        <v>1421279.53</v>
      </c>
      <c r="M2579" s="5" t="s">
        <v>2713</v>
      </c>
      <c r="N2579" s="442" t="s">
        <v>2714</v>
      </c>
      <c r="O2579" s="18" t="s">
        <v>23</v>
      </c>
    </row>
    <row r="2580" spans="1:15" s="67" customFormat="1" ht="111" customHeight="1">
      <c r="A2580" s="44">
        <v>50</v>
      </c>
      <c r="B2580" s="17" t="s">
        <v>2512</v>
      </c>
      <c r="C2580" s="12" t="s">
        <v>2715</v>
      </c>
      <c r="D2580" s="5">
        <v>190.2</v>
      </c>
      <c r="E2580" s="12" t="s">
        <v>2716</v>
      </c>
      <c r="F2580" s="799">
        <v>0</v>
      </c>
      <c r="G2580" s="282">
        <v>1</v>
      </c>
      <c r="H2580" s="368">
        <v>60800</v>
      </c>
      <c r="I2580" s="368">
        <v>0</v>
      </c>
      <c r="J2580" s="368">
        <f t="shared" si="351"/>
        <v>60800</v>
      </c>
      <c r="K2580" s="12" t="s">
        <v>2717</v>
      </c>
      <c r="L2580" s="273">
        <v>5982999.6600000001</v>
      </c>
      <c r="M2580" s="5" t="s">
        <v>2526</v>
      </c>
      <c r="N2580" s="442" t="s">
        <v>2718</v>
      </c>
      <c r="O2580" s="18" t="s">
        <v>23</v>
      </c>
    </row>
    <row r="2581" spans="1:15" s="67" customFormat="1" ht="120.75" customHeight="1">
      <c r="A2581" s="44">
        <v>51</v>
      </c>
      <c r="B2581" s="17" t="s">
        <v>2547</v>
      </c>
      <c r="C2581" s="12" t="s">
        <v>2719</v>
      </c>
      <c r="D2581" s="5">
        <v>387</v>
      </c>
      <c r="E2581" s="12" t="s">
        <v>2720</v>
      </c>
      <c r="F2581" s="799">
        <v>0</v>
      </c>
      <c r="G2581" s="282">
        <v>1</v>
      </c>
      <c r="H2581" s="368">
        <v>60800</v>
      </c>
      <c r="I2581" s="368">
        <v>9468.57</v>
      </c>
      <c r="J2581" s="368">
        <f t="shared" si="351"/>
        <v>51331.43</v>
      </c>
      <c r="K2581" s="12" t="s">
        <v>2721</v>
      </c>
      <c r="L2581" s="273">
        <v>13030679.550000001</v>
      </c>
      <c r="M2581" s="5" t="s">
        <v>2722</v>
      </c>
      <c r="N2581" s="442" t="s">
        <v>2723</v>
      </c>
      <c r="O2581" s="18" t="s">
        <v>23</v>
      </c>
    </row>
    <row r="2582" spans="1:15" s="67" customFormat="1" ht="111" customHeight="1">
      <c r="A2582" s="44">
        <v>52</v>
      </c>
      <c r="B2582" s="17" t="s">
        <v>2724</v>
      </c>
      <c r="C2582" s="12" t="s">
        <v>2725</v>
      </c>
      <c r="D2582" s="5">
        <v>13.2</v>
      </c>
      <c r="E2582" s="12" t="s">
        <v>2726</v>
      </c>
      <c r="F2582" s="799">
        <v>0</v>
      </c>
      <c r="G2582" s="282">
        <v>1</v>
      </c>
      <c r="H2582" s="368">
        <v>39699</v>
      </c>
      <c r="I2582" s="368">
        <v>0</v>
      </c>
      <c r="J2582" s="368">
        <f t="shared" si="351"/>
        <v>39699</v>
      </c>
      <c r="K2582" s="12" t="s">
        <v>2727</v>
      </c>
      <c r="L2582" s="273">
        <v>252358.79</v>
      </c>
      <c r="M2582" s="5" t="s">
        <v>2669</v>
      </c>
      <c r="N2582" s="442" t="s">
        <v>2728</v>
      </c>
      <c r="O2582" s="18" t="s">
        <v>23</v>
      </c>
    </row>
    <row r="2583" spans="1:15" s="67" customFormat="1" ht="152.25" customHeight="1">
      <c r="A2583" s="44">
        <v>53</v>
      </c>
      <c r="B2583" s="17" t="s">
        <v>2729</v>
      </c>
      <c r="C2583" s="12" t="s">
        <v>2730</v>
      </c>
      <c r="D2583" s="5">
        <v>34.4</v>
      </c>
      <c r="E2583" s="12" t="s">
        <v>2731</v>
      </c>
      <c r="F2583" s="799">
        <v>0</v>
      </c>
      <c r="G2583" s="282">
        <v>1</v>
      </c>
      <c r="H2583" s="368">
        <v>164000</v>
      </c>
      <c r="I2583" s="368">
        <v>97208.19</v>
      </c>
      <c r="J2583" s="368">
        <f t="shared" si="351"/>
        <v>66791.81</v>
      </c>
      <c r="K2583" s="12" t="s">
        <v>2732</v>
      </c>
      <c r="L2583" s="273">
        <v>549918.98</v>
      </c>
      <c r="M2583" s="5" t="s">
        <v>2733</v>
      </c>
      <c r="N2583" s="442" t="s">
        <v>2734</v>
      </c>
      <c r="O2583" s="18"/>
    </row>
    <row r="2584" spans="1:15" s="67" customFormat="1" ht="112.5" customHeight="1">
      <c r="A2584" s="44">
        <v>54</v>
      </c>
      <c r="B2584" s="17" t="s">
        <v>2735</v>
      </c>
      <c r="C2584" s="12" t="s">
        <v>2736</v>
      </c>
      <c r="D2584" s="5">
        <v>204.6</v>
      </c>
      <c r="E2584" s="12" t="s">
        <v>2737</v>
      </c>
      <c r="F2584" s="799">
        <v>0</v>
      </c>
      <c r="G2584" s="282">
        <v>1</v>
      </c>
      <c r="H2584" s="368">
        <v>26507.97</v>
      </c>
      <c r="I2584" s="368">
        <v>0</v>
      </c>
      <c r="J2584" s="368">
        <f t="shared" si="351"/>
        <v>26507.97</v>
      </c>
      <c r="K2584" s="12" t="s">
        <v>2738</v>
      </c>
      <c r="L2584" s="273">
        <v>4626660.95</v>
      </c>
      <c r="M2584" s="5" t="s">
        <v>2739</v>
      </c>
      <c r="N2584" s="442" t="s">
        <v>2740</v>
      </c>
      <c r="O2584" s="18" t="s">
        <v>23</v>
      </c>
    </row>
    <row r="2585" spans="1:15" s="67" customFormat="1" ht="68.25" customHeight="1">
      <c r="A2585" s="104" t="s">
        <v>2498</v>
      </c>
      <c r="B2585" s="1068" t="s">
        <v>2741</v>
      </c>
      <c r="C2585" s="1070"/>
      <c r="D2585" s="835">
        <f>SUM(D2531:D2584)</f>
        <v>27115.1</v>
      </c>
      <c r="E2585" s="104" t="s">
        <v>23</v>
      </c>
      <c r="F2585" s="166">
        <v>0</v>
      </c>
      <c r="G2585" s="10">
        <f>SUM(G2531:G2584)</f>
        <v>54</v>
      </c>
      <c r="H2585" s="167">
        <f>SUM(H2531:H2584)</f>
        <v>373314367.50999975</v>
      </c>
      <c r="I2585" s="167">
        <f>SUM(I2531:I2584)</f>
        <v>224709771.97</v>
      </c>
      <c r="J2585" s="175">
        <f>SUM(J2531:J2584)</f>
        <v>148604595.53999999</v>
      </c>
      <c r="K2585" s="103" t="s">
        <v>23</v>
      </c>
      <c r="L2585" s="34">
        <f>SUM(L2531:L2584)</f>
        <v>688101084.15999985</v>
      </c>
      <c r="M2585" s="11" t="s">
        <v>23</v>
      </c>
      <c r="N2585" s="103" t="s">
        <v>23</v>
      </c>
      <c r="O2585" s="11" t="s">
        <v>23</v>
      </c>
    </row>
    <row r="2586" spans="1:15" s="67" customFormat="1" ht="21">
      <c r="A2586" s="104" t="s">
        <v>2742</v>
      </c>
      <c r="B2586" s="1068" t="s">
        <v>197</v>
      </c>
      <c r="C2586" s="1069"/>
      <c r="D2586" s="1069"/>
      <c r="E2586" s="1069"/>
      <c r="F2586" s="1069"/>
      <c r="G2586" s="1069"/>
      <c r="H2586" s="1069"/>
      <c r="I2586" s="1069"/>
      <c r="J2586" s="1069"/>
      <c r="K2586" s="1069"/>
      <c r="L2586" s="1069"/>
      <c r="M2586" s="1069"/>
      <c r="N2586" s="1069"/>
      <c r="O2586" s="1070"/>
    </row>
    <row r="2587" spans="1:15" s="67" customFormat="1" ht="21">
      <c r="A2587" s="44">
        <v>1</v>
      </c>
      <c r="B2587" s="21" t="s">
        <v>23</v>
      </c>
      <c r="C2587" s="21" t="s">
        <v>23</v>
      </c>
      <c r="D2587" s="801">
        <v>0</v>
      </c>
      <c r="E2587" s="44" t="s">
        <v>23</v>
      </c>
      <c r="F2587" s="799">
        <v>0</v>
      </c>
      <c r="G2587" s="282">
        <v>0</v>
      </c>
      <c r="H2587" s="273">
        <v>0</v>
      </c>
      <c r="I2587" s="273">
        <v>0</v>
      </c>
      <c r="J2587" s="273">
        <v>0</v>
      </c>
      <c r="K2587" s="44" t="s">
        <v>23</v>
      </c>
      <c r="L2587" s="273">
        <v>0</v>
      </c>
      <c r="M2587" s="20" t="s">
        <v>23</v>
      </c>
      <c r="N2587" s="44" t="s">
        <v>23</v>
      </c>
      <c r="O2587" s="18" t="s">
        <v>23</v>
      </c>
    </row>
    <row r="2588" spans="1:15" s="67" customFormat="1" ht="87" customHeight="1">
      <c r="A2588" s="104" t="s">
        <v>2742</v>
      </c>
      <c r="B2588" s="1068" t="s">
        <v>2743</v>
      </c>
      <c r="C2588" s="1070"/>
      <c r="D2588" s="11">
        <v>0</v>
      </c>
      <c r="E2588" s="104" t="s">
        <v>23</v>
      </c>
      <c r="F2588" s="166">
        <v>0</v>
      </c>
      <c r="G2588" s="10">
        <v>0</v>
      </c>
      <c r="H2588" s="167">
        <v>0</v>
      </c>
      <c r="I2588" s="167">
        <v>0</v>
      </c>
      <c r="J2588" s="35">
        <v>0</v>
      </c>
      <c r="K2588" s="103" t="s">
        <v>23</v>
      </c>
      <c r="L2588" s="34">
        <v>0</v>
      </c>
      <c r="M2588" s="11" t="s">
        <v>23</v>
      </c>
      <c r="N2588" s="103" t="s">
        <v>23</v>
      </c>
      <c r="O2588" s="11" t="s">
        <v>23</v>
      </c>
    </row>
    <row r="2589" spans="1:15" s="67" customFormat="1" ht="21">
      <c r="A2589" s="104" t="s">
        <v>2744</v>
      </c>
      <c r="B2589" s="1068" t="s">
        <v>678</v>
      </c>
      <c r="C2589" s="1069"/>
      <c r="D2589" s="1069"/>
      <c r="E2589" s="1069"/>
      <c r="F2589" s="1069"/>
      <c r="G2589" s="1069"/>
      <c r="H2589" s="1069"/>
      <c r="I2589" s="1069"/>
      <c r="J2589" s="1069"/>
      <c r="K2589" s="1069"/>
      <c r="L2589" s="1069"/>
      <c r="M2589" s="1069"/>
      <c r="N2589" s="1069"/>
      <c r="O2589" s="1070"/>
    </row>
    <row r="2590" spans="1:15" s="67" customFormat="1" ht="21">
      <c r="A2590" s="104" t="s">
        <v>2745</v>
      </c>
      <c r="B2590" s="1068" t="s">
        <v>977</v>
      </c>
      <c r="C2590" s="1069"/>
      <c r="D2590" s="1085"/>
      <c r="E2590" s="1085"/>
      <c r="F2590" s="1085"/>
      <c r="G2590" s="1085"/>
      <c r="H2590" s="1085"/>
      <c r="I2590" s="1085"/>
      <c r="J2590" s="1085"/>
      <c r="K2590" s="1085"/>
      <c r="L2590" s="1085"/>
      <c r="M2590" s="1085"/>
      <c r="N2590" s="1085"/>
      <c r="O2590" s="1086"/>
    </row>
    <row r="2591" spans="1:15" s="67" customFormat="1" ht="21">
      <c r="A2591" s="44">
        <v>1</v>
      </c>
      <c r="B2591" s="21" t="s">
        <v>23</v>
      </c>
      <c r="C2591" s="21" t="s">
        <v>23</v>
      </c>
      <c r="D2591" s="801">
        <v>0</v>
      </c>
      <c r="E2591" s="44" t="s">
        <v>23</v>
      </c>
      <c r="F2591" s="799">
        <v>0</v>
      </c>
      <c r="G2591" s="282">
        <v>0</v>
      </c>
      <c r="H2591" s="273">
        <v>0</v>
      </c>
      <c r="I2591" s="273">
        <v>0</v>
      </c>
      <c r="J2591" s="273">
        <v>0</v>
      </c>
      <c r="K2591" s="44" t="s">
        <v>23</v>
      </c>
      <c r="L2591" s="273">
        <v>0</v>
      </c>
      <c r="M2591" s="20" t="s">
        <v>23</v>
      </c>
      <c r="N2591" s="44" t="s">
        <v>23</v>
      </c>
      <c r="O2591" s="18" t="s">
        <v>23</v>
      </c>
    </row>
    <row r="2592" spans="1:15" s="67" customFormat="1" ht="21">
      <c r="A2592" s="104" t="s">
        <v>2745</v>
      </c>
      <c r="B2592" s="1068" t="s">
        <v>978</v>
      </c>
      <c r="C2592" s="1070"/>
      <c r="D2592" s="11">
        <v>0</v>
      </c>
      <c r="E2592" s="104" t="s">
        <v>23</v>
      </c>
      <c r="F2592" s="166">
        <v>0</v>
      </c>
      <c r="G2592" s="10">
        <v>0</v>
      </c>
      <c r="H2592" s="167">
        <v>0</v>
      </c>
      <c r="I2592" s="167">
        <v>0</v>
      </c>
      <c r="J2592" s="35">
        <v>0</v>
      </c>
      <c r="K2592" s="103" t="s">
        <v>23</v>
      </c>
      <c r="L2592" s="34">
        <v>0</v>
      </c>
      <c r="M2592" s="11" t="s">
        <v>23</v>
      </c>
      <c r="N2592" s="103" t="s">
        <v>23</v>
      </c>
      <c r="O2592" s="11" t="s">
        <v>23</v>
      </c>
    </row>
    <row r="2593" spans="1:15" s="67" customFormat="1" ht="40.5">
      <c r="A2593" s="104" t="s">
        <v>2746</v>
      </c>
      <c r="B2593" s="1068" t="s">
        <v>692</v>
      </c>
      <c r="C2593" s="1069"/>
      <c r="D2593" s="1069"/>
      <c r="E2593" s="1069"/>
      <c r="F2593" s="1069"/>
      <c r="G2593" s="1069"/>
      <c r="H2593" s="1069"/>
      <c r="I2593" s="1069"/>
      <c r="J2593" s="1069"/>
      <c r="K2593" s="1069"/>
      <c r="L2593" s="1069"/>
      <c r="M2593" s="1069"/>
      <c r="N2593" s="1069"/>
      <c r="O2593" s="1070"/>
    </row>
    <row r="2594" spans="1:15" s="67" customFormat="1" ht="21">
      <c r="A2594" s="44">
        <v>1</v>
      </c>
      <c r="B2594" s="21" t="s">
        <v>23</v>
      </c>
      <c r="C2594" s="21" t="s">
        <v>23</v>
      </c>
      <c r="D2594" s="801">
        <v>0</v>
      </c>
      <c r="E2594" s="44" t="s">
        <v>23</v>
      </c>
      <c r="F2594" s="799">
        <v>0</v>
      </c>
      <c r="G2594" s="282">
        <v>0</v>
      </c>
      <c r="H2594" s="273">
        <v>0</v>
      </c>
      <c r="I2594" s="273">
        <v>0</v>
      </c>
      <c r="J2594" s="273">
        <v>0</v>
      </c>
      <c r="K2594" s="44" t="s">
        <v>23</v>
      </c>
      <c r="L2594" s="273">
        <v>0</v>
      </c>
      <c r="M2594" s="20" t="s">
        <v>23</v>
      </c>
      <c r="N2594" s="44" t="s">
        <v>23</v>
      </c>
      <c r="O2594" s="18" t="s">
        <v>23</v>
      </c>
    </row>
    <row r="2595" spans="1:15" s="67" customFormat="1" ht="40.5">
      <c r="A2595" s="104" t="s">
        <v>2746</v>
      </c>
      <c r="B2595" s="1068" t="s">
        <v>980</v>
      </c>
      <c r="C2595" s="1070"/>
      <c r="D2595" s="11">
        <v>0</v>
      </c>
      <c r="E2595" s="104" t="s">
        <v>23</v>
      </c>
      <c r="F2595" s="166">
        <v>0</v>
      </c>
      <c r="G2595" s="10">
        <v>0</v>
      </c>
      <c r="H2595" s="167">
        <v>0</v>
      </c>
      <c r="I2595" s="167">
        <v>0</v>
      </c>
      <c r="J2595" s="35">
        <v>0</v>
      </c>
      <c r="K2595" s="103" t="s">
        <v>23</v>
      </c>
      <c r="L2595" s="34">
        <v>0</v>
      </c>
      <c r="M2595" s="11" t="s">
        <v>23</v>
      </c>
      <c r="N2595" s="103" t="s">
        <v>23</v>
      </c>
      <c r="O2595" s="11" t="s">
        <v>23</v>
      </c>
    </row>
    <row r="2596" spans="1:15" s="67" customFormat="1" ht="40.5">
      <c r="A2596" s="104" t="s">
        <v>2747</v>
      </c>
      <c r="B2596" s="1068" t="s">
        <v>721</v>
      </c>
      <c r="C2596" s="1069"/>
      <c r="D2596" s="1069"/>
      <c r="E2596" s="1069"/>
      <c r="F2596" s="1069"/>
      <c r="G2596" s="1069"/>
      <c r="H2596" s="1069"/>
      <c r="I2596" s="1069"/>
      <c r="J2596" s="1069"/>
      <c r="K2596" s="1069"/>
      <c r="L2596" s="1069"/>
      <c r="M2596" s="1069"/>
      <c r="N2596" s="1069"/>
      <c r="O2596" s="1070"/>
    </row>
    <row r="2597" spans="1:15" s="67" customFormat="1" ht="21">
      <c r="A2597" s="44"/>
      <c r="B2597" s="13"/>
      <c r="C2597" s="12"/>
      <c r="D2597" s="17"/>
      <c r="E2597" s="44"/>
      <c r="F2597" s="799"/>
      <c r="G2597" s="269"/>
      <c r="H2597" s="273"/>
      <c r="I2597" s="273"/>
      <c r="J2597" s="273"/>
      <c r="K2597" s="44"/>
      <c r="L2597" s="273"/>
      <c r="M2597" s="20"/>
      <c r="N2597" s="44"/>
      <c r="O2597" s="18"/>
    </row>
    <row r="2598" spans="1:15" s="67" customFormat="1" ht="40.5">
      <c r="A2598" s="104" t="s">
        <v>2747</v>
      </c>
      <c r="B2598" s="1068" t="s">
        <v>732</v>
      </c>
      <c r="C2598" s="1070"/>
      <c r="D2598" s="11">
        <v>0</v>
      </c>
      <c r="E2598" s="104" t="s">
        <v>23</v>
      </c>
      <c r="F2598" s="166">
        <v>0</v>
      </c>
      <c r="G2598" s="10">
        <v>0</v>
      </c>
      <c r="H2598" s="167">
        <v>0</v>
      </c>
      <c r="I2598" s="167">
        <v>0</v>
      </c>
      <c r="J2598" s="35">
        <v>0</v>
      </c>
      <c r="K2598" s="103" t="s">
        <v>23</v>
      </c>
      <c r="L2598" s="846">
        <v>0</v>
      </c>
      <c r="M2598" s="11" t="s">
        <v>23</v>
      </c>
      <c r="N2598" s="103" t="s">
        <v>23</v>
      </c>
      <c r="O2598" s="11" t="s">
        <v>23</v>
      </c>
    </row>
    <row r="2599" spans="1:15" s="67" customFormat="1" ht="105.75" customHeight="1">
      <c r="A2599" s="104" t="s">
        <v>2744</v>
      </c>
      <c r="B2599" s="1068" t="s">
        <v>2748</v>
      </c>
      <c r="C2599" s="1070"/>
      <c r="D2599" s="11">
        <v>0</v>
      </c>
      <c r="E2599" s="104" t="s">
        <v>23</v>
      </c>
      <c r="F2599" s="166">
        <v>0</v>
      </c>
      <c r="G2599" s="10">
        <v>0</v>
      </c>
      <c r="H2599" s="167">
        <v>0</v>
      </c>
      <c r="I2599" s="167">
        <v>0</v>
      </c>
      <c r="J2599" s="35">
        <v>0</v>
      </c>
      <c r="K2599" s="103" t="s">
        <v>23</v>
      </c>
      <c r="L2599" s="34">
        <v>0</v>
      </c>
      <c r="M2599" s="11" t="s">
        <v>23</v>
      </c>
      <c r="N2599" s="103" t="s">
        <v>23</v>
      </c>
      <c r="O2599" s="11" t="s">
        <v>23</v>
      </c>
    </row>
    <row r="2600" spans="1:15" s="67" customFormat="1" ht="21">
      <c r="A2600" s="104" t="s">
        <v>2749</v>
      </c>
      <c r="B2600" s="1068" t="s">
        <v>735</v>
      </c>
      <c r="C2600" s="1069"/>
      <c r="D2600" s="1069"/>
      <c r="E2600" s="1069"/>
      <c r="F2600" s="1069"/>
      <c r="G2600" s="1069"/>
      <c r="H2600" s="1069"/>
      <c r="I2600" s="1069"/>
      <c r="J2600" s="1069"/>
      <c r="K2600" s="1069"/>
      <c r="L2600" s="1069"/>
      <c r="M2600" s="1069"/>
      <c r="N2600" s="1069"/>
      <c r="O2600" s="1070"/>
    </row>
    <row r="2601" spans="1:15" s="67" customFormat="1" ht="21">
      <c r="A2601" s="104" t="s">
        <v>2750</v>
      </c>
      <c r="B2601" s="1068" t="s">
        <v>985</v>
      </c>
      <c r="C2601" s="1069"/>
      <c r="D2601" s="1069"/>
      <c r="E2601" s="1069"/>
      <c r="F2601" s="1069"/>
      <c r="G2601" s="1069"/>
      <c r="H2601" s="1069"/>
      <c r="I2601" s="1069"/>
      <c r="J2601" s="1069"/>
      <c r="K2601" s="1069"/>
      <c r="L2601" s="1069"/>
      <c r="M2601" s="1069"/>
      <c r="N2601" s="1069"/>
      <c r="O2601" s="1070"/>
    </row>
    <row r="2602" spans="1:15" s="67" customFormat="1" ht="21">
      <c r="A2602" s="44">
        <v>1</v>
      </c>
      <c r="B2602" s="21" t="s">
        <v>23</v>
      </c>
      <c r="C2602" s="21" t="s">
        <v>23</v>
      </c>
      <c r="D2602" s="801">
        <v>0</v>
      </c>
      <c r="E2602" s="44" t="s">
        <v>23</v>
      </c>
      <c r="F2602" s="799">
        <v>0</v>
      </c>
      <c r="G2602" s="282">
        <v>0</v>
      </c>
      <c r="H2602" s="273">
        <v>0</v>
      </c>
      <c r="I2602" s="273">
        <v>0</v>
      </c>
      <c r="J2602" s="273">
        <v>0</v>
      </c>
      <c r="K2602" s="44" t="s">
        <v>23</v>
      </c>
      <c r="L2602" s="273">
        <v>0</v>
      </c>
      <c r="M2602" s="20" t="s">
        <v>23</v>
      </c>
      <c r="N2602" s="44" t="s">
        <v>23</v>
      </c>
      <c r="O2602" s="18" t="s">
        <v>23</v>
      </c>
    </row>
    <row r="2603" spans="1:15" s="67" customFormat="1" ht="21">
      <c r="A2603" s="174" t="s">
        <v>2751</v>
      </c>
      <c r="B2603" s="1068" t="s">
        <v>949</v>
      </c>
      <c r="C2603" s="1070"/>
      <c r="D2603" s="11">
        <v>0</v>
      </c>
      <c r="E2603" s="104" t="s">
        <v>23</v>
      </c>
      <c r="F2603" s="166">
        <v>0</v>
      </c>
      <c r="G2603" s="10">
        <v>0</v>
      </c>
      <c r="H2603" s="167">
        <v>0</v>
      </c>
      <c r="I2603" s="167">
        <v>0</v>
      </c>
      <c r="J2603" s="35">
        <v>0</v>
      </c>
      <c r="K2603" s="103" t="s">
        <v>23</v>
      </c>
      <c r="L2603" s="34">
        <v>0</v>
      </c>
      <c r="M2603" s="11" t="s">
        <v>23</v>
      </c>
      <c r="N2603" s="103" t="s">
        <v>23</v>
      </c>
      <c r="O2603" s="11" t="s">
        <v>23</v>
      </c>
    </row>
    <row r="2604" spans="1:15" s="67" customFormat="1" ht="21">
      <c r="A2604" s="174" t="s">
        <v>2752</v>
      </c>
      <c r="B2604" s="1068" t="s">
        <v>987</v>
      </c>
      <c r="C2604" s="1069"/>
      <c r="D2604" s="1069"/>
      <c r="E2604" s="1069"/>
      <c r="F2604" s="1069"/>
      <c r="G2604" s="1069"/>
      <c r="H2604" s="1069"/>
      <c r="I2604" s="1069"/>
      <c r="J2604" s="1069"/>
      <c r="K2604" s="1069"/>
      <c r="L2604" s="1069"/>
      <c r="M2604" s="1069"/>
      <c r="N2604" s="1069"/>
      <c r="O2604" s="1070"/>
    </row>
    <row r="2605" spans="1:15" s="67" customFormat="1" ht="21">
      <c r="A2605" s="820">
        <v>1</v>
      </c>
      <c r="B2605" s="21" t="s">
        <v>23</v>
      </c>
      <c r="C2605" s="21" t="s">
        <v>23</v>
      </c>
      <c r="D2605" s="801">
        <v>0</v>
      </c>
      <c r="E2605" s="44" t="s">
        <v>23</v>
      </c>
      <c r="F2605" s="799">
        <v>0</v>
      </c>
      <c r="G2605" s="282">
        <v>0</v>
      </c>
      <c r="H2605" s="273">
        <v>0</v>
      </c>
      <c r="I2605" s="273">
        <v>0</v>
      </c>
      <c r="J2605" s="273">
        <v>0</v>
      </c>
      <c r="K2605" s="44" t="s">
        <v>23</v>
      </c>
      <c r="L2605" s="273">
        <v>0</v>
      </c>
      <c r="M2605" s="20" t="s">
        <v>23</v>
      </c>
      <c r="N2605" s="44" t="s">
        <v>23</v>
      </c>
      <c r="O2605" s="18" t="s">
        <v>23</v>
      </c>
    </row>
    <row r="2606" spans="1:15" s="67" customFormat="1" ht="21">
      <c r="A2606" s="174" t="s">
        <v>2752</v>
      </c>
      <c r="B2606" s="1068" t="s">
        <v>988</v>
      </c>
      <c r="C2606" s="1070"/>
      <c r="D2606" s="11">
        <v>0</v>
      </c>
      <c r="E2606" s="104" t="s">
        <v>23</v>
      </c>
      <c r="F2606" s="166">
        <v>0</v>
      </c>
      <c r="G2606" s="10">
        <v>0</v>
      </c>
      <c r="H2606" s="167">
        <v>0</v>
      </c>
      <c r="I2606" s="167">
        <v>0</v>
      </c>
      <c r="J2606" s="35">
        <v>0</v>
      </c>
      <c r="K2606" s="103" t="s">
        <v>23</v>
      </c>
      <c r="L2606" s="34">
        <v>0</v>
      </c>
      <c r="M2606" s="11" t="s">
        <v>23</v>
      </c>
      <c r="N2606" s="103" t="s">
        <v>23</v>
      </c>
      <c r="O2606" s="11" t="s">
        <v>23</v>
      </c>
    </row>
    <row r="2607" spans="1:15" s="67" customFormat="1" ht="21">
      <c r="A2607" s="174" t="s">
        <v>2753</v>
      </c>
      <c r="B2607" s="1068" t="s">
        <v>990</v>
      </c>
      <c r="C2607" s="1069"/>
      <c r="D2607" s="1069"/>
      <c r="E2607" s="1069"/>
      <c r="F2607" s="1069"/>
      <c r="G2607" s="1069"/>
      <c r="H2607" s="1069"/>
      <c r="I2607" s="1069"/>
      <c r="J2607" s="1069"/>
      <c r="K2607" s="1069"/>
      <c r="L2607" s="1069"/>
      <c r="M2607" s="1069"/>
      <c r="N2607" s="1069"/>
      <c r="O2607" s="1070"/>
    </row>
    <row r="2608" spans="1:15" s="67" customFormat="1" ht="21">
      <c r="A2608" s="820">
        <v>1</v>
      </c>
      <c r="B2608" s="21" t="s">
        <v>23</v>
      </c>
      <c r="C2608" s="21" t="s">
        <v>23</v>
      </c>
      <c r="D2608" s="801">
        <v>0</v>
      </c>
      <c r="E2608" s="44" t="s">
        <v>23</v>
      </c>
      <c r="F2608" s="799">
        <v>0</v>
      </c>
      <c r="G2608" s="282">
        <v>0</v>
      </c>
      <c r="H2608" s="273">
        <v>0</v>
      </c>
      <c r="I2608" s="273">
        <v>0</v>
      </c>
      <c r="J2608" s="273">
        <v>0</v>
      </c>
      <c r="K2608" s="44" t="s">
        <v>23</v>
      </c>
      <c r="L2608" s="273">
        <v>0</v>
      </c>
      <c r="M2608" s="20" t="s">
        <v>23</v>
      </c>
      <c r="N2608" s="44" t="s">
        <v>23</v>
      </c>
      <c r="O2608" s="18" t="s">
        <v>23</v>
      </c>
    </row>
    <row r="2609" spans="1:15" s="67" customFormat="1" ht="21">
      <c r="A2609" s="174" t="s">
        <v>2753</v>
      </c>
      <c r="B2609" s="1068" t="s">
        <v>991</v>
      </c>
      <c r="C2609" s="1070"/>
      <c r="D2609" s="11">
        <v>0</v>
      </c>
      <c r="E2609" s="104" t="s">
        <v>23</v>
      </c>
      <c r="F2609" s="166">
        <v>0</v>
      </c>
      <c r="G2609" s="10">
        <v>0</v>
      </c>
      <c r="H2609" s="167">
        <v>0</v>
      </c>
      <c r="I2609" s="167">
        <v>0</v>
      </c>
      <c r="J2609" s="35">
        <v>0</v>
      </c>
      <c r="K2609" s="103" t="s">
        <v>23</v>
      </c>
      <c r="L2609" s="34">
        <v>0</v>
      </c>
      <c r="M2609" s="11" t="s">
        <v>23</v>
      </c>
      <c r="N2609" s="103" t="s">
        <v>23</v>
      </c>
      <c r="O2609" s="11" t="s">
        <v>23</v>
      </c>
    </row>
    <row r="2610" spans="1:15" s="67" customFormat="1" ht="21">
      <c r="A2610" s="174" t="s">
        <v>2754</v>
      </c>
      <c r="B2610" s="1068" t="s">
        <v>721</v>
      </c>
      <c r="C2610" s="1069"/>
      <c r="D2610" s="1069"/>
      <c r="E2610" s="1069"/>
      <c r="F2610" s="1069"/>
      <c r="G2610" s="1069"/>
      <c r="H2610" s="1069"/>
      <c r="I2610" s="1069"/>
      <c r="J2610" s="1069"/>
      <c r="K2610" s="1069"/>
      <c r="L2610" s="1069"/>
      <c r="M2610" s="1069"/>
      <c r="N2610" s="1069"/>
      <c r="O2610" s="1070"/>
    </row>
    <row r="2611" spans="1:15" s="67" customFormat="1" ht="21">
      <c r="A2611" s="847" t="s">
        <v>982</v>
      </c>
      <c r="B2611" s="21" t="s">
        <v>23</v>
      </c>
      <c r="C2611" s="21" t="s">
        <v>23</v>
      </c>
      <c r="D2611" s="801">
        <v>0</v>
      </c>
      <c r="E2611" s="44" t="s">
        <v>23</v>
      </c>
      <c r="F2611" s="799">
        <v>0</v>
      </c>
      <c r="G2611" s="282">
        <v>0</v>
      </c>
      <c r="H2611" s="273">
        <v>0</v>
      </c>
      <c r="I2611" s="273">
        <v>0</v>
      </c>
      <c r="J2611" s="273">
        <v>0</v>
      </c>
      <c r="K2611" s="44" t="s">
        <v>23</v>
      </c>
      <c r="L2611" s="273">
        <v>0</v>
      </c>
      <c r="M2611" s="20" t="s">
        <v>23</v>
      </c>
      <c r="N2611" s="44" t="s">
        <v>23</v>
      </c>
      <c r="O2611" s="44" t="s">
        <v>23</v>
      </c>
    </row>
    <row r="2612" spans="1:15" s="67" customFormat="1" ht="21">
      <c r="A2612" s="174" t="s">
        <v>2754</v>
      </c>
      <c r="B2612" s="1068" t="s">
        <v>732</v>
      </c>
      <c r="C2612" s="1070"/>
      <c r="D2612" s="11">
        <v>0</v>
      </c>
      <c r="E2612" s="104" t="s">
        <v>23</v>
      </c>
      <c r="F2612" s="166">
        <v>0</v>
      </c>
      <c r="G2612" s="10">
        <v>0</v>
      </c>
      <c r="H2612" s="167">
        <v>0</v>
      </c>
      <c r="I2612" s="167">
        <v>0</v>
      </c>
      <c r="J2612" s="35">
        <v>0</v>
      </c>
      <c r="K2612" s="103" t="s">
        <v>23</v>
      </c>
      <c r="L2612" s="34">
        <v>0</v>
      </c>
      <c r="M2612" s="11" t="s">
        <v>23</v>
      </c>
      <c r="N2612" s="103" t="s">
        <v>23</v>
      </c>
      <c r="O2612" s="11" t="s">
        <v>23</v>
      </c>
    </row>
    <row r="2613" spans="1:15" s="67" customFormat="1" ht="100.5" customHeight="1">
      <c r="A2613" s="174" t="s">
        <v>2749</v>
      </c>
      <c r="B2613" s="1068" t="s">
        <v>2755</v>
      </c>
      <c r="C2613" s="1070"/>
      <c r="D2613" s="11">
        <v>0</v>
      </c>
      <c r="E2613" s="104" t="s">
        <v>23</v>
      </c>
      <c r="F2613" s="166">
        <v>0</v>
      </c>
      <c r="G2613" s="10">
        <v>0</v>
      </c>
      <c r="H2613" s="167">
        <v>0</v>
      </c>
      <c r="I2613" s="167">
        <v>0</v>
      </c>
      <c r="J2613" s="35">
        <v>0</v>
      </c>
      <c r="K2613" s="103" t="s">
        <v>23</v>
      </c>
      <c r="L2613" s="34">
        <v>0</v>
      </c>
      <c r="M2613" s="11" t="s">
        <v>23</v>
      </c>
      <c r="N2613" s="103" t="s">
        <v>23</v>
      </c>
      <c r="O2613" s="11" t="s">
        <v>23</v>
      </c>
    </row>
    <row r="2614" spans="1:15" s="67" customFormat="1" ht="21">
      <c r="A2614" s="174" t="s">
        <v>2756</v>
      </c>
      <c r="B2614" s="1068" t="s">
        <v>994</v>
      </c>
      <c r="C2614" s="1069"/>
      <c r="D2614" s="1069"/>
      <c r="E2614" s="1069"/>
      <c r="F2614" s="1069"/>
      <c r="G2614" s="1069"/>
      <c r="H2614" s="1069"/>
      <c r="I2614" s="1069"/>
      <c r="J2614" s="1069"/>
      <c r="K2614" s="1069"/>
      <c r="L2614" s="1069"/>
      <c r="M2614" s="1069"/>
      <c r="N2614" s="1069"/>
      <c r="O2614" s="1070"/>
    </row>
    <row r="2615" spans="1:15" s="67" customFormat="1" ht="21">
      <c r="A2615" s="847" t="s">
        <v>982</v>
      </c>
      <c r="B2615" s="21" t="s">
        <v>23</v>
      </c>
      <c r="C2615" s="21" t="s">
        <v>23</v>
      </c>
      <c r="D2615" s="801">
        <v>0</v>
      </c>
      <c r="E2615" s="44" t="s">
        <v>23</v>
      </c>
      <c r="F2615" s="799">
        <v>0</v>
      </c>
      <c r="G2615" s="282">
        <v>0</v>
      </c>
      <c r="H2615" s="273">
        <v>0</v>
      </c>
      <c r="I2615" s="273">
        <v>0</v>
      </c>
      <c r="J2615" s="273">
        <v>0</v>
      </c>
      <c r="K2615" s="44" t="s">
        <v>23</v>
      </c>
      <c r="L2615" s="273">
        <v>0</v>
      </c>
      <c r="M2615" s="20" t="s">
        <v>23</v>
      </c>
      <c r="N2615" s="44" t="s">
        <v>23</v>
      </c>
      <c r="O2615" s="18" t="s">
        <v>23</v>
      </c>
    </row>
    <row r="2616" spans="1:15" s="67" customFormat="1" ht="99.75" customHeight="1">
      <c r="A2616" s="174" t="s">
        <v>2756</v>
      </c>
      <c r="B2616" s="1068" t="s">
        <v>2757</v>
      </c>
      <c r="C2616" s="1070"/>
      <c r="D2616" s="11">
        <v>0</v>
      </c>
      <c r="E2616" s="104" t="s">
        <v>23</v>
      </c>
      <c r="F2616" s="166">
        <v>0</v>
      </c>
      <c r="G2616" s="10">
        <v>0</v>
      </c>
      <c r="H2616" s="167">
        <v>0</v>
      </c>
      <c r="I2616" s="167">
        <v>0</v>
      </c>
      <c r="J2616" s="35">
        <v>0</v>
      </c>
      <c r="K2616" s="103" t="s">
        <v>23</v>
      </c>
      <c r="L2616" s="34">
        <v>0</v>
      </c>
      <c r="M2616" s="11" t="s">
        <v>23</v>
      </c>
      <c r="N2616" s="103" t="s">
        <v>23</v>
      </c>
      <c r="O2616" s="11" t="s">
        <v>23</v>
      </c>
    </row>
    <row r="2617" spans="1:15" s="67" customFormat="1" ht="117" customHeight="1">
      <c r="A2617" s="174" t="s">
        <v>2496</v>
      </c>
      <c r="B2617" s="1068" t="s">
        <v>2758</v>
      </c>
      <c r="C2617" s="1070"/>
      <c r="D2617" s="175" t="s">
        <v>9160</v>
      </c>
      <c r="E2617" s="104" t="s">
        <v>23</v>
      </c>
      <c r="F2617" s="166">
        <v>0</v>
      </c>
      <c r="G2617" s="10">
        <v>54</v>
      </c>
      <c r="H2617" s="167">
        <f>H2585</f>
        <v>373314367.50999975</v>
      </c>
      <c r="I2617" s="167">
        <f>I2585</f>
        <v>224709771.97</v>
      </c>
      <c r="J2617" s="175" t="s">
        <v>9161</v>
      </c>
      <c r="K2617" s="103" t="s">
        <v>23</v>
      </c>
      <c r="L2617" s="34">
        <f>L2585</f>
        <v>688101084.15999985</v>
      </c>
      <c r="M2617" s="11" t="s">
        <v>23</v>
      </c>
      <c r="N2617" s="103" t="s">
        <v>23</v>
      </c>
      <c r="O2617" s="11" t="s">
        <v>23</v>
      </c>
    </row>
    <row r="2618" spans="1:15" s="67" customFormat="1" ht="72" customHeight="1">
      <c r="A2618" s="104" t="s">
        <v>2759</v>
      </c>
      <c r="B2618" s="1068" t="s">
        <v>2760</v>
      </c>
      <c r="C2618" s="1069"/>
      <c r="D2618" s="1069"/>
      <c r="E2618" s="1069"/>
      <c r="F2618" s="1069"/>
      <c r="G2618" s="1069"/>
      <c r="H2618" s="1069"/>
      <c r="I2618" s="1069"/>
      <c r="J2618" s="1069"/>
      <c r="K2618" s="1069"/>
      <c r="L2618" s="1069"/>
      <c r="M2618" s="1069"/>
      <c r="N2618" s="1069"/>
      <c r="O2618" s="1070"/>
    </row>
    <row r="2619" spans="1:15" s="67" customFormat="1" ht="21">
      <c r="A2619" s="104" t="s">
        <v>2761</v>
      </c>
      <c r="B2619" s="1049" t="s">
        <v>20</v>
      </c>
      <c r="C2619" s="1051"/>
      <c r="D2619" s="1051"/>
      <c r="E2619" s="1051"/>
      <c r="F2619" s="1051"/>
      <c r="G2619" s="1051"/>
      <c r="H2619" s="1051"/>
      <c r="I2619" s="1051"/>
      <c r="J2619" s="1051"/>
      <c r="K2619" s="1051"/>
      <c r="L2619" s="1051"/>
      <c r="M2619" s="1051"/>
      <c r="N2619" s="1051"/>
      <c r="O2619" s="1050"/>
    </row>
    <row r="2620" spans="1:15" s="67" customFormat="1" ht="108" customHeight="1">
      <c r="A2620" s="44">
        <v>1</v>
      </c>
      <c r="B2620" s="16" t="s">
        <v>6242</v>
      </c>
      <c r="C2620" s="16" t="s">
        <v>2762</v>
      </c>
      <c r="D2620" s="5">
        <v>347.4</v>
      </c>
      <c r="E2620" s="188" t="s">
        <v>6243</v>
      </c>
      <c r="F2620" s="799">
        <v>0</v>
      </c>
      <c r="G2620" s="44">
        <v>2</v>
      </c>
      <c r="H2620" s="273">
        <v>1751660.11</v>
      </c>
      <c r="I2620" s="449">
        <v>1258067.3600000001</v>
      </c>
      <c r="J2620" s="273">
        <f>H2620-I2620</f>
        <v>493592.75</v>
      </c>
      <c r="K2620" s="16" t="s">
        <v>23</v>
      </c>
      <c r="L2620" s="273">
        <v>0</v>
      </c>
      <c r="M2620" s="20" t="s">
        <v>6244</v>
      </c>
      <c r="N2620" s="5" t="s">
        <v>6245</v>
      </c>
      <c r="O2620" s="18" t="s">
        <v>23</v>
      </c>
    </row>
    <row r="2621" spans="1:15" s="67" customFormat="1" ht="108" customHeight="1">
      <c r="A2621" s="44">
        <v>2</v>
      </c>
      <c r="B2621" s="16" t="s">
        <v>6246</v>
      </c>
      <c r="C2621" s="16" t="s">
        <v>6247</v>
      </c>
      <c r="D2621" s="5">
        <v>324.5</v>
      </c>
      <c r="E2621" s="188" t="s">
        <v>2763</v>
      </c>
      <c r="F2621" s="799">
        <v>0</v>
      </c>
      <c r="G2621" s="44">
        <v>1</v>
      </c>
      <c r="H2621" s="273">
        <v>354000</v>
      </c>
      <c r="I2621" s="449">
        <v>278812</v>
      </c>
      <c r="J2621" s="273">
        <f>H2621-I2621</f>
        <v>75188</v>
      </c>
      <c r="K2621" s="16" t="s">
        <v>2764</v>
      </c>
      <c r="L2621" s="273">
        <v>6863801.29</v>
      </c>
      <c r="M2621" s="20" t="s">
        <v>6248</v>
      </c>
      <c r="N2621" s="5" t="s">
        <v>6249</v>
      </c>
      <c r="O2621" s="18"/>
    </row>
    <row r="2622" spans="1:15" s="67" customFormat="1" ht="108" customHeight="1">
      <c r="A2622" s="44">
        <v>3</v>
      </c>
      <c r="B2622" s="16" t="s">
        <v>6250</v>
      </c>
      <c r="C2622" s="16" t="s">
        <v>2765</v>
      </c>
      <c r="D2622" s="5">
        <v>39.4</v>
      </c>
      <c r="E2622" s="188" t="s">
        <v>6251</v>
      </c>
      <c r="F2622" s="799">
        <v>0</v>
      </c>
      <c r="G2622" s="44">
        <v>1</v>
      </c>
      <c r="H2622" s="273">
        <v>232300</v>
      </c>
      <c r="I2622" s="449">
        <v>188941.11</v>
      </c>
      <c r="J2622" s="273">
        <f>H2622-I2622</f>
        <v>43358.890000000014</v>
      </c>
      <c r="K2622" s="16" t="s">
        <v>6252</v>
      </c>
      <c r="L2622" s="273">
        <v>378241.18</v>
      </c>
      <c r="M2622" s="20" t="s">
        <v>6253</v>
      </c>
      <c r="N2622" s="5" t="s">
        <v>6254</v>
      </c>
      <c r="O2622" s="18"/>
    </row>
    <row r="2623" spans="1:15" s="67" customFormat="1" ht="105.75" customHeight="1">
      <c r="A2623" s="44">
        <v>4</v>
      </c>
      <c r="B2623" s="16" t="s">
        <v>2766</v>
      </c>
      <c r="C2623" s="16" t="s">
        <v>6255</v>
      </c>
      <c r="D2623" s="5">
        <v>35.4</v>
      </c>
      <c r="E2623" s="188" t="s">
        <v>1293</v>
      </c>
      <c r="F2623" s="799">
        <v>0</v>
      </c>
      <c r="G2623" s="44">
        <v>1</v>
      </c>
      <c r="H2623" s="273">
        <v>186337</v>
      </c>
      <c r="I2623" s="449">
        <v>137272.56</v>
      </c>
      <c r="J2623" s="273">
        <f>H2623-I2623</f>
        <v>49064.44</v>
      </c>
      <c r="K2623" s="16" t="s">
        <v>2767</v>
      </c>
      <c r="L2623" s="273">
        <v>271873.77</v>
      </c>
      <c r="M2623" s="20" t="s">
        <v>6253</v>
      </c>
      <c r="N2623" s="5" t="s">
        <v>6256</v>
      </c>
      <c r="O2623" s="18"/>
    </row>
    <row r="2624" spans="1:15" s="67" customFormat="1" ht="109.5" customHeight="1">
      <c r="A2624" s="44">
        <v>5</v>
      </c>
      <c r="B2624" s="16" t="s">
        <v>2766</v>
      </c>
      <c r="C2624" s="16" t="s">
        <v>6255</v>
      </c>
      <c r="D2624" s="5">
        <v>17.8</v>
      </c>
      <c r="E2624" s="188" t="s">
        <v>2297</v>
      </c>
      <c r="F2624" s="799">
        <v>0</v>
      </c>
      <c r="G2624" s="44">
        <v>1</v>
      </c>
      <c r="H2624" s="273">
        <v>53000</v>
      </c>
      <c r="I2624" s="449">
        <v>45579.9</v>
      </c>
      <c r="J2624" s="273">
        <f>H2624-I2624</f>
        <v>7420.0999999999985</v>
      </c>
      <c r="K2624" s="16" t="s">
        <v>6257</v>
      </c>
      <c r="L2624" s="273">
        <v>73001</v>
      </c>
      <c r="M2624" s="20" t="s">
        <v>6258</v>
      </c>
      <c r="N2624" s="5" t="s">
        <v>6259</v>
      </c>
      <c r="O2624" s="21" t="s">
        <v>23</v>
      </c>
    </row>
    <row r="2625" spans="1:15" s="67" customFormat="1" ht="114.75" customHeight="1">
      <c r="A2625" s="44">
        <v>6</v>
      </c>
      <c r="B2625" s="16" t="s">
        <v>6260</v>
      </c>
      <c r="C2625" s="16" t="s">
        <v>6261</v>
      </c>
      <c r="D2625" s="5">
        <v>243.7</v>
      </c>
      <c r="E2625" s="188" t="s">
        <v>6262</v>
      </c>
      <c r="F2625" s="799">
        <v>0</v>
      </c>
      <c r="G2625" s="44">
        <v>1</v>
      </c>
      <c r="H2625" s="273">
        <v>509395.14</v>
      </c>
      <c r="I2625" s="449">
        <v>0</v>
      </c>
      <c r="J2625" s="273">
        <v>509395.14</v>
      </c>
      <c r="K2625" s="16" t="s">
        <v>2768</v>
      </c>
      <c r="L2625" s="273">
        <v>3942671.21</v>
      </c>
      <c r="M2625" s="20" t="s">
        <v>6263</v>
      </c>
      <c r="N2625" s="5" t="s">
        <v>6264</v>
      </c>
      <c r="O2625" s="21"/>
    </row>
    <row r="2626" spans="1:15" s="67" customFormat="1" ht="88.5" customHeight="1">
      <c r="A2626" s="104" t="s">
        <v>2761</v>
      </c>
      <c r="B2626" s="1049" t="s">
        <v>6265</v>
      </c>
      <c r="C2626" s="1050"/>
      <c r="D2626" s="11">
        <f>SUM(D2620:D2625)</f>
        <v>1008.1999999999998</v>
      </c>
      <c r="E2626" s="104" t="s">
        <v>23</v>
      </c>
      <c r="F2626" s="166">
        <v>0</v>
      </c>
      <c r="G2626" s="10">
        <v>7</v>
      </c>
      <c r="H2626" s="167">
        <f>SUM(H2620:H2625)</f>
        <v>3086692.2500000005</v>
      </c>
      <c r="I2626" s="167">
        <f>SUM(I2620:I2625)</f>
        <v>1908672.9300000002</v>
      </c>
      <c r="J2626" s="35">
        <f>SUM(J2620:J2625)</f>
        <v>1178019.32</v>
      </c>
      <c r="K2626" s="103" t="s">
        <v>23</v>
      </c>
      <c r="L2626" s="34">
        <f>SUM(L2620:L2625)</f>
        <v>11529588.449999999</v>
      </c>
      <c r="M2626" s="11" t="s">
        <v>23</v>
      </c>
      <c r="N2626" s="103" t="s">
        <v>23</v>
      </c>
      <c r="O2626" s="11" t="s">
        <v>23</v>
      </c>
    </row>
    <row r="2627" spans="1:15" s="67" customFormat="1" ht="21">
      <c r="A2627" s="104" t="s">
        <v>2769</v>
      </c>
      <c r="B2627" s="1049" t="s">
        <v>197</v>
      </c>
      <c r="C2627" s="1051"/>
      <c r="D2627" s="1051"/>
      <c r="E2627" s="1051"/>
      <c r="F2627" s="1051"/>
      <c r="G2627" s="1051"/>
      <c r="H2627" s="1051"/>
      <c r="I2627" s="1051"/>
      <c r="J2627" s="1051"/>
      <c r="K2627" s="1051"/>
      <c r="L2627" s="1051"/>
      <c r="M2627" s="1051"/>
      <c r="N2627" s="1051"/>
      <c r="O2627" s="1050"/>
    </row>
    <row r="2628" spans="1:15" s="67" customFormat="1" ht="21">
      <c r="A2628" s="44">
        <v>1</v>
      </c>
      <c r="B2628" s="21" t="s">
        <v>23</v>
      </c>
      <c r="C2628" s="21" t="s">
        <v>23</v>
      </c>
      <c r="D2628" s="801">
        <v>0</v>
      </c>
      <c r="E2628" s="44" t="s">
        <v>23</v>
      </c>
      <c r="F2628" s="799">
        <v>0</v>
      </c>
      <c r="G2628" s="282">
        <v>0</v>
      </c>
      <c r="H2628" s="273">
        <v>0</v>
      </c>
      <c r="I2628" s="273">
        <v>0</v>
      </c>
      <c r="J2628" s="273">
        <v>0</v>
      </c>
      <c r="K2628" s="44" t="s">
        <v>23</v>
      </c>
      <c r="L2628" s="273">
        <v>0</v>
      </c>
      <c r="M2628" s="20" t="s">
        <v>23</v>
      </c>
      <c r="N2628" s="44" t="s">
        <v>23</v>
      </c>
      <c r="O2628" s="18" t="s">
        <v>23</v>
      </c>
    </row>
    <row r="2629" spans="1:15" s="67" customFormat="1" ht="81.75" customHeight="1">
      <c r="A2629" s="104" t="s">
        <v>2769</v>
      </c>
      <c r="B2629" s="1049" t="s">
        <v>2770</v>
      </c>
      <c r="C2629" s="1050"/>
      <c r="D2629" s="11">
        <v>0</v>
      </c>
      <c r="E2629" s="104" t="s">
        <v>23</v>
      </c>
      <c r="F2629" s="166">
        <v>0</v>
      </c>
      <c r="G2629" s="10">
        <v>0</v>
      </c>
      <c r="H2629" s="167">
        <v>0</v>
      </c>
      <c r="I2629" s="167">
        <v>0</v>
      </c>
      <c r="J2629" s="35">
        <v>0</v>
      </c>
      <c r="K2629" s="103" t="s">
        <v>23</v>
      </c>
      <c r="L2629" s="34">
        <v>0</v>
      </c>
      <c r="M2629" s="11" t="s">
        <v>23</v>
      </c>
      <c r="N2629" s="103" t="s">
        <v>23</v>
      </c>
      <c r="O2629" s="11" t="s">
        <v>23</v>
      </c>
    </row>
    <row r="2630" spans="1:15" s="67" customFormat="1" ht="21">
      <c r="A2630" s="104" t="s">
        <v>2771</v>
      </c>
      <c r="B2630" s="1049" t="s">
        <v>678</v>
      </c>
      <c r="C2630" s="1051"/>
      <c r="D2630" s="1051"/>
      <c r="E2630" s="1051"/>
      <c r="F2630" s="1051"/>
      <c r="G2630" s="1051"/>
      <c r="H2630" s="1051"/>
      <c r="I2630" s="1051"/>
      <c r="J2630" s="1051"/>
      <c r="K2630" s="1051"/>
      <c r="L2630" s="1051"/>
      <c r="M2630" s="1051"/>
      <c r="N2630" s="1051"/>
      <c r="O2630" s="1050"/>
    </row>
    <row r="2631" spans="1:15" s="67" customFormat="1" ht="40.5">
      <c r="A2631" s="104" t="s">
        <v>2772</v>
      </c>
      <c r="B2631" s="1049" t="s">
        <v>977</v>
      </c>
      <c r="C2631" s="1051"/>
      <c r="D2631" s="1051"/>
      <c r="E2631" s="1051"/>
      <c r="F2631" s="1051"/>
      <c r="G2631" s="1051"/>
      <c r="H2631" s="1051"/>
      <c r="I2631" s="1051"/>
      <c r="J2631" s="1051"/>
      <c r="K2631" s="1051"/>
      <c r="L2631" s="1051"/>
      <c r="M2631" s="1051"/>
      <c r="N2631" s="1051"/>
      <c r="O2631" s="1050"/>
    </row>
    <row r="2632" spans="1:15" s="67" customFormat="1" ht="21">
      <c r="A2632" s="44">
        <v>1</v>
      </c>
      <c r="B2632" s="21" t="s">
        <v>23</v>
      </c>
      <c r="C2632" s="21" t="s">
        <v>23</v>
      </c>
      <c r="D2632" s="801">
        <v>0</v>
      </c>
      <c r="E2632" s="44" t="s">
        <v>23</v>
      </c>
      <c r="F2632" s="799">
        <v>0</v>
      </c>
      <c r="G2632" s="282">
        <v>0</v>
      </c>
      <c r="H2632" s="273">
        <v>0</v>
      </c>
      <c r="I2632" s="273">
        <v>0</v>
      </c>
      <c r="J2632" s="273">
        <v>0</v>
      </c>
      <c r="K2632" s="44" t="s">
        <v>23</v>
      </c>
      <c r="L2632" s="273">
        <v>0</v>
      </c>
      <c r="M2632" s="20" t="s">
        <v>23</v>
      </c>
      <c r="N2632" s="44" t="s">
        <v>23</v>
      </c>
      <c r="O2632" s="18" t="s">
        <v>23</v>
      </c>
    </row>
    <row r="2633" spans="1:15" s="67" customFormat="1" ht="40.5">
      <c r="A2633" s="104" t="s">
        <v>2772</v>
      </c>
      <c r="B2633" s="1049" t="s">
        <v>978</v>
      </c>
      <c r="C2633" s="1050"/>
      <c r="D2633" s="11">
        <v>0</v>
      </c>
      <c r="E2633" s="104" t="s">
        <v>23</v>
      </c>
      <c r="F2633" s="166">
        <v>0</v>
      </c>
      <c r="G2633" s="10">
        <v>0</v>
      </c>
      <c r="H2633" s="167">
        <v>0</v>
      </c>
      <c r="I2633" s="167">
        <v>0</v>
      </c>
      <c r="J2633" s="35">
        <v>0</v>
      </c>
      <c r="K2633" s="103" t="s">
        <v>23</v>
      </c>
      <c r="L2633" s="34">
        <v>0</v>
      </c>
      <c r="M2633" s="11" t="s">
        <v>23</v>
      </c>
      <c r="N2633" s="103" t="s">
        <v>23</v>
      </c>
      <c r="O2633" s="11" t="s">
        <v>23</v>
      </c>
    </row>
    <row r="2634" spans="1:15" s="67" customFormat="1" ht="40.5">
      <c r="A2634" s="104" t="s">
        <v>2773</v>
      </c>
      <c r="B2634" s="1049" t="s">
        <v>692</v>
      </c>
      <c r="C2634" s="1051"/>
      <c r="D2634" s="1051"/>
      <c r="E2634" s="1051"/>
      <c r="F2634" s="1051"/>
      <c r="G2634" s="1051"/>
      <c r="H2634" s="1051"/>
      <c r="I2634" s="1051"/>
      <c r="J2634" s="1051"/>
      <c r="K2634" s="1051"/>
      <c r="L2634" s="1051"/>
      <c r="M2634" s="1051"/>
      <c r="N2634" s="1051"/>
      <c r="O2634" s="1050"/>
    </row>
    <row r="2635" spans="1:15" s="67" customFormat="1" ht="21">
      <c r="A2635" s="44">
        <v>1</v>
      </c>
      <c r="B2635" s="21" t="s">
        <v>23</v>
      </c>
      <c r="C2635" s="21" t="s">
        <v>23</v>
      </c>
      <c r="D2635" s="801">
        <v>0</v>
      </c>
      <c r="E2635" s="44" t="s">
        <v>23</v>
      </c>
      <c r="F2635" s="799">
        <v>0</v>
      </c>
      <c r="G2635" s="282">
        <v>0</v>
      </c>
      <c r="H2635" s="273">
        <v>0</v>
      </c>
      <c r="I2635" s="273">
        <v>0</v>
      </c>
      <c r="J2635" s="273">
        <v>0</v>
      </c>
      <c r="K2635" s="44" t="s">
        <v>23</v>
      </c>
      <c r="L2635" s="273">
        <v>0</v>
      </c>
      <c r="M2635" s="20" t="s">
        <v>23</v>
      </c>
      <c r="N2635" s="44" t="s">
        <v>23</v>
      </c>
      <c r="O2635" s="18" t="s">
        <v>23</v>
      </c>
    </row>
    <row r="2636" spans="1:15" s="67" customFormat="1" ht="40.5">
      <c r="A2636" s="104" t="s">
        <v>2773</v>
      </c>
      <c r="B2636" s="1049" t="s">
        <v>980</v>
      </c>
      <c r="C2636" s="1050"/>
      <c r="D2636" s="11">
        <v>0</v>
      </c>
      <c r="E2636" s="104" t="s">
        <v>23</v>
      </c>
      <c r="F2636" s="166">
        <v>0</v>
      </c>
      <c r="G2636" s="10">
        <v>0</v>
      </c>
      <c r="H2636" s="167">
        <v>0</v>
      </c>
      <c r="I2636" s="167">
        <v>0</v>
      </c>
      <c r="J2636" s="35">
        <v>0</v>
      </c>
      <c r="K2636" s="103" t="s">
        <v>23</v>
      </c>
      <c r="L2636" s="34">
        <v>0</v>
      </c>
      <c r="M2636" s="11" t="s">
        <v>23</v>
      </c>
      <c r="N2636" s="103" t="s">
        <v>23</v>
      </c>
      <c r="O2636" s="11" t="s">
        <v>23</v>
      </c>
    </row>
    <row r="2637" spans="1:15" s="67" customFormat="1" ht="40.5">
      <c r="A2637" s="104" t="s">
        <v>2774</v>
      </c>
      <c r="B2637" s="1049" t="s">
        <v>721</v>
      </c>
      <c r="C2637" s="1051"/>
      <c r="D2637" s="1051"/>
      <c r="E2637" s="1051"/>
      <c r="F2637" s="1051"/>
      <c r="G2637" s="1051"/>
      <c r="H2637" s="1051"/>
      <c r="I2637" s="1051"/>
      <c r="J2637" s="1051"/>
      <c r="K2637" s="1051"/>
      <c r="L2637" s="1051"/>
      <c r="M2637" s="1051"/>
      <c r="N2637" s="1051"/>
      <c r="O2637" s="1050"/>
    </row>
    <row r="2638" spans="1:15" s="67" customFormat="1" ht="21">
      <c r="A2638" s="44" t="s">
        <v>982</v>
      </c>
      <c r="B2638" s="12" t="s">
        <v>23</v>
      </c>
      <c r="C2638" s="12" t="s">
        <v>23</v>
      </c>
      <c r="D2638" s="54">
        <v>0</v>
      </c>
      <c r="E2638" s="17" t="s">
        <v>23</v>
      </c>
      <c r="F2638" s="799">
        <v>0</v>
      </c>
      <c r="G2638" s="269">
        <v>0</v>
      </c>
      <c r="H2638" s="788">
        <v>0</v>
      </c>
      <c r="I2638" s="273">
        <v>0</v>
      </c>
      <c r="J2638" s="273">
        <v>0</v>
      </c>
      <c r="K2638" s="44" t="s">
        <v>23</v>
      </c>
      <c r="L2638" s="273">
        <v>0</v>
      </c>
      <c r="M2638" s="281" t="s">
        <v>23</v>
      </c>
      <c r="N2638" s="17" t="s">
        <v>23</v>
      </c>
      <c r="O2638" s="18" t="s">
        <v>23</v>
      </c>
    </row>
    <row r="2639" spans="1:15" s="67" customFormat="1" ht="40.5">
      <c r="A2639" s="104" t="s">
        <v>2774</v>
      </c>
      <c r="B2639" s="1049" t="s">
        <v>732</v>
      </c>
      <c r="C2639" s="1050"/>
      <c r="D2639" s="11">
        <v>0</v>
      </c>
      <c r="E2639" s="104" t="s">
        <v>23</v>
      </c>
      <c r="F2639" s="166">
        <v>0</v>
      </c>
      <c r="G2639" s="10">
        <v>0</v>
      </c>
      <c r="H2639" s="167">
        <v>0</v>
      </c>
      <c r="I2639" s="167">
        <v>0</v>
      </c>
      <c r="J2639" s="35">
        <v>0</v>
      </c>
      <c r="K2639" s="103" t="s">
        <v>23</v>
      </c>
      <c r="L2639" s="846">
        <v>0</v>
      </c>
      <c r="M2639" s="11" t="s">
        <v>23</v>
      </c>
      <c r="N2639" s="103" t="s">
        <v>23</v>
      </c>
      <c r="O2639" s="11" t="s">
        <v>23</v>
      </c>
    </row>
    <row r="2640" spans="1:15" s="67" customFormat="1" ht="83.25" customHeight="1">
      <c r="A2640" s="104" t="s">
        <v>2771</v>
      </c>
      <c r="B2640" s="1049" t="s">
        <v>2775</v>
      </c>
      <c r="C2640" s="1050"/>
      <c r="D2640" s="11">
        <v>0</v>
      </c>
      <c r="E2640" s="104" t="s">
        <v>23</v>
      </c>
      <c r="F2640" s="166">
        <v>0</v>
      </c>
      <c r="G2640" s="10">
        <v>0</v>
      </c>
      <c r="H2640" s="167">
        <v>0</v>
      </c>
      <c r="I2640" s="167">
        <v>0</v>
      </c>
      <c r="J2640" s="35">
        <v>0</v>
      </c>
      <c r="K2640" s="103" t="s">
        <v>23</v>
      </c>
      <c r="L2640" s="34">
        <v>0</v>
      </c>
      <c r="M2640" s="11" t="s">
        <v>23</v>
      </c>
      <c r="N2640" s="103" t="s">
        <v>23</v>
      </c>
      <c r="O2640" s="11" t="s">
        <v>23</v>
      </c>
    </row>
    <row r="2641" spans="1:15" s="67" customFormat="1" ht="21">
      <c r="A2641" s="104" t="s">
        <v>2776</v>
      </c>
      <c r="B2641" s="1049" t="s">
        <v>735</v>
      </c>
      <c r="C2641" s="1051"/>
      <c r="D2641" s="1051"/>
      <c r="E2641" s="1051"/>
      <c r="F2641" s="1051"/>
      <c r="G2641" s="1051"/>
      <c r="H2641" s="1051"/>
      <c r="I2641" s="1051"/>
      <c r="J2641" s="1051"/>
      <c r="K2641" s="1051"/>
      <c r="L2641" s="1051"/>
      <c r="M2641" s="1051"/>
      <c r="N2641" s="1051"/>
      <c r="O2641" s="1050"/>
    </row>
    <row r="2642" spans="1:15" s="67" customFormat="1" ht="40.5">
      <c r="A2642" s="104" t="s">
        <v>2777</v>
      </c>
      <c r="B2642" s="1049" t="s">
        <v>985</v>
      </c>
      <c r="C2642" s="1051"/>
      <c r="D2642" s="1051"/>
      <c r="E2642" s="1051"/>
      <c r="F2642" s="1051"/>
      <c r="G2642" s="1051"/>
      <c r="H2642" s="1051"/>
      <c r="I2642" s="1051"/>
      <c r="J2642" s="1051"/>
      <c r="K2642" s="1051"/>
      <c r="L2642" s="1051"/>
      <c r="M2642" s="1051"/>
      <c r="N2642" s="1051"/>
      <c r="O2642" s="1050"/>
    </row>
    <row r="2643" spans="1:15" s="67" customFormat="1" ht="21">
      <c r="A2643" s="44">
        <v>1</v>
      </c>
      <c r="B2643" s="21" t="s">
        <v>23</v>
      </c>
      <c r="C2643" s="21" t="s">
        <v>23</v>
      </c>
      <c r="D2643" s="801">
        <v>0</v>
      </c>
      <c r="E2643" s="44" t="s">
        <v>23</v>
      </c>
      <c r="F2643" s="799">
        <v>0</v>
      </c>
      <c r="G2643" s="282">
        <v>0</v>
      </c>
      <c r="H2643" s="273">
        <v>0</v>
      </c>
      <c r="I2643" s="273">
        <v>0</v>
      </c>
      <c r="J2643" s="273">
        <v>0</v>
      </c>
      <c r="K2643" s="44" t="s">
        <v>23</v>
      </c>
      <c r="L2643" s="273">
        <v>0</v>
      </c>
      <c r="M2643" s="20" t="s">
        <v>23</v>
      </c>
      <c r="N2643" s="44" t="s">
        <v>23</v>
      </c>
      <c r="O2643" s="18" t="s">
        <v>23</v>
      </c>
    </row>
    <row r="2644" spans="1:15" s="67" customFormat="1" ht="21">
      <c r="A2644" s="174" t="s">
        <v>2778</v>
      </c>
      <c r="B2644" s="1049" t="s">
        <v>949</v>
      </c>
      <c r="C2644" s="1050"/>
      <c r="D2644" s="11">
        <v>0</v>
      </c>
      <c r="E2644" s="104" t="s">
        <v>23</v>
      </c>
      <c r="F2644" s="166">
        <v>0</v>
      </c>
      <c r="G2644" s="10">
        <v>0</v>
      </c>
      <c r="H2644" s="167">
        <v>0</v>
      </c>
      <c r="I2644" s="167">
        <v>0</v>
      </c>
      <c r="J2644" s="35">
        <v>0</v>
      </c>
      <c r="K2644" s="103" t="s">
        <v>23</v>
      </c>
      <c r="L2644" s="34">
        <v>0</v>
      </c>
      <c r="M2644" s="11" t="s">
        <v>23</v>
      </c>
      <c r="N2644" s="103" t="s">
        <v>23</v>
      </c>
      <c r="O2644" s="11" t="s">
        <v>23</v>
      </c>
    </row>
    <row r="2645" spans="1:15" s="67" customFormat="1" ht="21">
      <c r="A2645" s="174" t="s">
        <v>2779</v>
      </c>
      <c r="B2645" s="1049" t="s">
        <v>987</v>
      </c>
      <c r="C2645" s="1051"/>
      <c r="D2645" s="1051"/>
      <c r="E2645" s="1051"/>
      <c r="F2645" s="1051"/>
      <c r="G2645" s="1051"/>
      <c r="H2645" s="1051"/>
      <c r="I2645" s="1051"/>
      <c r="J2645" s="1051"/>
      <c r="K2645" s="1051"/>
      <c r="L2645" s="1051"/>
      <c r="M2645" s="1051"/>
      <c r="N2645" s="1051"/>
      <c r="O2645" s="1050"/>
    </row>
    <row r="2646" spans="1:15" s="67" customFormat="1" ht="21">
      <c r="A2646" s="820">
        <v>1</v>
      </c>
      <c r="B2646" s="21" t="s">
        <v>23</v>
      </c>
      <c r="C2646" s="21" t="s">
        <v>23</v>
      </c>
      <c r="D2646" s="801">
        <v>0</v>
      </c>
      <c r="E2646" s="44" t="s">
        <v>23</v>
      </c>
      <c r="F2646" s="799">
        <v>0</v>
      </c>
      <c r="G2646" s="282">
        <v>0</v>
      </c>
      <c r="H2646" s="273">
        <v>0</v>
      </c>
      <c r="I2646" s="273">
        <v>0</v>
      </c>
      <c r="J2646" s="273">
        <v>0</v>
      </c>
      <c r="K2646" s="44" t="s">
        <v>23</v>
      </c>
      <c r="L2646" s="273">
        <v>0</v>
      </c>
      <c r="M2646" s="20" t="s">
        <v>23</v>
      </c>
      <c r="N2646" s="44" t="s">
        <v>23</v>
      </c>
      <c r="O2646" s="18" t="s">
        <v>23</v>
      </c>
    </row>
    <row r="2647" spans="1:15" s="67" customFormat="1" ht="21">
      <c r="A2647" s="174" t="s">
        <v>2779</v>
      </c>
      <c r="B2647" s="1049" t="s">
        <v>988</v>
      </c>
      <c r="C2647" s="1050"/>
      <c r="D2647" s="11">
        <v>0</v>
      </c>
      <c r="E2647" s="104" t="s">
        <v>23</v>
      </c>
      <c r="F2647" s="166">
        <v>0</v>
      </c>
      <c r="G2647" s="10">
        <v>0</v>
      </c>
      <c r="H2647" s="167">
        <v>0</v>
      </c>
      <c r="I2647" s="167">
        <v>0</v>
      </c>
      <c r="J2647" s="35">
        <v>0</v>
      </c>
      <c r="K2647" s="103" t="s">
        <v>23</v>
      </c>
      <c r="L2647" s="34">
        <v>0</v>
      </c>
      <c r="M2647" s="11" t="s">
        <v>23</v>
      </c>
      <c r="N2647" s="103" t="s">
        <v>23</v>
      </c>
      <c r="O2647" s="11" t="s">
        <v>23</v>
      </c>
    </row>
    <row r="2648" spans="1:15" s="67" customFormat="1" ht="21">
      <c r="A2648" s="174" t="s">
        <v>2780</v>
      </c>
      <c r="B2648" s="1049" t="s">
        <v>990</v>
      </c>
      <c r="C2648" s="1051"/>
      <c r="D2648" s="1051"/>
      <c r="E2648" s="1051"/>
      <c r="F2648" s="1051"/>
      <c r="G2648" s="1051"/>
      <c r="H2648" s="1051"/>
      <c r="I2648" s="1051"/>
      <c r="J2648" s="1051"/>
      <c r="K2648" s="1051"/>
      <c r="L2648" s="1051"/>
      <c r="M2648" s="1051"/>
      <c r="N2648" s="1051"/>
      <c r="O2648" s="1050"/>
    </row>
    <row r="2649" spans="1:15" s="67" customFormat="1" ht="21">
      <c r="A2649" s="820">
        <v>1</v>
      </c>
      <c r="B2649" s="21" t="s">
        <v>23</v>
      </c>
      <c r="C2649" s="21" t="s">
        <v>23</v>
      </c>
      <c r="D2649" s="801">
        <v>0</v>
      </c>
      <c r="E2649" s="44" t="s">
        <v>23</v>
      </c>
      <c r="F2649" s="799">
        <v>0</v>
      </c>
      <c r="G2649" s="282">
        <v>0</v>
      </c>
      <c r="H2649" s="273">
        <v>0</v>
      </c>
      <c r="I2649" s="273">
        <v>0</v>
      </c>
      <c r="J2649" s="273">
        <v>0</v>
      </c>
      <c r="K2649" s="44" t="s">
        <v>23</v>
      </c>
      <c r="L2649" s="273">
        <v>0</v>
      </c>
      <c r="M2649" s="20" t="s">
        <v>23</v>
      </c>
      <c r="N2649" s="44" t="s">
        <v>23</v>
      </c>
      <c r="O2649" s="18" t="s">
        <v>23</v>
      </c>
    </row>
    <row r="2650" spans="1:15" s="67" customFormat="1" ht="21">
      <c r="A2650" s="174" t="s">
        <v>2780</v>
      </c>
      <c r="B2650" s="1049" t="s">
        <v>991</v>
      </c>
      <c r="C2650" s="1050"/>
      <c r="D2650" s="11">
        <v>0</v>
      </c>
      <c r="E2650" s="104" t="s">
        <v>23</v>
      </c>
      <c r="F2650" s="166">
        <v>0</v>
      </c>
      <c r="G2650" s="10">
        <v>0</v>
      </c>
      <c r="H2650" s="167">
        <v>0</v>
      </c>
      <c r="I2650" s="167">
        <v>0</v>
      </c>
      <c r="J2650" s="35">
        <v>0</v>
      </c>
      <c r="K2650" s="103" t="s">
        <v>23</v>
      </c>
      <c r="L2650" s="34">
        <v>0</v>
      </c>
      <c r="M2650" s="11" t="s">
        <v>23</v>
      </c>
      <c r="N2650" s="103" t="s">
        <v>23</v>
      </c>
      <c r="O2650" s="11" t="s">
        <v>23</v>
      </c>
    </row>
    <row r="2651" spans="1:15" s="67" customFormat="1" ht="21">
      <c r="A2651" s="174" t="s">
        <v>2781</v>
      </c>
      <c r="B2651" s="1049" t="s">
        <v>721</v>
      </c>
      <c r="C2651" s="1051"/>
      <c r="D2651" s="1051"/>
      <c r="E2651" s="1051"/>
      <c r="F2651" s="1051"/>
      <c r="G2651" s="1051"/>
      <c r="H2651" s="1051"/>
      <c r="I2651" s="1051"/>
      <c r="J2651" s="1051"/>
      <c r="K2651" s="1051"/>
      <c r="L2651" s="1051"/>
      <c r="M2651" s="1051"/>
      <c r="N2651" s="1051"/>
      <c r="O2651" s="1050"/>
    </row>
    <row r="2652" spans="1:15" s="67" customFormat="1" ht="21">
      <c r="A2652" s="847" t="s">
        <v>982</v>
      </c>
      <c r="B2652" s="21" t="s">
        <v>23</v>
      </c>
      <c r="C2652" s="21" t="s">
        <v>23</v>
      </c>
      <c r="D2652" s="801">
        <v>0</v>
      </c>
      <c r="E2652" s="44" t="s">
        <v>23</v>
      </c>
      <c r="F2652" s="799">
        <v>0</v>
      </c>
      <c r="G2652" s="282">
        <v>0</v>
      </c>
      <c r="H2652" s="273">
        <v>0</v>
      </c>
      <c r="I2652" s="273">
        <v>0</v>
      </c>
      <c r="J2652" s="273">
        <v>0</v>
      </c>
      <c r="K2652" s="44" t="s">
        <v>23</v>
      </c>
      <c r="L2652" s="273">
        <v>0</v>
      </c>
      <c r="M2652" s="20" t="s">
        <v>23</v>
      </c>
      <c r="N2652" s="44" t="s">
        <v>23</v>
      </c>
      <c r="O2652" s="18" t="s">
        <v>23</v>
      </c>
    </row>
    <row r="2653" spans="1:15" s="67" customFormat="1" ht="21">
      <c r="A2653" s="174" t="s">
        <v>2781</v>
      </c>
      <c r="B2653" s="1049" t="s">
        <v>732</v>
      </c>
      <c r="C2653" s="1050"/>
      <c r="D2653" s="11">
        <v>0</v>
      </c>
      <c r="E2653" s="104" t="s">
        <v>23</v>
      </c>
      <c r="F2653" s="166">
        <v>0</v>
      </c>
      <c r="G2653" s="10">
        <v>0</v>
      </c>
      <c r="H2653" s="167">
        <v>0</v>
      </c>
      <c r="I2653" s="167">
        <v>0</v>
      </c>
      <c r="J2653" s="35">
        <v>0</v>
      </c>
      <c r="K2653" s="103" t="s">
        <v>23</v>
      </c>
      <c r="L2653" s="34">
        <v>0</v>
      </c>
      <c r="M2653" s="11" t="s">
        <v>23</v>
      </c>
      <c r="N2653" s="103" t="s">
        <v>23</v>
      </c>
      <c r="O2653" s="11" t="s">
        <v>23</v>
      </c>
    </row>
    <row r="2654" spans="1:15" s="67" customFormat="1" ht="109.5" customHeight="1">
      <c r="A2654" s="104" t="s">
        <v>2776</v>
      </c>
      <c r="B2654" s="1049" t="s">
        <v>2782</v>
      </c>
      <c r="C2654" s="1050"/>
      <c r="D2654" s="11">
        <v>0</v>
      </c>
      <c r="E2654" s="104" t="s">
        <v>23</v>
      </c>
      <c r="F2654" s="166">
        <v>0</v>
      </c>
      <c r="G2654" s="10">
        <v>0</v>
      </c>
      <c r="H2654" s="167">
        <v>0</v>
      </c>
      <c r="I2654" s="167">
        <v>0</v>
      </c>
      <c r="J2654" s="35">
        <v>0</v>
      </c>
      <c r="K2654" s="103" t="s">
        <v>23</v>
      </c>
      <c r="L2654" s="34">
        <v>0</v>
      </c>
      <c r="M2654" s="11" t="s">
        <v>23</v>
      </c>
      <c r="N2654" s="103" t="s">
        <v>23</v>
      </c>
      <c r="O2654" s="11" t="s">
        <v>23</v>
      </c>
    </row>
    <row r="2655" spans="1:15" s="67" customFormat="1" ht="21">
      <c r="A2655" s="174" t="s">
        <v>2783</v>
      </c>
      <c r="B2655" s="1049" t="s">
        <v>994</v>
      </c>
      <c r="C2655" s="1051"/>
      <c r="D2655" s="1051"/>
      <c r="E2655" s="1051"/>
      <c r="F2655" s="1051"/>
      <c r="G2655" s="1051"/>
      <c r="H2655" s="1051"/>
      <c r="I2655" s="1051"/>
      <c r="J2655" s="1051"/>
      <c r="K2655" s="1051"/>
      <c r="L2655" s="1051"/>
      <c r="M2655" s="1051"/>
      <c r="N2655" s="1051"/>
      <c r="O2655" s="1050"/>
    </row>
    <row r="2656" spans="1:15" s="67" customFormat="1" ht="21">
      <c r="A2656" s="847" t="s">
        <v>982</v>
      </c>
      <c r="B2656" s="21" t="s">
        <v>23</v>
      </c>
      <c r="C2656" s="21" t="s">
        <v>23</v>
      </c>
      <c r="D2656" s="801">
        <v>0</v>
      </c>
      <c r="E2656" s="44" t="s">
        <v>23</v>
      </c>
      <c r="F2656" s="799">
        <v>0</v>
      </c>
      <c r="G2656" s="282">
        <v>0</v>
      </c>
      <c r="H2656" s="273">
        <v>0</v>
      </c>
      <c r="I2656" s="273">
        <v>0</v>
      </c>
      <c r="J2656" s="273">
        <v>0</v>
      </c>
      <c r="K2656" s="44" t="s">
        <v>23</v>
      </c>
      <c r="L2656" s="273">
        <v>0</v>
      </c>
      <c r="M2656" s="20" t="s">
        <v>23</v>
      </c>
      <c r="N2656" s="44" t="s">
        <v>23</v>
      </c>
      <c r="O2656" s="18" t="s">
        <v>23</v>
      </c>
    </row>
    <row r="2657" spans="1:15" s="67" customFormat="1" ht="87" customHeight="1">
      <c r="A2657" s="104" t="s">
        <v>2783</v>
      </c>
      <c r="B2657" s="1049" t="s">
        <v>2784</v>
      </c>
      <c r="C2657" s="1050"/>
      <c r="D2657" s="11">
        <v>0</v>
      </c>
      <c r="E2657" s="104" t="s">
        <v>23</v>
      </c>
      <c r="F2657" s="166">
        <v>0</v>
      </c>
      <c r="G2657" s="10">
        <v>0</v>
      </c>
      <c r="H2657" s="167">
        <v>0</v>
      </c>
      <c r="I2657" s="167">
        <v>0</v>
      </c>
      <c r="J2657" s="35">
        <v>0</v>
      </c>
      <c r="K2657" s="103" t="s">
        <v>23</v>
      </c>
      <c r="L2657" s="34">
        <v>0</v>
      </c>
      <c r="M2657" s="11" t="s">
        <v>23</v>
      </c>
      <c r="N2657" s="103" t="s">
        <v>23</v>
      </c>
      <c r="O2657" s="11" t="s">
        <v>23</v>
      </c>
    </row>
    <row r="2658" spans="1:15" s="67" customFormat="1" ht="105.75" customHeight="1">
      <c r="A2658" s="104" t="s">
        <v>2759</v>
      </c>
      <c r="B2658" s="1049" t="s">
        <v>2785</v>
      </c>
      <c r="C2658" s="1050"/>
      <c r="D2658" s="11">
        <v>1008.1999999999998</v>
      </c>
      <c r="E2658" s="104" t="s">
        <v>23</v>
      </c>
      <c r="F2658" s="166">
        <v>0</v>
      </c>
      <c r="G2658" s="10">
        <v>7</v>
      </c>
      <c r="H2658" s="167">
        <f>H2626</f>
        <v>3086692.2500000005</v>
      </c>
      <c r="I2658" s="167">
        <f>I2626</f>
        <v>1908672.9300000002</v>
      </c>
      <c r="J2658" s="35">
        <f>J2626</f>
        <v>1178019.32</v>
      </c>
      <c r="K2658" s="103" t="s">
        <v>23</v>
      </c>
      <c r="L2658" s="34">
        <v>11529588.449999999</v>
      </c>
      <c r="M2658" s="11" t="s">
        <v>23</v>
      </c>
      <c r="N2658" s="103" t="s">
        <v>23</v>
      </c>
      <c r="O2658" s="11" t="s">
        <v>23</v>
      </c>
    </row>
    <row r="2659" spans="1:15" s="67" customFormat="1" ht="103.5" customHeight="1">
      <c r="A2659" s="104" t="s">
        <v>2786</v>
      </c>
      <c r="B2659" s="1049" t="s">
        <v>2787</v>
      </c>
      <c r="C2659" s="1051"/>
      <c r="D2659" s="1051"/>
      <c r="E2659" s="1051"/>
      <c r="F2659" s="1051"/>
      <c r="G2659" s="1051"/>
      <c r="H2659" s="1051"/>
      <c r="I2659" s="1051"/>
      <c r="J2659" s="1051"/>
      <c r="K2659" s="1051"/>
      <c r="L2659" s="1051"/>
      <c r="M2659" s="1051"/>
      <c r="N2659" s="1051"/>
      <c r="O2659" s="1050"/>
    </row>
    <row r="2660" spans="1:15" s="67" customFormat="1" ht="21">
      <c r="A2660" s="104" t="s">
        <v>2788</v>
      </c>
      <c r="B2660" s="1049" t="s">
        <v>20</v>
      </c>
      <c r="C2660" s="1051"/>
      <c r="D2660" s="1051"/>
      <c r="E2660" s="1051"/>
      <c r="F2660" s="1051"/>
      <c r="G2660" s="1051"/>
      <c r="H2660" s="1051"/>
      <c r="I2660" s="1051"/>
      <c r="J2660" s="1051"/>
      <c r="K2660" s="1051"/>
      <c r="L2660" s="1051"/>
      <c r="M2660" s="1051"/>
      <c r="N2660" s="1051"/>
      <c r="O2660" s="1050"/>
    </row>
    <row r="2661" spans="1:15" s="67" customFormat="1" ht="101.25">
      <c r="A2661" s="44">
        <v>1</v>
      </c>
      <c r="B2661" s="12" t="s">
        <v>2789</v>
      </c>
      <c r="C2661" s="12" t="s">
        <v>2790</v>
      </c>
      <c r="D2661" s="801">
        <v>1115.3</v>
      </c>
      <c r="E2661" s="44" t="s">
        <v>2791</v>
      </c>
      <c r="F2661" s="799">
        <v>0</v>
      </c>
      <c r="G2661" s="269">
        <v>1</v>
      </c>
      <c r="H2661" s="273">
        <v>3149685.15</v>
      </c>
      <c r="I2661" s="273">
        <v>597256.17000000004</v>
      </c>
      <c r="J2661" s="368">
        <f>H2661-I2661</f>
        <v>2552428.98</v>
      </c>
      <c r="K2661" s="44" t="s">
        <v>2792</v>
      </c>
      <c r="L2661" s="273">
        <v>12535880.77</v>
      </c>
      <c r="M2661" s="20">
        <v>39154</v>
      </c>
      <c r="N2661" s="44" t="s">
        <v>2793</v>
      </c>
      <c r="O2661" s="18" t="s">
        <v>23</v>
      </c>
    </row>
    <row r="2662" spans="1:15" s="67" customFormat="1" ht="121.5">
      <c r="A2662" s="44">
        <v>2</v>
      </c>
      <c r="B2662" s="12" t="s">
        <v>2798</v>
      </c>
      <c r="C2662" s="12" t="s">
        <v>2799</v>
      </c>
      <c r="D2662" s="801">
        <v>501.2</v>
      </c>
      <c r="E2662" s="44" t="s">
        <v>2800</v>
      </c>
      <c r="F2662" s="799">
        <v>0</v>
      </c>
      <c r="G2662" s="269">
        <v>1</v>
      </c>
      <c r="H2662" s="273">
        <v>2406861.36</v>
      </c>
      <c r="I2662" s="273">
        <v>0</v>
      </c>
      <c r="J2662" s="273">
        <v>2406861.36</v>
      </c>
      <c r="K2662" s="44" t="s">
        <v>2801</v>
      </c>
      <c r="L2662" s="273">
        <v>2664317.5499999998</v>
      </c>
      <c r="M2662" s="20">
        <v>41346</v>
      </c>
      <c r="N2662" s="44" t="s">
        <v>2802</v>
      </c>
      <c r="O2662" s="18" t="s">
        <v>23</v>
      </c>
    </row>
    <row r="2663" spans="1:15" s="67" customFormat="1" ht="101.25">
      <c r="A2663" s="44">
        <v>3</v>
      </c>
      <c r="B2663" s="12" t="s">
        <v>2803</v>
      </c>
      <c r="C2663" s="12" t="s">
        <v>2804</v>
      </c>
      <c r="D2663" s="801">
        <v>143.6</v>
      </c>
      <c r="E2663" s="44" t="s">
        <v>2628</v>
      </c>
      <c r="F2663" s="799">
        <v>0</v>
      </c>
      <c r="G2663" s="57">
        <v>1</v>
      </c>
      <c r="H2663" s="273">
        <v>530546.04</v>
      </c>
      <c r="I2663" s="273">
        <v>0</v>
      </c>
      <c r="J2663" s="273">
        <v>530546.04</v>
      </c>
      <c r="K2663" s="44" t="s">
        <v>2805</v>
      </c>
      <c r="L2663" s="273">
        <v>1335369.2</v>
      </c>
      <c r="M2663" s="20">
        <v>42003</v>
      </c>
      <c r="N2663" s="44" t="s">
        <v>2806</v>
      </c>
      <c r="O2663" s="18" t="s">
        <v>23</v>
      </c>
    </row>
    <row r="2664" spans="1:15" s="67" customFormat="1" ht="101.25">
      <c r="A2664" s="44">
        <v>4</v>
      </c>
      <c r="B2664" s="12" t="s">
        <v>2518</v>
      </c>
      <c r="C2664" s="12" t="s">
        <v>2807</v>
      </c>
      <c r="D2664" s="801">
        <v>15.2</v>
      </c>
      <c r="E2664" s="44" t="s">
        <v>2607</v>
      </c>
      <c r="F2664" s="799">
        <v>0</v>
      </c>
      <c r="G2664" s="57">
        <v>1</v>
      </c>
      <c r="H2664" s="273">
        <v>142406</v>
      </c>
      <c r="I2664" s="273">
        <v>94998.73</v>
      </c>
      <c r="J2664" s="368">
        <f>H2664-I2664</f>
        <v>47407.270000000004</v>
      </c>
      <c r="K2664" s="44" t="s">
        <v>2808</v>
      </c>
      <c r="L2664" s="273">
        <v>289421.07</v>
      </c>
      <c r="M2664" s="20">
        <v>42003</v>
      </c>
      <c r="N2664" s="44" t="s">
        <v>2809</v>
      </c>
      <c r="O2664" s="18" t="s">
        <v>23</v>
      </c>
    </row>
    <row r="2665" spans="1:15" s="67" customFormat="1" ht="101.25">
      <c r="A2665" s="44">
        <v>5</v>
      </c>
      <c r="B2665" s="12" t="s">
        <v>2794</v>
      </c>
      <c r="C2665" s="12" t="s">
        <v>2810</v>
      </c>
      <c r="D2665" s="801">
        <v>158.6</v>
      </c>
      <c r="E2665" s="44" t="s">
        <v>2529</v>
      </c>
      <c r="F2665" s="799">
        <v>0</v>
      </c>
      <c r="G2665" s="57">
        <v>1</v>
      </c>
      <c r="H2665" s="273">
        <v>465120</v>
      </c>
      <c r="I2665" s="273">
        <v>0</v>
      </c>
      <c r="J2665" s="273">
        <v>465120</v>
      </c>
      <c r="K2665" s="44" t="s">
        <v>2811</v>
      </c>
      <c r="L2665" s="273">
        <v>2380090.7200000002</v>
      </c>
      <c r="M2665" s="20">
        <v>42003</v>
      </c>
      <c r="N2665" s="44" t="s">
        <v>2812</v>
      </c>
      <c r="O2665" s="18" t="s">
        <v>23</v>
      </c>
    </row>
    <row r="2666" spans="1:15" s="67" customFormat="1" ht="101.25">
      <c r="A2666" s="44">
        <v>6</v>
      </c>
      <c r="B2666" s="12" t="s">
        <v>2794</v>
      </c>
      <c r="C2666" s="12" t="s">
        <v>2813</v>
      </c>
      <c r="D2666" s="801">
        <v>166.3</v>
      </c>
      <c r="E2666" s="44" t="s">
        <v>2524</v>
      </c>
      <c r="F2666" s="799">
        <v>0</v>
      </c>
      <c r="G2666" s="57">
        <v>1</v>
      </c>
      <c r="H2666" s="273">
        <v>564482.13</v>
      </c>
      <c r="I2666" s="273">
        <v>0</v>
      </c>
      <c r="J2666" s="273">
        <v>564482.13</v>
      </c>
      <c r="K2666" s="44" t="s">
        <v>2814</v>
      </c>
      <c r="L2666" s="273">
        <v>2495643.6800000002</v>
      </c>
      <c r="M2666" s="20">
        <v>42003</v>
      </c>
      <c r="N2666" s="44" t="s">
        <v>2815</v>
      </c>
      <c r="O2666" s="18" t="s">
        <v>23</v>
      </c>
    </row>
    <row r="2667" spans="1:15" s="67" customFormat="1" ht="101.25">
      <c r="A2667" s="44">
        <v>7</v>
      </c>
      <c r="B2667" s="12" t="s">
        <v>2816</v>
      </c>
      <c r="C2667" s="12" t="s">
        <v>2817</v>
      </c>
      <c r="D2667" s="801">
        <v>51</v>
      </c>
      <c r="E2667" s="44" t="s">
        <v>2818</v>
      </c>
      <c r="F2667" s="799">
        <v>0</v>
      </c>
      <c r="G2667" s="57">
        <v>1</v>
      </c>
      <c r="H2667" s="273">
        <v>196574.4</v>
      </c>
      <c r="I2667" s="273">
        <v>0</v>
      </c>
      <c r="J2667" s="273">
        <v>196574.4</v>
      </c>
      <c r="K2667" s="44" t="s">
        <v>2819</v>
      </c>
      <c r="L2667" s="273">
        <v>1107568.01</v>
      </c>
      <c r="M2667" s="20">
        <v>42003</v>
      </c>
      <c r="N2667" s="44" t="s">
        <v>2820</v>
      </c>
      <c r="O2667" s="18" t="s">
        <v>23</v>
      </c>
    </row>
    <row r="2668" spans="1:15" s="67" customFormat="1" ht="101.25">
      <c r="A2668" s="44">
        <v>8</v>
      </c>
      <c r="B2668" s="12" t="s">
        <v>2794</v>
      </c>
      <c r="C2668" s="12" t="s">
        <v>2821</v>
      </c>
      <c r="D2668" s="801">
        <v>70.599999999999994</v>
      </c>
      <c r="E2668" s="44" t="s">
        <v>2822</v>
      </c>
      <c r="F2668" s="799"/>
      <c r="G2668" s="57">
        <v>1</v>
      </c>
      <c r="H2668" s="273">
        <v>600000</v>
      </c>
      <c r="I2668" s="273">
        <v>0</v>
      </c>
      <c r="J2668" s="273">
        <v>600000</v>
      </c>
      <c r="K2668" s="44" t="s">
        <v>2823</v>
      </c>
      <c r="L2668" s="273">
        <v>1540636.97</v>
      </c>
      <c r="M2668" s="20">
        <v>42003</v>
      </c>
      <c r="N2668" s="44" t="s">
        <v>2824</v>
      </c>
      <c r="O2668" s="18" t="s">
        <v>23</v>
      </c>
    </row>
    <row r="2669" spans="1:15" s="67" customFormat="1" ht="121.5">
      <c r="A2669" s="44">
        <v>9</v>
      </c>
      <c r="B2669" s="12" t="s">
        <v>2825</v>
      </c>
      <c r="C2669" s="12" t="s">
        <v>2826</v>
      </c>
      <c r="D2669" s="801">
        <v>95.8</v>
      </c>
      <c r="E2669" s="44" t="s">
        <v>2620</v>
      </c>
      <c r="F2669" s="799"/>
      <c r="G2669" s="57">
        <v>1</v>
      </c>
      <c r="H2669" s="273">
        <v>100000</v>
      </c>
      <c r="I2669" s="273">
        <v>0</v>
      </c>
      <c r="J2669" s="273">
        <v>100000</v>
      </c>
      <c r="K2669" s="44" t="s">
        <v>2827</v>
      </c>
      <c r="L2669" s="273">
        <v>957951.36</v>
      </c>
      <c r="M2669" s="20">
        <v>42243</v>
      </c>
      <c r="N2669" s="44" t="s">
        <v>2828</v>
      </c>
      <c r="O2669" s="18" t="s">
        <v>23</v>
      </c>
    </row>
    <row r="2670" spans="1:15" s="67" customFormat="1" ht="129.75" customHeight="1">
      <c r="A2670" s="44">
        <v>10</v>
      </c>
      <c r="B2670" s="12" t="s">
        <v>2829</v>
      </c>
      <c r="C2670" s="12" t="s">
        <v>2830</v>
      </c>
      <c r="D2670" s="801">
        <v>22.4</v>
      </c>
      <c r="E2670" s="44" t="s">
        <v>2831</v>
      </c>
      <c r="F2670" s="799">
        <v>0</v>
      </c>
      <c r="G2670" s="57">
        <v>1</v>
      </c>
      <c r="H2670" s="273">
        <v>10575.16</v>
      </c>
      <c r="I2670" s="273">
        <v>0</v>
      </c>
      <c r="J2670" s="273">
        <v>10575.16</v>
      </c>
      <c r="K2670" s="44"/>
      <c r="L2670" s="273">
        <v>0</v>
      </c>
      <c r="M2670" s="20">
        <v>41886</v>
      </c>
      <c r="N2670" s="44" t="s">
        <v>2832</v>
      </c>
      <c r="O2670" s="18"/>
    </row>
    <row r="2671" spans="1:15" s="67" customFormat="1" ht="249" customHeight="1">
      <c r="A2671" s="44">
        <v>11</v>
      </c>
      <c r="B2671" s="12" t="s">
        <v>1023</v>
      </c>
      <c r="C2671" s="880" t="s">
        <v>5863</v>
      </c>
      <c r="D2671" s="801">
        <v>106</v>
      </c>
      <c r="E2671" s="44" t="s">
        <v>5864</v>
      </c>
      <c r="F2671" s="799">
        <v>0</v>
      </c>
      <c r="G2671" s="57">
        <v>1</v>
      </c>
      <c r="H2671" s="273">
        <v>2315165</v>
      </c>
      <c r="I2671" s="273">
        <v>2051552.85</v>
      </c>
      <c r="J2671" s="368">
        <f>H2671-I2671</f>
        <v>263612.14999999991</v>
      </c>
      <c r="K2671" s="44" t="s">
        <v>50</v>
      </c>
      <c r="L2671" s="273">
        <v>1905091.36</v>
      </c>
      <c r="M2671" s="20">
        <v>44098</v>
      </c>
      <c r="N2671" s="442" t="s">
        <v>5865</v>
      </c>
      <c r="O2671" s="18"/>
    </row>
    <row r="2672" spans="1:15" s="67" customFormat="1" ht="113.25" customHeight="1">
      <c r="A2672" s="104" t="s">
        <v>2788</v>
      </c>
      <c r="B2672" s="1049" t="s">
        <v>2833</v>
      </c>
      <c r="C2672" s="1050"/>
      <c r="D2672" s="11">
        <f>SUM(D2661:D2671)</f>
        <v>2446</v>
      </c>
      <c r="E2672" s="104" t="s">
        <v>23</v>
      </c>
      <c r="F2672" s="166">
        <v>0</v>
      </c>
      <c r="G2672" s="10">
        <v>11</v>
      </c>
      <c r="H2672" s="167">
        <f>SUM(H2661:H2671)</f>
        <v>10481415.24</v>
      </c>
      <c r="I2672" s="167">
        <f>SUM(I2661:I2671)</f>
        <v>2743807.75</v>
      </c>
      <c r="J2672" s="35">
        <f>SUM(J2661:J2671)</f>
        <v>7737607.4900000002</v>
      </c>
      <c r="K2672" s="103" t="s">
        <v>23</v>
      </c>
      <c r="L2672" s="34">
        <f>SUM(L2661:L2671)</f>
        <v>27211970.689999998</v>
      </c>
      <c r="M2672" s="11" t="s">
        <v>23</v>
      </c>
      <c r="N2672" s="103" t="s">
        <v>23</v>
      </c>
      <c r="O2672" s="11" t="s">
        <v>23</v>
      </c>
    </row>
    <row r="2673" spans="1:15" s="67" customFormat="1" ht="21">
      <c r="A2673" s="104" t="s">
        <v>2834</v>
      </c>
      <c r="B2673" s="1049" t="s">
        <v>197</v>
      </c>
      <c r="C2673" s="1051"/>
      <c r="D2673" s="1051"/>
      <c r="E2673" s="1051"/>
      <c r="F2673" s="1051"/>
      <c r="G2673" s="1051"/>
      <c r="H2673" s="1051"/>
      <c r="I2673" s="1051"/>
      <c r="J2673" s="1051"/>
      <c r="K2673" s="1051"/>
      <c r="L2673" s="1051"/>
      <c r="M2673" s="1051"/>
      <c r="N2673" s="1051"/>
      <c r="O2673" s="1050"/>
    </row>
    <row r="2674" spans="1:15" s="67" customFormat="1" ht="21">
      <c r="A2674" s="44">
        <v>1</v>
      </c>
      <c r="B2674" s="21" t="s">
        <v>23</v>
      </c>
      <c r="C2674" s="21" t="s">
        <v>23</v>
      </c>
      <c r="D2674" s="801">
        <v>0</v>
      </c>
      <c r="E2674" s="44" t="s">
        <v>23</v>
      </c>
      <c r="F2674" s="799">
        <v>0</v>
      </c>
      <c r="G2674" s="282">
        <v>0</v>
      </c>
      <c r="H2674" s="273">
        <v>0</v>
      </c>
      <c r="I2674" s="273">
        <v>0</v>
      </c>
      <c r="J2674" s="273">
        <v>0</v>
      </c>
      <c r="K2674" s="44" t="s">
        <v>23</v>
      </c>
      <c r="L2674" s="273">
        <v>0</v>
      </c>
      <c r="M2674" s="20" t="s">
        <v>23</v>
      </c>
      <c r="N2674" s="44" t="s">
        <v>23</v>
      </c>
      <c r="O2674" s="18" t="s">
        <v>23</v>
      </c>
    </row>
    <row r="2675" spans="1:15" s="67" customFormat="1" ht="79.5" customHeight="1">
      <c r="A2675" s="104" t="s">
        <v>2834</v>
      </c>
      <c r="B2675" s="1049" t="s">
        <v>2835</v>
      </c>
      <c r="C2675" s="1050"/>
      <c r="D2675" s="11">
        <v>0</v>
      </c>
      <c r="E2675" s="104" t="s">
        <v>23</v>
      </c>
      <c r="F2675" s="166">
        <v>0</v>
      </c>
      <c r="G2675" s="10">
        <v>0</v>
      </c>
      <c r="H2675" s="167">
        <v>0</v>
      </c>
      <c r="I2675" s="167">
        <v>0</v>
      </c>
      <c r="J2675" s="35">
        <v>0</v>
      </c>
      <c r="K2675" s="103" t="s">
        <v>23</v>
      </c>
      <c r="L2675" s="34">
        <v>0</v>
      </c>
      <c r="M2675" s="11" t="s">
        <v>23</v>
      </c>
      <c r="N2675" s="103" t="s">
        <v>23</v>
      </c>
      <c r="O2675" s="11" t="s">
        <v>23</v>
      </c>
    </row>
    <row r="2676" spans="1:15" s="67" customFormat="1" ht="21">
      <c r="A2676" s="104" t="s">
        <v>2836</v>
      </c>
      <c r="B2676" s="1049" t="s">
        <v>678</v>
      </c>
      <c r="C2676" s="1051"/>
      <c r="D2676" s="1051"/>
      <c r="E2676" s="1051"/>
      <c r="F2676" s="1051"/>
      <c r="G2676" s="1051"/>
      <c r="H2676" s="1051"/>
      <c r="I2676" s="1051"/>
      <c r="J2676" s="1051"/>
      <c r="K2676" s="1051"/>
      <c r="L2676" s="1051"/>
      <c r="M2676" s="1051"/>
      <c r="N2676" s="1051"/>
      <c r="O2676" s="1050"/>
    </row>
    <row r="2677" spans="1:15" s="67" customFormat="1" ht="21">
      <c r="A2677" s="104" t="s">
        <v>2837</v>
      </c>
      <c r="B2677" s="1049" t="s">
        <v>977</v>
      </c>
      <c r="C2677" s="1051"/>
      <c r="D2677" s="1051"/>
      <c r="E2677" s="1051"/>
      <c r="F2677" s="1051"/>
      <c r="G2677" s="1051"/>
      <c r="H2677" s="1051"/>
      <c r="I2677" s="1051"/>
      <c r="J2677" s="1051"/>
      <c r="K2677" s="1051"/>
      <c r="L2677" s="1051"/>
      <c r="M2677" s="1051"/>
      <c r="N2677" s="1051"/>
      <c r="O2677" s="1050"/>
    </row>
    <row r="2678" spans="1:15" s="67" customFormat="1" ht="21">
      <c r="A2678" s="44">
        <v>1</v>
      </c>
      <c r="B2678" s="21" t="s">
        <v>23</v>
      </c>
      <c r="C2678" s="21" t="s">
        <v>23</v>
      </c>
      <c r="D2678" s="801">
        <v>0</v>
      </c>
      <c r="E2678" s="44" t="s">
        <v>23</v>
      </c>
      <c r="F2678" s="799">
        <v>0</v>
      </c>
      <c r="G2678" s="282">
        <v>0</v>
      </c>
      <c r="H2678" s="273">
        <v>0</v>
      </c>
      <c r="I2678" s="273">
        <v>0</v>
      </c>
      <c r="J2678" s="273">
        <v>0</v>
      </c>
      <c r="K2678" s="44" t="s">
        <v>23</v>
      </c>
      <c r="L2678" s="273">
        <v>0</v>
      </c>
      <c r="M2678" s="20" t="s">
        <v>23</v>
      </c>
      <c r="N2678" s="44" t="s">
        <v>23</v>
      </c>
      <c r="O2678" s="18" t="s">
        <v>23</v>
      </c>
    </row>
    <row r="2679" spans="1:15" s="67" customFormat="1" ht="21">
      <c r="A2679" s="104" t="s">
        <v>2837</v>
      </c>
      <c r="B2679" s="1049" t="s">
        <v>978</v>
      </c>
      <c r="C2679" s="1050"/>
      <c r="D2679" s="11">
        <v>0</v>
      </c>
      <c r="E2679" s="104" t="s">
        <v>23</v>
      </c>
      <c r="F2679" s="166">
        <v>0</v>
      </c>
      <c r="G2679" s="10">
        <v>0</v>
      </c>
      <c r="H2679" s="167">
        <v>0</v>
      </c>
      <c r="I2679" s="167">
        <v>0</v>
      </c>
      <c r="J2679" s="35">
        <v>0</v>
      </c>
      <c r="K2679" s="103" t="s">
        <v>23</v>
      </c>
      <c r="L2679" s="34">
        <v>0</v>
      </c>
      <c r="M2679" s="11" t="s">
        <v>23</v>
      </c>
      <c r="N2679" s="103" t="s">
        <v>23</v>
      </c>
      <c r="O2679" s="11" t="s">
        <v>23</v>
      </c>
    </row>
    <row r="2680" spans="1:15" s="67" customFormat="1" ht="21">
      <c r="A2680" s="104" t="s">
        <v>2838</v>
      </c>
      <c r="B2680" s="1049" t="s">
        <v>692</v>
      </c>
      <c r="C2680" s="1051"/>
      <c r="D2680" s="1051"/>
      <c r="E2680" s="1051"/>
      <c r="F2680" s="1051"/>
      <c r="G2680" s="1051"/>
      <c r="H2680" s="1051"/>
      <c r="I2680" s="1051"/>
      <c r="J2680" s="1051"/>
      <c r="K2680" s="1051"/>
      <c r="L2680" s="1051"/>
      <c r="M2680" s="1051"/>
      <c r="N2680" s="1051"/>
      <c r="O2680" s="1050"/>
    </row>
    <row r="2681" spans="1:15" s="67" customFormat="1" ht="21">
      <c r="A2681" s="44">
        <v>1</v>
      </c>
      <c r="B2681" s="21" t="s">
        <v>23</v>
      </c>
      <c r="C2681" s="21" t="s">
        <v>23</v>
      </c>
      <c r="D2681" s="801">
        <v>0</v>
      </c>
      <c r="E2681" s="44" t="s">
        <v>23</v>
      </c>
      <c r="F2681" s="799">
        <v>0</v>
      </c>
      <c r="G2681" s="282">
        <v>0</v>
      </c>
      <c r="H2681" s="273">
        <v>0</v>
      </c>
      <c r="I2681" s="273">
        <v>0</v>
      </c>
      <c r="J2681" s="273">
        <v>0</v>
      </c>
      <c r="K2681" s="44" t="s">
        <v>23</v>
      </c>
      <c r="L2681" s="273">
        <v>0</v>
      </c>
      <c r="M2681" s="20" t="s">
        <v>23</v>
      </c>
      <c r="N2681" s="44" t="s">
        <v>23</v>
      </c>
      <c r="O2681" s="18" t="s">
        <v>23</v>
      </c>
    </row>
    <row r="2682" spans="1:15" s="67" customFormat="1" ht="21">
      <c r="A2682" s="104" t="s">
        <v>2838</v>
      </c>
      <c r="B2682" s="1049" t="s">
        <v>980</v>
      </c>
      <c r="C2682" s="1050"/>
      <c r="D2682" s="11">
        <v>0</v>
      </c>
      <c r="E2682" s="104" t="s">
        <v>23</v>
      </c>
      <c r="F2682" s="166">
        <v>0</v>
      </c>
      <c r="G2682" s="10">
        <v>0</v>
      </c>
      <c r="H2682" s="167">
        <v>0</v>
      </c>
      <c r="I2682" s="167">
        <v>0</v>
      </c>
      <c r="J2682" s="35">
        <v>0</v>
      </c>
      <c r="K2682" s="103" t="s">
        <v>23</v>
      </c>
      <c r="L2682" s="34">
        <v>0</v>
      </c>
      <c r="M2682" s="11" t="s">
        <v>23</v>
      </c>
      <c r="N2682" s="103" t="s">
        <v>23</v>
      </c>
      <c r="O2682" s="11" t="s">
        <v>23</v>
      </c>
    </row>
    <row r="2683" spans="1:15" s="67" customFormat="1" ht="40.5">
      <c r="A2683" s="104" t="s">
        <v>2839</v>
      </c>
      <c r="B2683" s="1049" t="s">
        <v>721</v>
      </c>
      <c r="C2683" s="1051"/>
      <c r="D2683" s="1051"/>
      <c r="E2683" s="1051"/>
      <c r="F2683" s="1051"/>
      <c r="G2683" s="1051"/>
      <c r="H2683" s="1051"/>
      <c r="I2683" s="1051"/>
      <c r="J2683" s="1051"/>
      <c r="K2683" s="1051"/>
      <c r="L2683" s="1051"/>
      <c r="M2683" s="1051"/>
      <c r="N2683" s="1051"/>
      <c r="O2683" s="1050"/>
    </row>
    <row r="2684" spans="1:15" s="67" customFormat="1" ht="21">
      <c r="A2684" s="44" t="s">
        <v>982</v>
      </c>
      <c r="B2684" s="12" t="s">
        <v>23</v>
      </c>
      <c r="C2684" s="12" t="s">
        <v>23</v>
      </c>
      <c r="D2684" s="54">
        <v>0</v>
      </c>
      <c r="E2684" s="17" t="s">
        <v>23</v>
      </c>
      <c r="F2684" s="799">
        <v>0</v>
      </c>
      <c r="G2684" s="269">
        <v>0</v>
      </c>
      <c r="H2684" s="788">
        <v>0</v>
      </c>
      <c r="I2684" s="273">
        <v>0</v>
      </c>
      <c r="J2684" s="273">
        <v>0</v>
      </c>
      <c r="K2684" s="44" t="s">
        <v>23</v>
      </c>
      <c r="L2684" s="273">
        <v>0</v>
      </c>
      <c r="M2684" s="281" t="s">
        <v>23</v>
      </c>
      <c r="N2684" s="17" t="s">
        <v>23</v>
      </c>
      <c r="O2684" s="18" t="s">
        <v>23</v>
      </c>
    </row>
    <row r="2685" spans="1:15" s="67" customFormat="1" ht="40.5">
      <c r="A2685" s="104" t="s">
        <v>2839</v>
      </c>
      <c r="B2685" s="1049" t="s">
        <v>732</v>
      </c>
      <c r="C2685" s="1050"/>
      <c r="D2685" s="11">
        <v>0</v>
      </c>
      <c r="E2685" s="104" t="s">
        <v>23</v>
      </c>
      <c r="F2685" s="166">
        <v>0</v>
      </c>
      <c r="G2685" s="10">
        <v>0</v>
      </c>
      <c r="H2685" s="167">
        <v>0</v>
      </c>
      <c r="I2685" s="167">
        <v>0</v>
      </c>
      <c r="J2685" s="35">
        <v>0</v>
      </c>
      <c r="K2685" s="103" t="s">
        <v>23</v>
      </c>
      <c r="L2685" s="846">
        <v>0</v>
      </c>
      <c r="M2685" s="11" t="s">
        <v>23</v>
      </c>
      <c r="N2685" s="103" t="s">
        <v>23</v>
      </c>
      <c r="O2685" s="11" t="s">
        <v>23</v>
      </c>
    </row>
    <row r="2686" spans="1:15" s="67" customFormat="1" ht="113.25" customHeight="1">
      <c r="A2686" s="104" t="s">
        <v>2836</v>
      </c>
      <c r="B2686" s="1049" t="s">
        <v>2840</v>
      </c>
      <c r="C2686" s="1050"/>
      <c r="D2686" s="11">
        <v>0</v>
      </c>
      <c r="E2686" s="104" t="s">
        <v>23</v>
      </c>
      <c r="F2686" s="166">
        <v>0</v>
      </c>
      <c r="G2686" s="10">
        <v>0</v>
      </c>
      <c r="H2686" s="167">
        <v>0</v>
      </c>
      <c r="I2686" s="167">
        <v>0</v>
      </c>
      <c r="J2686" s="35">
        <v>0</v>
      </c>
      <c r="K2686" s="103" t="s">
        <v>23</v>
      </c>
      <c r="L2686" s="34">
        <v>0</v>
      </c>
      <c r="M2686" s="11" t="s">
        <v>23</v>
      </c>
      <c r="N2686" s="103" t="s">
        <v>23</v>
      </c>
      <c r="O2686" s="11" t="s">
        <v>23</v>
      </c>
    </row>
    <row r="2687" spans="1:15" s="67" customFormat="1" ht="21">
      <c r="A2687" s="104" t="s">
        <v>2841</v>
      </c>
      <c r="B2687" s="1049" t="s">
        <v>735</v>
      </c>
      <c r="C2687" s="1051"/>
      <c r="D2687" s="1051"/>
      <c r="E2687" s="1051"/>
      <c r="F2687" s="1051"/>
      <c r="G2687" s="1051"/>
      <c r="H2687" s="1051"/>
      <c r="I2687" s="1051"/>
      <c r="J2687" s="1051"/>
      <c r="K2687" s="1051"/>
      <c r="L2687" s="1051"/>
      <c r="M2687" s="1051"/>
      <c r="N2687" s="1051"/>
      <c r="O2687" s="1050"/>
    </row>
    <row r="2688" spans="1:15" s="67" customFormat="1" ht="21">
      <c r="A2688" s="104" t="s">
        <v>2842</v>
      </c>
      <c r="B2688" s="1049" t="s">
        <v>985</v>
      </c>
      <c r="C2688" s="1051"/>
      <c r="D2688" s="1051"/>
      <c r="E2688" s="1051"/>
      <c r="F2688" s="1051"/>
      <c r="G2688" s="1051"/>
      <c r="H2688" s="1051"/>
      <c r="I2688" s="1051"/>
      <c r="J2688" s="1051"/>
      <c r="K2688" s="1051"/>
      <c r="L2688" s="1051"/>
      <c r="M2688" s="1051"/>
      <c r="N2688" s="1051"/>
      <c r="O2688" s="1050"/>
    </row>
    <row r="2689" spans="1:15" s="67" customFormat="1" ht="21">
      <c r="A2689" s="44">
        <v>1</v>
      </c>
      <c r="B2689" s="21" t="s">
        <v>23</v>
      </c>
      <c r="C2689" s="21" t="s">
        <v>23</v>
      </c>
      <c r="D2689" s="801">
        <v>0</v>
      </c>
      <c r="E2689" s="44" t="s">
        <v>23</v>
      </c>
      <c r="F2689" s="799">
        <v>0</v>
      </c>
      <c r="G2689" s="282">
        <v>0</v>
      </c>
      <c r="H2689" s="273">
        <v>0</v>
      </c>
      <c r="I2689" s="273">
        <v>0</v>
      </c>
      <c r="J2689" s="273">
        <v>0</v>
      </c>
      <c r="K2689" s="44" t="s">
        <v>23</v>
      </c>
      <c r="L2689" s="273">
        <v>0</v>
      </c>
      <c r="M2689" s="20" t="s">
        <v>23</v>
      </c>
      <c r="N2689" s="44" t="s">
        <v>23</v>
      </c>
      <c r="O2689" s="18" t="s">
        <v>23</v>
      </c>
    </row>
    <row r="2690" spans="1:15" s="67" customFormat="1" ht="21">
      <c r="A2690" s="174" t="s">
        <v>2843</v>
      </c>
      <c r="B2690" s="1049" t="s">
        <v>949</v>
      </c>
      <c r="C2690" s="1050"/>
      <c r="D2690" s="11">
        <v>0</v>
      </c>
      <c r="E2690" s="104" t="s">
        <v>23</v>
      </c>
      <c r="F2690" s="166">
        <v>0</v>
      </c>
      <c r="G2690" s="10">
        <v>0</v>
      </c>
      <c r="H2690" s="167">
        <v>0</v>
      </c>
      <c r="I2690" s="167">
        <v>0</v>
      </c>
      <c r="J2690" s="35">
        <v>0</v>
      </c>
      <c r="K2690" s="103" t="s">
        <v>23</v>
      </c>
      <c r="L2690" s="34">
        <v>0</v>
      </c>
      <c r="M2690" s="11" t="s">
        <v>23</v>
      </c>
      <c r="N2690" s="103" t="s">
        <v>23</v>
      </c>
      <c r="O2690" s="11" t="s">
        <v>23</v>
      </c>
    </row>
    <row r="2691" spans="1:15" s="67" customFormat="1" ht="21">
      <c r="A2691" s="174" t="s">
        <v>2844</v>
      </c>
      <c r="B2691" s="1049" t="s">
        <v>987</v>
      </c>
      <c r="C2691" s="1051"/>
      <c r="D2691" s="1051"/>
      <c r="E2691" s="1051"/>
      <c r="F2691" s="1051"/>
      <c r="G2691" s="1051"/>
      <c r="H2691" s="1051"/>
      <c r="I2691" s="1051"/>
      <c r="J2691" s="1051"/>
      <c r="K2691" s="1051"/>
      <c r="L2691" s="1051"/>
      <c r="M2691" s="1051"/>
      <c r="N2691" s="1051"/>
      <c r="O2691" s="1050"/>
    </row>
    <row r="2692" spans="1:15" s="67" customFormat="1" ht="21">
      <c r="A2692" s="820">
        <v>1</v>
      </c>
      <c r="B2692" s="21" t="s">
        <v>23</v>
      </c>
      <c r="C2692" s="21" t="s">
        <v>23</v>
      </c>
      <c r="D2692" s="801">
        <v>0</v>
      </c>
      <c r="E2692" s="44" t="s">
        <v>23</v>
      </c>
      <c r="F2692" s="799">
        <v>0</v>
      </c>
      <c r="G2692" s="282">
        <v>0</v>
      </c>
      <c r="H2692" s="273">
        <v>0</v>
      </c>
      <c r="I2692" s="273">
        <v>0</v>
      </c>
      <c r="J2692" s="273">
        <v>0</v>
      </c>
      <c r="K2692" s="44" t="s">
        <v>23</v>
      </c>
      <c r="L2692" s="273">
        <v>0</v>
      </c>
      <c r="M2692" s="20" t="s">
        <v>23</v>
      </c>
      <c r="N2692" s="44" t="s">
        <v>23</v>
      </c>
      <c r="O2692" s="18" t="s">
        <v>23</v>
      </c>
    </row>
    <row r="2693" spans="1:15" s="67" customFormat="1" ht="21">
      <c r="A2693" s="174" t="s">
        <v>2844</v>
      </c>
      <c r="B2693" s="1049" t="s">
        <v>988</v>
      </c>
      <c r="C2693" s="1050"/>
      <c r="D2693" s="11">
        <v>0</v>
      </c>
      <c r="E2693" s="104" t="s">
        <v>23</v>
      </c>
      <c r="F2693" s="166">
        <v>0</v>
      </c>
      <c r="G2693" s="10">
        <v>0</v>
      </c>
      <c r="H2693" s="167">
        <v>0</v>
      </c>
      <c r="I2693" s="167">
        <v>0</v>
      </c>
      <c r="J2693" s="35">
        <v>0</v>
      </c>
      <c r="K2693" s="103" t="s">
        <v>23</v>
      </c>
      <c r="L2693" s="34">
        <v>0</v>
      </c>
      <c r="M2693" s="11" t="s">
        <v>23</v>
      </c>
      <c r="N2693" s="103" t="s">
        <v>23</v>
      </c>
      <c r="O2693" s="11" t="s">
        <v>23</v>
      </c>
    </row>
    <row r="2694" spans="1:15" s="67" customFormat="1" ht="21">
      <c r="A2694" s="174" t="s">
        <v>2845</v>
      </c>
      <c r="B2694" s="1049" t="s">
        <v>990</v>
      </c>
      <c r="C2694" s="1051"/>
      <c r="D2694" s="1051"/>
      <c r="E2694" s="1051"/>
      <c r="F2694" s="1051"/>
      <c r="G2694" s="1051"/>
      <c r="H2694" s="1051"/>
      <c r="I2694" s="1051"/>
      <c r="J2694" s="1051"/>
      <c r="K2694" s="1051"/>
      <c r="L2694" s="1051"/>
      <c r="M2694" s="1051"/>
      <c r="N2694" s="1051"/>
      <c r="O2694" s="1050"/>
    </row>
    <row r="2695" spans="1:15" s="67" customFormat="1" ht="21">
      <c r="A2695" s="820">
        <v>1</v>
      </c>
      <c r="B2695" s="21" t="s">
        <v>23</v>
      </c>
      <c r="C2695" s="21" t="s">
        <v>23</v>
      </c>
      <c r="D2695" s="801">
        <v>0</v>
      </c>
      <c r="E2695" s="44" t="s">
        <v>23</v>
      </c>
      <c r="F2695" s="799">
        <v>0</v>
      </c>
      <c r="G2695" s="282">
        <v>0</v>
      </c>
      <c r="H2695" s="273">
        <v>0</v>
      </c>
      <c r="I2695" s="273">
        <v>0</v>
      </c>
      <c r="J2695" s="273">
        <v>0</v>
      </c>
      <c r="K2695" s="44" t="s">
        <v>23</v>
      </c>
      <c r="L2695" s="273">
        <v>0</v>
      </c>
      <c r="M2695" s="20" t="s">
        <v>23</v>
      </c>
      <c r="N2695" s="44" t="s">
        <v>23</v>
      </c>
      <c r="O2695" s="18" t="s">
        <v>23</v>
      </c>
    </row>
    <row r="2696" spans="1:15" s="67" customFormat="1" ht="21">
      <c r="A2696" s="174" t="s">
        <v>2845</v>
      </c>
      <c r="B2696" s="1049" t="s">
        <v>991</v>
      </c>
      <c r="C2696" s="1050"/>
      <c r="D2696" s="11">
        <v>0</v>
      </c>
      <c r="E2696" s="104" t="s">
        <v>23</v>
      </c>
      <c r="F2696" s="166">
        <v>0</v>
      </c>
      <c r="G2696" s="10">
        <v>0</v>
      </c>
      <c r="H2696" s="167">
        <v>0</v>
      </c>
      <c r="I2696" s="167">
        <v>0</v>
      </c>
      <c r="J2696" s="35">
        <v>0</v>
      </c>
      <c r="K2696" s="103" t="s">
        <v>23</v>
      </c>
      <c r="L2696" s="34">
        <v>0</v>
      </c>
      <c r="M2696" s="11" t="s">
        <v>23</v>
      </c>
      <c r="N2696" s="103" t="s">
        <v>23</v>
      </c>
      <c r="O2696" s="11" t="s">
        <v>23</v>
      </c>
    </row>
    <row r="2697" spans="1:15" s="67" customFormat="1" ht="21">
      <c r="A2697" s="174" t="s">
        <v>2846</v>
      </c>
      <c r="B2697" s="1049" t="s">
        <v>721</v>
      </c>
      <c r="C2697" s="1051"/>
      <c r="D2697" s="1051"/>
      <c r="E2697" s="1051"/>
      <c r="F2697" s="1051"/>
      <c r="G2697" s="1051"/>
      <c r="H2697" s="1051"/>
      <c r="I2697" s="1051"/>
      <c r="J2697" s="1051"/>
      <c r="K2697" s="1051"/>
      <c r="L2697" s="1051"/>
      <c r="M2697" s="1051"/>
      <c r="N2697" s="1051"/>
      <c r="O2697" s="1050"/>
    </row>
    <row r="2698" spans="1:15" s="67" customFormat="1" ht="21">
      <c r="A2698" s="847" t="s">
        <v>982</v>
      </c>
      <c r="B2698" s="21" t="s">
        <v>23</v>
      </c>
      <c r="C2698" s="21" t="s">
        <v>23</v>
      </c>
      <c r="D2698" s="801">
        <v>0</v>
      </c>
      <c r="E2698" s="44" t="s">
        <v>23</v>
      </c>
      <c r="F2698" s="799">
        <v>0</v>
      </c>
      <c r="G2698" s="282">
        <v>0</v>
      </c>
      <c r="H2698" s="273">
        <v>0</v>
      </c>
      <c r="I2698" s="273">
        <v>0</v>
      </c>
      <c r="J2698" s="273">
        <v>0</v>
      </c>
      <c r="K2698" s="44" t="s">
        <v>23</v>
      </c>
      <c r="L2698" s="273">
        <v>0</v>
      </c>
      <c r="M2698" s="20" t="s">
        <v>23</v>
      </c>
      <c r="N2698" s="44" t="s">
        <v>23</v>
      </c>
      <c r="O2698" s="18" t="s">
        <v>23</v>
      </c>
    </row>
    <row r="2699" spans="1:15" s="67" customFormat="1" ht="21">
      <c r="A2699" s="174" t="s">
        <v>2846</v>
      </c>
      <c r="B2699" s="1049" t="s">
        <v>732</v>
      </c>
      <c r="C2699" s="1050"/>
      <c r="D2699" s="11">
        <v>0</v>
      </c>
      <c r="E2699" s="104" t="s">
        <v>23</v>
      </c>
      <c r="F2699" s="166">
        <v>0</v>
      </c>
      <c r="G2699" s="10">
        <v>0</v>
      </c>
      <c r="H2699" s="167">
        <v>0</v>
      </c>
      <c r="I2699" s="167">
        <v>0</v>
      </c>
      <c r="J2699" s="35">
        <v>0</v>
      </c>
      <c r="K2699" s="103" t="s">
        <v>23</v>
      </c>
      <c r="L2699" s="34">
        <v>0</v>
      </c>
      <c r="M2699" s="11" t="s">
        <v>23</v>
      </c>
      <c r="N2699" s="103" t="s">
        <v>23</v>
      </c>
      <c r="O2699" s="11" t="s">
        <v>23</v>
      </c>
    </row>
    <row r="2700" spans="1:15" s="67" customFormat="1" ht="126" customHeight="1">
      <c r="A2700" s="104" t="s">
        <v>2841</v>
      </c>
      <c r="B2700" s="1049" t="s">
        <v>2847</v>
      </c>
      <c r="C2700" s="1050"/>
      <c r="D2700" s="11">
        <v>0</v>
      </c>
      <c r="E2700" s="104" t="s">
        <v>23</v>
      </c>
      <c r="F2700" s="166">
        <v>0</v>
      </c>
      <c r="G2700" s="10">
        <v>0</v>
      </c>
      <c r="H2700" s="167">
        <v>0</v>
      </c>
      <c r="I2700" s="167">
        <v>0</v>
      </c>
      <c r="J2700" s="35">
        <v>0</v>
      </c>
      <c r="K2700" s="103" t="s">
        <v>23</v>
      </c>
      <c r="L2700" s="34">
        <v>0</v>
      </c>
      <c r="M2700" s="11" t="s">
        <v>23</v>
      </c>
      <c r="N2700" s="103" t="s">
        <v>23</v>
      </c>
      <c r="O2700" s="11" t="s">
        <v>23</v>
      </c>
    </row>
    <row r="2701" spans="1:15" s="67" customFormat="1" ht="21">
      <c r="A2701" s="174" t="s">
        <v>2848</v>
      </c>
      <c r="B2701" s="1049" t="s">
        <v>994</v>
      </c>
      <c r="C2701" s="1051"/>
      <c r="D2701" s="1051"/>
      <c r="E2701" s="1051"/>
      <c r="F2701" s="1051"/>
      <c r="G2701" s="1051"/>
      <c r="H2701" s="1051"/>
      <c r="I2701" s="1051"/>
      <c r="J2701" s="1051"/>
      <c r="K2701" s="1051"/>
      <c r="L2701" s="1051"/>
      <c r="M2701" s="1051"/>
      <c r="N2701" s="1051"/>
      <c r="O2701" s="1050"/>
    </row>
    <row r="2702" spans="1:15" s="67" customFormat="1" ht="21">
      <c r="A2702" s="847" t="s">
        <v>982</v>
      </c>
      <c r="B2702" s="21" t="s">
        <v>23</v>
      </c>
      <c r="C2702" s="21" t="s">
        <v>23</v>
      </c>
      <c r="D2702" s="801">
        <v>0</v>
      </c>
      <c r="E2702" s="44" t="s">
        <v>23</v>
      </c>
      <c r="F2702" s="799">
        <v>0</v>
      </c>
      <c r="G2702" s="282">
        <v>0</v>
      </c>
      <c r="H2702" s="273">
        <v>0</v>
      </c>
      <c r="I2702" s="273">
        <v>0</v>
      </c>
      <c r="J2702" s="273">
        <v>0</v>
      </c>
      <c r="K2702" s="44" t="s">
        <v>23</v>
      </c>
      <c r="L2702" s="273">
        <v>0</v>
      </c>
      <c r="M2702" s="20" t="s">
        <v>23</v>
      </c>
      <c r="N2702" s="44" t="s">
        <v>23</v>
      </c>
      <c r="O2702" s="18" t="s">
        <v>23</v>
      </c>
    </row>
    <row r="2703" spans="1:15" s="67" customFormat="1" ht="69.75" customHeight="1">
      <c r="A2703" s="104" t="s">
        <v>2848</v>
      </c>
      <c r="B2703" s="1049" t="s">
        <v>2849</v>
      </c>
      <c r="C2703" s="1050"/>
      <c r="D2703" s="11">
        <v>0</v>
      </c>
      <c r="E2703" s="104" t="s">
        <v>23</v>
      </c>
      <c r="F2703" s="166">
        <v>0</v>
      </c>
      <c r="G2703" s="10">
        <v>0</v>
      </c>
      <c r="H2703" s="167">
        <v>0</v>
      </c>
      <c r="I2703" s="167">
        <v>0</v>
      </c>
      <c r="J2703" s="35">
        <v>0</v>
      </c>
      <c r="K2703" s="103" t="s">
        <v>23</v>
      </c>
      <c r="L2703" s="34">
        <v>0</v>
      </c>
      <c r="M2703" s="11" t="s">
        <v>23</v>
      </c>
      <c r="N2703" s="103" t="s">
        <v>23</v>
      </c>
      <c r="O2703" s="11" t="s">
        <v>23</v>
      </c>
    </row>
    <row r="2704" spans="1:15" s="67" customFormat="1" ht="128.25" customHeight="1">
      <c r="A2704" s="104" t="s">
        <v>2786</v>
      </c>
      <c r="B2704" s="1049" t="s">
        <v>2850</v>
      </c>
      <c r="C2704" s="1050"/>
      <c r="D2704" s="11">
        <v>2446</v>
      </c>
      <c r="E2704" s="104" t="s">
        <v>23</v>
      </c>
      <c r="F2704" s="166">
        <v>0</v>
      </c>
      <c r="G2704" s="10">
        <v>11</v>
      </c>
      <c r="H2704" s="167">
        <v>10481415.24</v>
      </c>
      <c r="I2704" s="167">
        <f>I2672+I2703</f>
        <v>2743807.75</v>
      </c>
      <c r="J2704" s="35">
        <f>J2672</f>
        <v>7737607.4900000002</v>
      </c>
      <c r="K2704" s="103" t="s">
        <v>23</v>
      </c>
      <c r="L2704" s="34">
        <f>L2672</f>
        <v>27211970.689999998</v>
      </c>
      <c r="M2704" s="11" t="s">
        <v>23</v>
      </c>
      <c r="N2704" s="103" t="s">
        <v>23</v>
      </c>
      <c r="O2704" s="11" t="s">
        <v>23</v>
      </c>
    </row>
    <row r="2705" spans="1:15" s="67" customFormat="1" ht="67.5" customHeight="1">
      <c r="A2705" s="104" t="s">
        <v>2851</v>
      </c>
      <c r="B2705" s="1049" t="s">
        <v>2852</v>
      </c>
      <c r="C2705" s="1051"/>
      <c r="D2705" s="1051"/>
      <c r="E2705" s="1051"/>
      <c r="F2705" s="1051"/>
      <c r="G2705" s="1051"/>
      <c r="H2705" s="1051"/>
      <c r="I2705" s="1051"/>
      <c r="J2705" s="1051"/>
      <c r="K2705" s="1051"/>
      <c r="L2705" s="1051"/>
      <c r="M2705" s="1051"/>
      <c r="N2705" s="1051"/>
      <c r="O2705" s="1050"/>
    </row>
    <row r="2706" spans="1:15" s="67" customFormat="1" ht="21">
      <c r="A2706" s="104" t="s">
        <v>2853</v>
      </c>
      <c r="B2706" s="1049" t="s">
        <v>20</v>
      </c>
      <c r="C2706" s="1051"/>
      <c r="D2706" s="1051"/>
      <c r="E2706" s="1051"/>
      <c r="F2706" s="1051"/>
      <c r="G2706" s="1051"/>
      <c r="H2706" s="1051"/>
      <c r="I2706" s="1051"/>
      <c r="J2706" s="1051"/>
      <c r="K2706" s="1051"/>
      <c r="L2706" s="1051"/>
      <c r="M2706" s="1051"/>
      <c r="N2706" s="1051"/>
      <c r="O2706" s="1050"/>
    </row>
    <row r="2707" spans="1:15" s="67" customFormat="1" ht="21">
      <c r="A2707" s="44"/>
      <c r="B2707" s="12"/>
      <c r="C2707" s="12"/>
      <c r="D2707" s="5"/>
      <c r="E2707" s="44"/>
      <c r="F2707" s="799"/>
      <c r="G2707" s="282"/>
      <c r="H2707" s="273"/>
      <c r="I2707" s="273"/>
      <c r="J2707" s="273"/>
      <c r="K2707" s="44"/>
      <c r="L2707" s="273"/>
      <c r="M2707" s="44"/>
      <c r="N2707" s="44"/>
      <c r="O2707" s="18"/>
    </row>
    <row r="2708" spans="1:15" s="67" customFormat="1" ht="21">
      <c r="A2708" s="44"/>
      <c r="B2708" s="12"/>
      <c r="C2708" s="12"/>
      <c r="D2708" s="5"/>
      <c r="E2708" s="44"/>
      <c r="F2708" s="799"/>
      <c r="G2708" s="282"/>
      <c r="H2708" s="273"/>
      <c r="I2708" s="273"/>
      <c r="J2708" s="273"/>
      <c r="K2708" s="44"/>
      <c r="L2708" s="273"/>
      <c r="M2708" s="44"/>
      <c r="N2708" s="44"/>
      <c r="O2708" s="18"/>
    </row>
    <row r="2709" spans="1:15" s="67" customFormat="1" ht="117" customHeight="1">
      <c r="A2709" s="104" t="s">
        <v>2853</v>
      </c>
      <c r="B2709" s="1049" t="s">
        <v>2854</v>
      </c>
      <c r="C2709" s="1050"/>
      <c r="D2709" s="11">
        <v>0</v>
      </c>
      <c r="E2709" s="104" t="s">
        <v>23</v>
      </c>
      <c r="F2709" s="166">
        <v>0</v>
      </c>
      <c r="G2709" s="10">
        <v>0</v>
      </c>
      <c r="H2709" s="167">
        <v>0</v>
      </c>
      <c r="I2709" s="167">
        <v>0</v>
      </c>
      <c r="J2709" s="35">
        <v>0</v>
      </c>
      <c r="K2709" s="103" t="s">
        <v>23</v>
      </c>
      <c r="L2709" s="34">
        <v>0</v>
      </c>
      <c r="M2709" s="11" t="s">
        <v>23</v>
      </c>
      <c r="N2709" s="103" t="s">
        <v>23</v>
      </c>
      <c r="O2709" s="11" t="s">
        <v>23</v>
      </c>
    </row>
    <row r="2710" spans="1:15" s="67" customFormat="1" ht="21">
      <c r="A2710" s="104" t="s">
        <v>2855</v>
      </c>
      <c r="B2710" s="1049" t="s">
        <v>197</v>
      </c>
      <c r="C2710" s="1051"/>
      <c r="D2710" s="1051"/>
      <c r="E2710" s="1051"/>
      <c r="F2710" s="1051"/>
      <c r="G2710" s="1051"/>
      <c r="H2710" s="1051"/>
      <c r="I2710" s="1051"/>
      <c r="J2710" s="1051"/>
      <c r="K2710" s="1051"/>
      <c r="L2710" s="1051"/>
      <c r="M2710" s="1051"/>
      <c r="N2710" s="1051"/>
      <c r="O2710" s="1050"/>
    </row>
    <row r="2711" spans="1:15" s="67" customFormat="1" ht="21">
      <c r="A2711" s="44">
        <v>1</v>
      </c>
      <c r="B2711" s="21" t="s">
        <v>23</v>
      </c>
      <c r="C2711" s="21" t="s">
        <v>23</v>
      </c>
      <c r="D2711" s="801">
        <v>0</v>
      </c>
      <c r="E2711" s="44" t="s">
        <v>23</v>
      </c>
      <c r="F2711" s="799">
        <v>0</v>
      </c>
      <c r="G2711" s="282">
        <v>0</v>
      </c>
      <c r="H2711" s="273">
        <v>0</v>
      </c>
      <c r="I2711" s="273">
        <v>0</v>
      </c>
      <c r="J2711" s="273">
        <v>0</v>
      </c>
      <c r="K2711" s="44" t="s">
        <v>23</v>
      </c>
      <c r="L2711" s="273">
        <v>0</v>
      </c>
      <c r="M2711" s="20" t="s">
        <v>23</v>
      </c>
      <c r="N2711" s="44" t="s">
        <v>23</v>
      </c>
      <c r="O2711" s="18" t="s">
        <v>23</v>
      </c>
    </row>
    <row r="2712" spans="1:15" s="67" customFormat="1" ht="88.5" customHeight="1">
      <c r="A2712" s="104" t="s">
        <v>2855</v>
      </c>
      <c r="B2712" s="1049" t="s">
        <v>2856</v>
      </c>
      <c r="C2712" s="1050"/>
      <c r="D2712" s="11">
        <v>0</v>
      </c>
      <c r="E2712" s="104" t="s">
        <v>23</v>
      </c>
      <c r="F2712" s="166">
        <v>0</v>
      </c>
      <c r="G2712" s="10">
        <v>0</v>
      </c>
      <c r="H2712" s="167">
        <v>0</v>
      </c>
      <c r="I2712" s="167">
        <v>0</v>
      </c>
      <c r="J2712" s="35">
        <v>0</v>
      </c>
      <c r="K2712" s="103" t="s">
        <v>23</v>
      </c>
      <c r="L2712" s="34">
        <v>0</v>
      </c>
      <c r="M2712" s="11" t="s">
        <v>23</v>
      </c>
      <c r="N2712" s="103" t="s">
        <v>23</v>
      </c>
      <c r="O2712" s="11" t="s">
        <v>23</v>
      </c>
    </row>
    <row r="2713" spans="1:15" s="67" customFormat="1" ht="21">
      <c r="A2713" s="104" t="s">
        <v>2857</v>
      </c>
      <c r="B2713" s="1049" t="s">
        <v>678</v>
      </c>
      <c r="C2713" s="1051"/>
      <c r="D2713" s="1051"/>
      <c r="E2713" s="1051"/>
      <c r="F2713" s="1051"/>
      <c r="G2713" s="1051"/>
      <c r="H2713" s="1051"/>
      <c r="I2713" s="1051"/>
      <c r="J2713" s="1051"/>
      <c r="K2713" s="1051"/>
      <c r="L2713" s="1051"/>
      <c r="M2713" s="1051"/>
      <c r="N2713" s="1051"/>
      <c r="O2713" s="1050"/>
    </row>
    <row r="2714" spans="1:15" s="67" customFormat="1" ht="21">
      <c r="A2714" s="104" t="s">
        <v>2858</v>
      </c>
      <c r="B2714" s="1049" t="s">
        <v>977</v>
      </c>
      <c r="C2714" s="1051"/>
      <c r="D2714" s="1051"/>
      <c r="E2714" s="1051"/>
      <c r="F2714" s="1051"/>
      <c r="G2714" s="1051"/>
      <c r="H2714" s="1051"/>
      <c r="I2714" s="1051"/>
      <c r="J2714" s="1051"/>
      <c r="K2714" s="1051"/>
      <c r="L2714" s="1051"/>
      <c r="M2714" s="1051"/>
      <c r="N2714" s="1051"/>
      <c r="O2714" s="1050"/>
    </row>
    <row r="2715" spans="1:15" s="67" customFormat="1" ht="21">
      <c r="A2715" s="44">
        <v>1</v>
      </c>
      <c r="B2715" s="21" t="s">
        <v>23</v>
      </c>
      <c r="C2715" s="21" t="s">
        <v>23</v>
      </c>
      <c r="D2715" s="801">
        <v>0</v>
      </c>
      <c r="E2715" s="44" t="s">
        <v>23</v>
      </c>
      <c r="F2715" s="799">
        <v>0</v>
      </c>
      <c r="G2715" s="282">
        <v>0</v>
      </c>
      <c r="H2715" s="273">
        <v>0</v>
      </c>
      <c r="I2715" s="273">
        <v>0</v>
      </c>
      <c r="J2715" s="273">
        <v>0</v>
      </c>
      <c r="K2715" s="44" t="s">
        <v>23</v>
      </c>
      <c r="L2715" s="273">
        <v>0</v>
      </c>
      <c r="M2715" s="20" t="s">
        <v>23</v>
      </c>
      <c r="N2715" s="44" t="s">
        <v>23</v>
      </c>
      <c r="O2715" s="18" t="s">
        <v>23</v>
      </c>
    </row>
    <row r="2716" spans="1:15" s="67" customFormat="1" ht="21">
      <c r="A2716" s="104" t="s">
        <v>2858</v>
      </c>
      <c r="B2716" s="1049" t="s">
        <v>978</v>
      </c>
      <c r="C2716" s="1050"/>
      <c r="D2716" s="11">
        <v>0</v>
      </c>
      <c r="E2716" s="104" t="s">
        <v>23</v>
      </c>
      <c r="F2716" s="166">
        <v>0</v>
      </c>
      <c r="G2716" s="10">
        <v>0</v>
      </c>
      <c r="H2716" s="167">
        <v>0</v>
      </c>
      <c r="I2716" s="167">
        <v>0</v>
      </c>
      <c r="J2716" s="35">
        <v>0</v>
      </c>
      <c r="K2716" s="103" t="s">
        <v>23</v>
      </c>
      <c r="L2716" s="34">
        <v>0</v>
      </c>
      <c r="M2716" s="11" t="s">
        <v>23</v>
      </c>
      <c r="N2716" s="103" t="s">
        <v>23</v>
      </c>
      <c r="O2716" s="11" t="s">
        <v>23</v>
      </c>
    </row>
    <row r="2717" spans="1:15" s="67" customFormat="1" ht="21">
      <c r="A2717" s="104" t="s">
        <v>2859</v>
      </c>
      <c r="B2717" s="1049" t="s">
        <v>692</v>
      </c>
      <c r="C2717" s="1051"/>
      <c r="D2717" s="1051"/>
      <c r="E2717" s="1051"/>
      <c r="F2717" s="1051"/>
      <c r="G2717" s="1051"/>
      <c r="H2717" s="1051"/>
      <c r="I2717" s="1051"/>
      <c r="J2717" s="1051"/>
      <c r="K2717" s="1051"/>
      <c r="L2717" s="1051"/>
      <c r="M2717" s="1051"/>
      <c r="N2717" s="1051"/>
      <c r="O2717" s="1050"/>
    </row>
    <row r="2718" spans="1:15" s="67" customFormat="1" ht="21">
      <c r="A2718" s="44">
        <v>1</v>
      </c>
      <c r="B2718" s="21" t="s">
        <v>23</v>
      </c>
      <c r="C2718" s="21" t="s">
        <v>23</v>
      </c>
      <c r="D2718" s="801">
        <v>0</v>
      </c>
      <c r="E2718" s="44" t="s">
        <v>23</v>
      </c>
      <c r="F2718" s="799">
        <v>0</v>
      </c>
      <c r="G2718" s="282">
        <v>0</v>
      </c>
      <c r="H2718" s="273">
        <v>0</v>
      </c>
      <c r="I2718" s="273">
        <v>0</v>
      </c>
      <c r="J2718" s="273">
        <v>0</v>
      </c>
      <c r="K2718" s="44" t="s">
        <v>23</v>
      </c>
      <c r="L2718" s="273">
        <v>0</v>
      </c>
      <c r="M2718" s="20" t="s">
        <v>23</v>
      </c>
      <c r="N2718" s="44" t="s">
        <v>23</v>
      </c>
      <c r="O2718" s="18" t="s">
        <v>23</v>
      </c>
    </row>
    <row r="2719" spans="1:15" s="67" customFormat="1" ht="21">
      <c r="A2719" s="104" t="s">
        <v>2859</v>
      </c>
      <c r="B2719" s="1049" t="s">
        <v>980</v>
      </c>
      <c r="C2719" s="1050"/>
      <c r="D2719" s="11">
        <v>0</v>
      </c>
      <c r="E2719" s="104" t="s">
        <v>23</v>
      </c>
      <c r="F2719" s="166">
        <v>0</v>
      </c>
      <c r="G2719" s="10">
        <v>0</v>
      </c>
      <c r="H2719" s="167">
        <v>0</v>
      </c>
      <c r="I2719" s="167">
        <v>0</v>
      </c>
      <c r="J2719" s="35">
        <v>0</v>
      </c>
      <c r="K2719" s="103" t="s">
        <v>23</v>
      </c>
      <c r="L2719" s="34">
        <v>0</v>
      </c>
      <c r="M2719" s="11" t="s">
        <v>23</v>
      </c>
      <c r="N2719" s="103" t="s">
        <v>23</v>
      </c>
      <c r="O2719" s="11" t="s">
        <v>23</v>
      </c>
    </row>
    <row r="2720" spans="1:15" s="67" customFormat="1" ht="21">
      <c r="A2720" s="104" t="s">
        <v>2860</v>
      </c>
      <c r="B2720" s="1049" t="s">
        <v>721</v>
      </c>
      <c r="C2720" s="1051"/>
      <c r="D2720" s="1051"/>
      <c r="E2720" s="1051"/>
      <c r="F2720" s="1051"/>
      <c r="G2720" s="1051"/>
      <c r="H2720" s="1051"/>
      <c r="I2720" s="1051"/>
      <c r="J2720" s="1051"/>
      <c r="K2720" s="1051"/>
      <c r="L2720" s="1051"/>
      <c r="M2720" s="1051"/>
      <c r="N2720" s="1051"/>
      <c r="O2720" s="1050"/>
    </row>
    <row r="2721" spans="1:15" s="67" customFormat="1" ht="21">
      <c r="A2721" s="44" t="s">
        <v>982</v>
      </c>
      <c r="B2721" s="12" t="s">
        <v>23</v>
      </c>
      <c r="C2721" s="12" t="s">
        <v>23</v>
      </c>
      <c r="D2721" s="54">
        <v>0</v>
      </c>
      <c r="E2721" s="17" t="s">
        <v>23</v>
      </c>
      <c r="F2721" s="799">
        <v>0</v>
      </c>
      <c r="G2721" s="269">
        <v>0</v>
      </c>
      <c r="H2721" s="788">
        <v>0</v>
      </c>
      <c r="I2721" s="273">
        <v>0</v>
      </c>
      <c r="J2721" s="273">
        <v>0</v>
      </c>
      <c r="K2721" s="44" t="s">
        <v>23</v>
      </c>
      <c r="L2721" s="273">
        <v>0</v>
      </c>
      <c r="M2721" s="281" t="s">
        <v>23</v>
      </c>
      <c r="N2721" s="17" t="s">
        <v>23</v>
      </c>
      <c r="O2721" s="18" t="s">
        <v>23</v>
      </c>
    </row>
    <row r="2722" spans="1:15" s="67" customFormat="1" ht="21">
      <c r="A2722" s="104" t="s">
        <v>2860</v>
      </c>
      <c r="B2722" s="1049" t="s">
        <v>732</v>
      </c>
      <c r="C2722" s="1050"/>
      <c r="D2722" s="11">
        <v>0</v>
      </c>
      <c r="E2722" s="104" t="s">
        <v>23</v>
      </c>
      <c r="F2722" s="166">
        <v>0</v>
      </c>
      <c r="G2722" s="10">
        <v>0</v>
      </c>
      <c r="H2722" s="167">
        <v>0</v>
      </c>
      <c r="I2722" s="167">
        <v>0</v>
      </c>
      <c r="J2722" s="35">
        <v>0</v>
      </c>
      <c r="K2722" s="103" t="s">
        <v>23</v>
      </c>
      <c r="L2722" s="846">
        <v>0</v>
      </c>
      <c r="M2722" s="11" t="s">
        <v>23</v>
      </c>
      <c r="N2722" s="103" t="s">
        <v>23</v>
      </c>
      <c r="O2722" s="11" t="s">
        <v>23</v>
      </c>
    </row>
    <row r="2723" spans="1:15" s="67" customFormat="1" ht="120.75" customHeight="1">
      <c r="A2723" s="104" t="s">
        <v>2857</v>
      </c>
      <c r="B2723" s="1049" t="s">
        <v>2861</v>
      </c>
      <c r="C2723" s="1050"/>
      <c r="D2723" s="11">
        <v>0</v>
      </c>
      <c r="E2723" s="104" t="s">
        <v>23</v>
      </c>
      <c r="F2723" s="166">
        <v>0</v>
      </c>
      <c r="G2723" s="10">
        <v>0</v>
      </c>
      <c r="H2723" s="167">
        <v>0</v>
      </c>
      <c r="I2723" s="167">
        <v>0</v>
      </c>
      <c r="J2723" s="35">
        <v>0</v>
      </c>
      <c r="K2723" s="103" t="s">
        <v>23</v>
      </c>
      <c r="L2723" s="34">
        <v>0</v>
      </c>
      <c r="M2723" s="11" t="s">
        <v>23</v>
      </c>
      <c r="N2723" s="103" t="s">
        <v>23</v>
      </c>
      <c r="O2723" s="11" t="s">
        <v>23</v>
      </c>
    </row>
    <row r="2724" spans="1:15" s="67" customFormat="1" ht="21">
      <c r="A2724" s="104" t="s">
        <v>2862</v>
      </c>
      <c r="B2724" s="1049" t="s">
        <v>735</v>
      </c>
      <c r="C2724" s="1051"/>
      <c r="D2724" s="1051"/>
      <c r="E2724" s="1051"/>
      <c r="F2724" s="1051"/>
      <c r="G2724" s="1051"/>
      <c r="H2724" s="1051"/>
      <c r="I2724" s="1051"/>
      <c r="J2724" s="1051"/>
      <c r="K2724" s="1051"/>
      <c r="L2724" s="1051"/>
      <c r="M2724" s="1051"/>
      <c r="N2724" s="1051"/>
      <c r="O2724" s="1050"/>
    </row>
    <row r="2725" spans="1:15" s="67" customFormat="1" ht="21">
      <c r="A2725" s="104" t="s">
        <v>2863</v>
      </c>
      <c r="B2725" s="1049" t="s">
        <v>985</v>
      </c>
      <c r="C2725" s="1051"/>
      <c r="D2725" s="1051"/>
      <c r="E2725" s="1051"/>
      <c r="F2725" s="1051"/>
      <c r="G2725" s="1051"/>
      <c r="H2725" s="1051"/>
      <c r="I2725" s="1051"/>
      <c r="J2725" s="1051"/>
      <c r="K2725" s="1051"/>
      <c r="L2725" s="1051"/>
      <c r="M2725" s="1051"/>
      <c r="N2725" s="1051"/>
      <c r="O2725" s="1050"/>
    </row>
    <row r="2726" spans="1:15" s="67" customFormat="1" ht="21">
      <c r="A2726" s="44">
        <v>1</v>
      </c>
      <c r="B2726" s="21" t="s">
        <v>23</v>
      </c>
      <c r="C2726" s="21" t="s">
        <v>23</v>
      </c>
      <c r="D2726" s="801">
        <v>0</v>
      </c>
      <c r="E2726" s="44" t="s">
        <v>23</v>
      </c>
      <c r="F2726" s="799">
        <v>0</v>
      </c>
      <c r="G2726" s="282">
        <v>0</v>
      </c>
      <c r="H2726" s="273">
        <v>0</v>
      </c>
      <c r="I2726" s="273">
        <v>0</v>
      </c>
      <c r="J2726" s="273">
        <v>0</v>
      </c>
      <c r="K2726" s="44" t="s">
        <v>23</v>
      </c>
      <c r="L2726" s="273">
        <v>0</v>
      </c>
      <c r="M2726" s="20" t="s">
        <v>23</v>
      </c>
      <c r="N2726" s="44" t="s">
        <v>23</v>
      </c>
      <c r="O2726" s="18" t="s">
        <v>23</v>
      </c>
    </row>
    <row r="2727" spans="1:15" s="67" customFormat="1" ht="21">
      <c r="A2727" s="174" t="s">
        <v>2863</v>
      </c>
      <c r="B2727" s="1049" t="s">
        <v>949</v>
      </c>
      <c r="C2727" s="1050"/>
      <c r="D2727" s="11">
        <v>0</v>
      </c>
      <c r="E2727" s="104" t="s">
        <v>23</v>
      </c>
      <c r="F2727" s="166">
        <v>0</v>
      </c>
      <c r="G2727" s="10">
        <v>0</v>
      </c>
      <c r="H2727" s="167">
        <v>0</v>
      </c>
      <c r="I2727" s="167">
        <v>0</v>
      </c>
      <c r="J2727" s="35">
        <v>0</v>
      </c>
      <c r="K2727" s="103" t="s">
        <v>23</v>
      </c>
      <c r="L2727" s="34">
        <v>0</v>
      </c>
      <c r="M2727" s="11" t="s">
        <v>23</v>
      </c>
      <c r="N2727" s="103" t="s">
        <v>23</v>
      </c>
      <c r="O2727" s="11" t="s">
        <v>23</v>
      </c>
    </row>
    <row r="2728" spans="1:15" s="67" customFormat="1" ht="21">
      <c r="A2728" s="174" t="s">
        <v>2864</v>
      </c>
      <c r="B2728" s="1049" t="s">
        <v>987</v>
      </c>
      <c r="C2728" s="1051"/>
      <c r="D2728" s="1051"/>
      <c r="E2728" s="1051"/>
      <c r="F2728" s="1051"/>
      <c r="G2728" s="1051"/>
      <c r="H2728" s="1051"/>
      <c r="I2728" s="1051"/>
      <c r="J2728" s="1051"/>
      <c r="K2728" s="1051"/>
      <c r="L2728" s="1051"/>
      <c r="M2728" s="1051"/>
      <c r="N2728" s="1051"/>
      <c r="O2728" s="1050"/>
    </row>
    <row r="2729" spans="1:15" s="67" customFormat="1" ht="21">
      <c r="A2729" s="820">
        <v>1</v>
      </c>
      <c r="B2729" s="21" t="s">
        <v>23</v>
      </c>
      <c r="C2729" s="21" t="s">
        <v>23</v>
      </c>
      <c r="D2729" s="801">
        <v>0</v>
      </c>
      <c r="E2729" s="44" t="s">
        <v>23</v>
      </c>
      <c r="F2729" s="799">
        <v>0</v>
      </c>
      <c r="G2729" s="282">
        <v>0</v>
      </c>
      <c r="H2729" s="273">
        <v>0</v>
      </c>
      <c r="I2729" s="273">
        <v>0</v>
      </c>
      <c r="J2729" s="273">
        <v>0</v>
      </c>
      <c r="K2729" s="44" t="s">
        <v>23</v>
      </c>
      <c r="L2729" s="273">
        <v>0</v>
      </c>
      <c r="M2729" s="20" t="s">
        <v>23</v>
      </c>
      <c r="N2729" s="44" t="s">
        <v>23</v>
      </c>
      <c r="O2729" s="18" t="s">
        <v>23</v>
      </c>
    </row>
    <row r="2730" spans="1:15" s="67" customFormat="1" ht="21">
      <c r="A2730" s="174" t="s">
        <v>2864</v>
      </c>
      <c r="B2730" s="1049" t="s">
        <v>988</v>
      </c>
      <c r="C2730" s="1050"/>
      <c r="D2730" s="11">
        <v>0</v>
      </c>
      <c r="E2730" s="104" t="s">
        <v>23</v>
      </c>
      <c r="F2730" s="166">
        <v>0</v>
      </c>
      <c r="G2730" s="10">
        <v>0</v>
      </c>
      <c r="H2730" s="167">
        <v>0</v>
      </c>
      <c r="I2730" s="167">
        <v>0</v>
      </c>
      <c r="J2730" s="35">
        <v>0</v>
      </c>
      <c r="K2730" s="103" t="s">
        <v>23</v>
      </c>
      <c r="L2730" s="34">
        <v>0</v>
      </c>
      <c r="M2730" s="11" t="s">
        <v>23</v>
      </c>
      <c r="N2730" s="103" t="s">
        <v>23</v>
      </c>
      <c r="O2730" s="11" t="s">
        <v>23</v>
      </c>
    </row>
    <row r="2731" spans="1:15" s="67" customFormat="1" ht="21">
      <c r="A2731" s="174" t="s">
        <v>2865</v>
      </c>
      <c r="B2731" s="1049" t="s">
        <v>990</v>
      </c>
      <c r="C2731" s="1051"/>
      <c r="D2731" s="1051"/>
      <c r="E2731" s="1051"/>
      <c r="F2731" s="1051"/>
      <c r="G2731" s="1051"/>
      <c r="H2731" s="1051"/>
      <c r="I2731" s="1051"/>
      <c r="J2731" s="1051"/>
      <c r="K2731" s="1051"/>
      <c r="L2731" s="1051"/>
      <c r="M2731" s="1051"/>
      <c r="N2731" s="1051"/>
      <c r="O2731" s="1050"/>
    </row>
    <row r="2732" spans="1:15" s="67" customFormat="1" ht="21">
      <c r="A2732" s="820">
        <v>1</v>
      </c>
      <c r="B2732" s="21" t="s">
        <v>23</v>
      </c>
      <c r="C2732" s="21" t="s">
        <v>23</v>
      </c>
      <c r="D2732" s="801">
        <v>0</v>
      </c>
      <c r="E2732" s="44" t="s">
        <v>23</v>
      </c>
      <c r="F2732" s="799">
        <v>0</v>
      </c>
      <c r="G2732" s="282">
        <v>0</v>
      </c>
      <c r="H2732" s="273">
        <v>0</v>
      </c>
      <c r="I2732" s="273">
        <v>0</v>
      </c>
      <c r="J2732" s="273">
        <v>0</v>
      </c>
      <c r="K2732" s="44" t="s">
        <v>23</v>
      </c>
      <c r="L2732" s="273">
        <v>0</v>
      </c>
      <c r="M2732" s="20" t="s">
        <v>23</v>
      </c>
      <c r="N2732" s="44" t="s">
        <v>23</v>
      </c>
      <c r="O2732" s="18" t="s">
        <v>23</v>
      </c>
    </row>
    <row r="2733" spans="1:15" s="67" customFormat="1" ht="21">
      <c r="A2733" s="174" t="s">
        <v>2865</v>
      </c>
      <c r="B2733" s="1049" t="s">
        <v>991</v>
      </c>
      <c r="C2733" s="1050"/>
      <c r="D2733" s="11">
        <v>0</v>
      </c>
      <c r="E2733" s="104" t="s">
        <v>23</v>
      </c>
      <c r="F2733" s="166">
        <v>0</v>
      </c>
      <c r="G2733" s="10">
        <v>0</v>
      </c>
      <c r="H2733" s="167">
        <v>0</v>
      </c>
      <c r="I2733" s="167">
        <v>0</v>
      </c>
      <c r="J2733" s="35">
        <v>0</v>
      </c>
      <c r="K2733" s="103" t="s">
        <v>23</v>
      </c>
      <c r="L2733" s="34">
        <v>0</v>
      </c>
      <c r="M2733" s="11" t="s">
        <v>23</v>
      </c>
      <c r="N2733" s="103" t="s">
        <v>23</v>
      </c>
      <c r="O2733" s="11" t="s">
        <v>23</v>
      </c>
    </row>
    <row r="2734" spans="1:15" s="67" customFormat="1" ht="21">
      <c r="A2734" s="174" t="s">
        <v>2866</v>
      </c>
      <c r="B2734" s="1049" t="s">
        <v>721</v>
      </c>
      <c r="C2734" s="1051"/>
      <c r="D2734" s="1051"/>
      <c r="E2734" s="1051"/>
      <c r="F2734" s="1051"/>
      <c r="G2734" s="1051"/>
      <c r="H2734" s="1051"/>
      <c r="I2734" s="1051"/>
      <c r="J2734" s="1051"/>
      <c r="K2734" s="1051"/>
      <c r="L2734" s="1051"/>
      <c r="M2734" s="1051"/>
      <c r="N2734" s="1051"/>
      <c r="O2734" s="1050"/>
    </row>
    <row r="2735" spans="1:15" s="67" customFormat="1" ht="21">
      <c r="A2735" s="847" t="s">
        <v>982</v>
      </c>
      <c r="B2735" s="21" t="s">
        <v>23</v>
      </c>
      <c r="C2735" s="21" t="s">
        <v>23</v>
      </c>
      <c r="D2735" s="801">
        <v>0</v>
      </c>
      <c r="E2735" s="44" t="s">
        <v>23</v>
      </c>
      <c r="F2735" s="799">
        <v>0</v>
      </c>
      <c r="G2735" s="282">
        <v>0</v>
      </c>
      <c r="H2735" s="273">
        <v>0</v>
      </c>
      <c r="I2735" s="273">
        <v>0</v>
      </c>
      <c r="J2735" s="273">
        <v>0</v>
      </c>
      <c r="K2735" s="44" t="s">
        <v>23</v>
      </c>
      <c r="L2735" s="273">
        <v>0</v>
      </c>
      <c r="M2735" s="20" t="s">
        <v>23</v>
      </c>
      <c r="N2735" s="44" t="s">
        <v>23</v>
      </c>
      <c r="O2735" s="18" t="s">
        <v>23</v>
      </c>
    </row>
    <row r="2736" spans="1:15" s="67" customFormat="1" ht="21">
      <c r="A2736" s="174" t="s">
        <v>2866</v>
      </c>
      <c r="B2736" s="1049" t="s">
        <v>732</v>
      </c>
      <c r="C2736" s="1050"/>
      <c r="D2736" s="11">
        <v>0</v>
      </c>
      <c r="E2736" s="104" t="s">
        <v>23</v>
      </c>
      <c r="F2736" s="166">
        <v>0</v>
      </c>
      <c r="G2736" s="10">
        <v>0</v>
      </c>
      <c r="H2736" s="167">
        <v>0</v>
      </c>
      <c r="I2736" s="167">
        <v>0</v>
      </c>
      <c r="J2736" s="35">
        <v>0</v>
      </c>
      <c r="K2736" s="103" t="s">
        <v>23</v>
      </c>
      <c r="L2736" s="34">
        <v>0</v>
      </c>
      <c r="M2736" s="11" t="s">
        <v>23</v>
      </c>
      <c r="N2736" s="103" t="s">
        <v>23</v>
      </c>
      <c r="O2736" s="11" t="s">
        <v>23</v>
      </c>
    </row>
    <row r="2737" spans="1:15" s="67" customFormat="1" ht="87" customHeight="1">
      <c r="A2737" s="104" t="s">
        <v>2862</v>
      </c>
      <c r="B2737" s="1049" t="s">
        <v>2867</v>
      </c>
      <c r="C2737" s="1050"/>
      <c r="D2737" s="11">
        <v>0</v>
      </c>
      <c r="E2737" s="104" t="s">
        <v>23</v>
      </c>
      <c r="F2737" s="166">
        <v>0</v>
      </c>
      <c r="G2737" s="10">
        <v>0</v>
      </c>
      <c r="H2737" s="167">
        <v>0</v>
      </c>
      <c r="I2737" s="167">
        <v>0</v>
      </c>
      <c r="J2737" s="35">
        <v>0</v>
      </c>
      <c r="K2737" s="103" t="s">
        <v>23</v>
      </c>
      <c r="L2737" s="34">
        <v>0</v>
      </c>
      <c r="M2737" s="11" t="s">
        <v>23</v>
      </c>
      <c r="N2737" s="103" t="s">
        <v>23</v>
      </c>
      <c r="O2737" s="11" t="s">
        <v>23</v>
      </c>
    </row>
    <row r="2738" spans="1:15" s="67" customFormat="1" ht="21">
      <c r="A2738" s="174" t="s">
        <v>2868</v>
      </c>
      <c r="B2738" s="1049" t="s">
        <v>994</v>
      </c>
      <c r="C2738" s="1051"/>
      <c r="D2738" s="1051"/>
      <c r="E2738" s="1051"/>
      <c r="F2738" s="1051"/>
      <c r="G2738" s="1051"/>
      <c r="H2738" s="1051"/>
      <c r="I2738" s="1051"/>
      <c r="J2738" s="1051"/>
      <c r="K2738" s="1051"/>
      <c r="L2738" s="1051"/>
      <c r="M2738" s="1051"/>
      <c r="N2738" s="1051"/>
      <c r="O2738" s="1050"/>
    </row>
    <row r="2739" spans="1:15" s="67" customFormat="1" ht="21">
      <c r="A2739" s="847" t="s">
        <v>982</v>
      </c>
      <c r="B2739" s="21" t="s">
        <v>23</v>
      </c>
      <c r="C2739" s="21" t="s">
        <v>23</v>
      </c>
      <c r="D2739" s="801">
        <v>0</v>
      </c>
      <c r="E2739" s="44" t="s">
        <v>23</v>
      </c>
      <c r="F2739" s="799">
        <v>0</v>
      </c>
      <c r="G2739" s="282">
        <v>0</v>
      </c>
      <c r="H2739" s="273">
        <v>0</v>
      </c>
      <c r="I2739" s="273">
        <v>0</v>
      </c>
      <c r="J2739" s="273">
        <v>0</v>
      </c>
      <c r="K2739" s="44" t="s">
        <v>23</v>
      </c>
      <c r="L2739" s="273">
        <v>0</v>
      </c>
      <c r="M2739" s="20" t="s">
        <v>23</v>
      </c>
      <c r="N2739" s="44" t="s">
        <v>23</v>
      </c>
      <c r="O2739" s="18" t="s">
        <v>23</v>
      </c>
    </row>
    <row r="2740" spans="1:15" s="67" customFormat="1" ht="87" customHeight="1">
      <c r="A2740" s="104" t="s">
        <v>2868</v>
      </c>
      <c r="B2740" s="1049" t="s">
        <v>2869</v>
      </c>
      <c r="C2740" s="1050"/>
      <c r="D2740" s="11">
        <v>0</v>
      </c>
      <c r="E2740" s="104" t="s">
        <v>23</v>
      </c>
      <c r="F2740" s="166">
        <v>0</v>
      </c>
      <c r="G2740" s="10">
        <v>0</v>
      </c>
      <c r="H2740" s="167">
        <v>0</v>
      </c>
      <c r="I2740" s="167">
        <v>0</v>
      </c>
      <c r="J2740" s="35">
        <v>0</v>
      </c>
      <c r="K2740" s="103" t="s">
        <v>23</v>
      </c>
      <c r="L2740" s="34">
        <v>0</v>
      </c>
      <c r="M2740" s="11" t="s">
        <v>23</v>
      </c>
      <c r="N2740" s="103" t="s">
        <v>23</v>
      </c>
      <c r="O2740" s="11" t="s">
        <v>23</v>
      </c>
    </row>
    <row r="2741" spans="1:15" s="67" customFormat="1" ht="150.75" customHeight="1">
      <c r="A2741" s="104" t="s">
        <v>2851</v>
      </c>
      <c r="B2741" s="1049" t="s">
        <v>2870</v>
      </c>
      <c r="C2741" s="1050"/>
      <c r="D2741" s="11">
        <v>0</v>
      </c>
      <c r="E2741" s="104" t="s">
        <v>23</v>
      </c>
      <c r="F2741" s="166">
        <v>0</v>
      </c>
      <c r="G2741" s="10">
        <v>0</v>
      </c>
      <c r="H2741" s="167">
        <v>0</v>
      </c>
      <c r="I2741" s="167">
        <v>0</v>
      </c>
      <c r="J2741" s="35">
        <v>0</v>
      </c>
      <c r="K2741" s="103" t="s">
        <v>23</v>
      </c>
      <c r="L2741" s="34">
        <v>0</v>
      </c>
      <c r="M2741" s="11" t="s">
        <v>23</v>
      </c>
      <c r="N2741" s="103" t="s">
        <v>23</v>
      </c>
      <c r="O2741" s="11" t="s">
        <v>23</v>
      </c>
    </row>
    <row r="2742" spans="1:15" s="67" customFormat="1" ht="43.5" customHeight="1">
      <c r="A2742" s="104" t="s">
        <v>2871</v>
      </c>
      <c r="B2742" s="1049" t="s">
        <v>2872</v>
      </c>
      <c r="C2742" s="1051"/>
      <c r="D2742" s="1051"/>
      <c r="E2742" s="1051"/>
      <c r="F2742" s="1051"/>
      <c r="G2742" s="1051"/>
      <c r="H2742" s="1051"/>
      <c r="I2742" s="1051"/>
      <c r="J2742" s="1051"/>
      <c r="K2742" s="1051"/>
      <c r="L2742" s="1051"/>
      <c r="M2742" s="1051"/>
      <c r="N2742" s="1051"/>
      <c r="O2742" s="1050"/>
    </row>
    <row r="2743" spans="1:15" s="67" customFormat="1" ht="21">
      <c r="A2743" s="104" t="s">
        <v>2873</v>
      </c>
      <c r="B2743" s="1049" t="s">
        <v>20</v>
      </c>
      <c r="C2743" s="1051"/>
      <c r="D2743" s="1051"/>
      <c r="E2743" s="1051"/>
      <c r="F2743" s="1051"/>
      <c r="G2743" s="1051"/>
      <c r="H2743" s="1051"/>
      <c r="I2743" s="1051"/>
      <c r="J2743" s="1051"/>
      <c r="K2743" s="1051"/>
      <c r="L2743" s="1051"/>
      <c r="M2743" s="1051"/>
      <c r="N2743" s="1051"/>
      <c r="O2743" s="1050"/>
    </row>
    <row r="2744" spans="1:15" s="67" customFormat="1" ht="162.75" customHeight="1">
      <c r="A2744" s="44">
        <v>1</v>
      </c>
      <c r="B2744" s="12" t="s">
        <v>2874</v>
      </c>
      <c r="C2744" s="12" t="s">
        <v>2875</v>
      </c>
      <c r="D2744" s="801">
        <v>768.7</v>
      </c>
      <c r="E2744" s="12" t="s">
        <v>2876</v>
      </c>
      <c r="F2744" s="799">
        <v>0</v>
      </c>
      <c r="G2744" s="282">
        <v>1</v>
      </c>
      <c r="H2744" s="273">
        <v>3342886.95</v>
      </c>
      <c r="I2744" s="273">
        <v>0</v>
      </c>
      <c r="J2744" s="273">
        <v>3342886.95</v>
      </c>
      <c r="K2744" s="44" t="s">
        <v>2877</v>
      </c>
      <c r="L2744" s="273">
        <v>8181264.0300000003</v>
      </c>
      <c r="M2744" s="20">
        <v>40396</v>
      </c>
      <c r="N2744" s="5" t="s">
        <v>2878</v>
      </c>
      <c r="O2744" s="18" t="s">
        <v>23</v>
      </c>
    </row>
    <row r="2745" spans="1:15" s="67" customFormat="1" ht="84.75" customHeight="1">
      <c r="A2745" s="104" t="s">
        <v>2873</v>
      </c>
      <c r="B2745" s="1049" t="s">
        <v>2879</v>
      </c>
      <c r="C2745" s="1050"/>
      <c r="D2745" s="11">
        <v>768.7</v>
      </c>
      <c r="E2745" s="104" t="s">
        <v>23</v>
      </c>
      <c r="F2745" s="166">
        <v>0</v>
      </c>
      <c r="G2745" s="10">
        <v>1</v>
      </c>
      <c r="H2745" s="167">
        <v>3342886.95</v>
      </c>
      <c r="I2745" s="167">
        <v>0</v>
      </c>
      <c r="J2745" s="35">
        <v>3342886.95</v>
      </c>
      <c r="K2745" s="103" t="s">
        <v>23</v>
      </c>
      <c r="L2745" s="34">
        <f>L2744</f>
        <v>8181264.0300000003</v>
      </c>
      <c r="M2745" s="11" t="s">
        <v>23</v>
      </c>
      <c r="N2745" s="103" t="s">
        <v>23</v>
      </c>
      <c r="O2745" s="11" t="s">
        <v>23</v>
      </c>
    </row>
    <row r="2746" spans="1:15" s="67" customFormat="1" ht="21">
      <c r="A2746" s="104" t="s">
        <v>2880</v>
      </c>
      <c r="B2746" s="1049" t="s">
        <v>197</v>
      </c>
      <c r="C2746" s="1051"/>
      <c r="D2746" s="1051"/>
      <c r="E2746" s="1051"/>
      <c r="F2746" s="1051"/>
      <c r="G2746" s="1051"/>
      <c r="H2746" s="1051"/>
      <c r="I2746" s="1051"/>
      <c r="J2746" s="1051"/>
      <c r="K2746" s="1051"/>
      <c r="L2746" s="1051"/>
      <c r="M2746" s="1051"/>
      <c r="N2746" s="1051"/>
      <c r="O2746" s="1050"/>
    </row>
    <row r="2747" spans="1:15" s="67" customFormat="1" ht="21">
      <c r="A2747" s="44">
        <v>1</v>
      </c>
      <c r="B2747" s="21" t="s">
        <v>23</v>
      </c>
      <c r="C2747" s="21" t="s">
        <v>23</v>
      </c>
      <c r="D2747" s="801">
        <v>0</v>
      </c>
      <c r="E2747" s="44" t="s">
        <v>23</v>
      </c>
      <c r="F2747" s="799">
        <v>0</v>
      </c>
      <c r="G2747" s="282">
        <v>0</v>
      </c>
      <c r="H2747" s="273">
        <v>0</v>
      </c>
      <c r="I2747" s="273">
        <v>0</v>
      </c>
      <c r="J2747" s="273">
        <v>0</v>
      </c>
      <c r="K2747" s="44" t="s">
        <v>23</v>
      </c>
      <c r="L2747" s="273">
        <v>0</v>
      </c>
      <c r="M2747" s="20" t="s">
        <v>23</v>
      </c>
      <c r="N2747" s="44" t="s">
        <v>23</v>
      </c>
      <c r="O2747" s="18" t="s">
        <v>23</v>
      </c>
    </row>
    <row r="2748" spans="1:15" s="67" customFormat="1" ht="108" customHeight="1">
      <c r="A2748" s="104" t="s">
        <v>2880</v>
      </c>
      <c r="B2748" s="1049" t="s">
        <v>2881</v>
      </c>
      <c r="C2748" s="1050"/>
      <c r="D2748" s="11">
        <v>0</v>
      </c>
      <c r="E2748" s="104" t="s">
        <v>23</v>
      </c>
      <c r="F2748" s="166">
        <v>0</v>
      </c>
      <c r="G2748" s="10">
        <v>0</v>
      </c>
      <c r="H2748" s="167">
        <v>0</v>
      </c>
      <c r="I2748" s="167">
        <v>0</v>
      </c>
      <c r="J2748" s="35">
        <v>0</v>
      </c>
      <c r="K2748" s="103" t="s">
        <v>23</v>
      </c>
      <c r="L2748" s="34">
        <v>0</v>
      </c>
      <c r="M2748" s="11" t="s">
        <v>23</v>
      </c>
      <c r="N2748" s="103" t="s">
        <v>23</v>
      </c>
      <c r="O2748" s="11" t="s">
        <v>23</v>
      </c>
    </row>
    <row r="2749" spans="1:15" s="67" customFormat="1" ht="21">
      <c r="A2749" s="104" t="s">
        <v>2882</v>
      </c>
      <c r="B2749" s="1049" t="s">
        <v>678</v>
      </c>
      <c r="C2749" s="1051"/>
      <c r="D2749" s="1051"/>
      <c r="E2749" s="1051"/>
      <c r="F2749" s="1051"/>
      <c r="G2749" s="1051"/>
      <c r="H2749" s="1051"/>
      <c r="I2749" s="1051"/>
      <c r="J2749" s="1051"/>
      <c r="K2749" s="1051"/>
      <c r="L2749" s="1051"/>
      <c r="M2749" s="1051"/>
      <c r="N2749" s="1051"/>
      <c r="O2749" s="1050"/>
    </row>
    <row r="2750" spans="1:15" s="67" customFormat="1" ht="21">
      <c r="A2750" s="104" t="s">
        <v>2883</v>
      </c>
      <c r="B2750" s="1049" t="s">
        <v>977</v>
      </c>
      <c r="C2750" s="1051"/>
      <c r="D2750" s="1051"/>
      <c r="E2750" s="1051"/>
      <c r="F2750" s="1051"/>
      <c r="G2750" s="1051"/>
      <c r="H2750" s="1051"/>
      <c r="I2750" s="1051"/>
      <c r="J2750" s="1051"/>
      <c r="K2750" s="1051"/>
      <c r="L2750" s="1051"/>
      <c r="M2750" s="1051"/>
      <c r="N2750" s="1051"/>
      <c r="O2750" s="1050"/>
    </row>
    <row r="2751" spans="1:15" s="67" customFormat="1" ht="21">
      <c r="A2751" s="44">
        <v>1</v>
      </c>
      <c r="B2751" s="21" t="s">
        <v>23</v>
      </c>
      <c r="C2751" s="21" t="s">
        <v>23</v>
      </c>
      <c r="D2751" s="801">
        <v>0</v>
      </c>
      <c r="E2751" s="44" t="s">
        <v>23</v>
      </c>
      <c r="F2751" s="799">
        <v>0</v>
      </c>
      <c r="G2751" s="282">
        <v>0</v>
      </c>
      <c r="H2751" s="273">
        <v>0</v>
      </c>
      <c r="I2751" s="273">
        <v>0</v>
      </c>
      <c r="J2751" s="273">
        <v>0</v>
      </c>
      <c r="K2751" s="44" t="s">
        <v>23</v>
      </c>
      <c r="L2751" s="273">
        <v>0</v>
      </c>
      <c r="M2751" s="20" t="s">
        <v>23</v>
      </c>
      <c r="N2751" s="44" t="s">
        <v>23</v>
      </c>
      <c r="O2751" s="18" t="s">
        <v>23</v>
      </c>
    </row>
    <row r="2752" spans="1:15" s="67" customFormat="1" ht="21">
      <c r="A2752" s="104" t="s">
        <v>2883</v>
      </c>
      <c r="B2752" s="1049" t="s">
        <v>978</v>
      </c>
      <c r="C2752" s="1050"/>
      <c r="D2752" s="11">
        <v>0</v>
      </c>
      <c r="E2752" s="104" t="s">
        <v>23</v>
      </c>
      <c r="F2752" s="166">
        <v>0</v>
      </c>
      <c r="G2752" s="10">
        <v>0</v>
      </c>
      <c r="H2752" s="167">
        <v>0</v>
      </c>
      <c r="I2752" s="167">
        <v>0</v>
      </c>
      <c r="J2752" s="35">
        <v>0</v>
      </c>
      <c r="K2752" s="103" t="s">
        <v>23</v>
      </c>
      <c r="L2752" s="34">
        <v>0</v>
      </c>
      <c r="M2752" s="11" t="s">
        <v>23</v>
      </c>
      <c r="N2752" s="103" t="s">
        <v>23</v>
      </c>
      <c r="O2752" s="11" t="s">
        <v>23</v>
      </c>
    </row>
    <row r="2753" spans="1:15" s="67" customFormat="1" ht="21">
      <c r="A2753" s="104" t="s">
        <v>2884</v>
      </c>
      <c r="B2753" s="1049" t="s">
        <v>692</v>
      </c>
      <c r="C2753" s="1051"/>
      <c r="D2753" s="1051"/>
      <c r="E2753" s="1051"/>
      <c r="F2753" s="1051"/>
      <c r="G2753" s="1051"/>
      <c r="H2753" s="1051"/>
      <c r="I2753" s="1051"/>
      <c r="J2753" s="1051"/>
      <c r="K2753" s="1051"/>
      <c r="L2753" s="1051"/>
      <c r="M2753" s="1051"/>
      <c r="N2753" s="1051"/>
      <c r="O2753" s="1050"/>
    </row>
    <row r="2754" spans="1:15" s="67" customFormat="1" ht="21">
      <c r="A2754" s="44">
        <v>1</v>
      </c>
      <c r="B2754" s="21" t="s">
        <v>23</v>
      </c>
      <c r="C2754" s="21" t="s">
        <v>23</v>
      </c>
      <c r="D2754" s="801">
        <v>0</v>
      </c>
      <c r="E2754" s="44" t="s">
        <v>23</v>
      </c>
      <c r="F2754" s="799">
        <v>0</v>
      </c>
      <c r="G2754" s="282">
        <v>0</v>
      </c>
      <c r="H2754" s="273">
        <v>0</v>
      </c>
      <c r="I2754" s="273">
        <v>0</v>
      </c>
      <c r="J2754" s="273">
        <v>0</v>
      </c>
      <c r="K2754" s="44" t="s">
        <v>23</v>
      </c>
      <c r="L2754" s="273">
        <v>0</v>
      </c>
      <c r="M2754" s="20" t="s">
        <v>23</v>
      </c>
      <c r="N2754" s="44" t="s">
        <v>23</v>
      </c>
      <c r="O2754" s="18" t="s">
        <v>23</v>
      </c>
    </row>
    <row r="2755" spans="1:15" s="67" customFormat="1" ht="21">
      <c r="A2755" s="104" t="s">
        <v>2884</v>
      </c>
      <c r="B2755" s="1049" t="s">
        <v>980</v>
      </c>
      <c r="C2755" s="1050"/>
      <c r="D2755" s="11">
        <v>0</v>
      </c>
      <c r="E2755" s="104" t="s">
        <v>23</v>
      </c>
      <c r="F2755" s="166">
        <v>0</v>
      </c>
      <c r="G2755" s="10">
        <v>0</v>
      </c>
      <c r="H2755" s="167">
        <v>0</v>
      </c>
      <c r="I2755" s="167">
        <v>0</v>
      </c>
      <c r="J2755" s="35">
        <v>0</v>
      </c>
      <c r="K2755" s="103" t="s">
        <v>23</v>
      </c>
      <c r="L2755" s="34">
        <v>0</v>
      </c>
      <c r="M2755" s="11" t="s">
        <v>23</v>
      </c>
      <c r="N2755" s="103" t="s">
        <v>23</v>
      </c>
      <c r="O2755" s="11" t="s">
        <v>23</v>
      </c>
    </row>
    <row r="2756" spans="1:15" s="67" customFormat="1" ht="21">
      <c r="A2756" s="104" t="s">
        <v>2885</v>
      </c>
      <c r="B2756" s="1049" t="s">
        <v>721</v>
      </c>
      <c r="C2756" s="1051"/>
      <c r="D2756" s="1051"/>
      <c r="E2756" s="1051"/>
      <c r="F2756" s="1051"/>
      <c r="G2756" s="1051"/>
      <c r="H2756" s="1051"/>
      <c r="I2756" s="1051"/>
      <c r="J2756" s="1051"/>
      <c r="K2756" s="1051"/>
      <c r="L2756" s="1051"/>
      <c r="M2756" s="1051"/>
      <c r="N2756" s="1051"/>
      <c r="O2756" s="1050"/>
    </row>
    <row r="2757" spans="1:15" s="67" customFormat="1" ht="21">
      <c r="A2757" s="44" t="s">
        <v>982</v>
      </c>
      <c r="B2757" s="12" t="s">
        <v>23</v>
      </c>
      <c r="C2757" s="12" t="s">
        <v>23</v>
      </c>
      <c r="D2757" s="54">
        <v>0</v>
      </c>
      <c r="E2757" s="17" t="s">
        <v>23</v>
      </c>
      <c r="F2757" s="799">
        <v>0</v>
      </c>
      <c r="G2757" s="269">
        <v>0</v>
      </c>
      <c r="H2757" s="788">
        <v>0</v>
      </c>
      <c r="I2757" s="273">
        <v>0</v>
      </c>
      <c r="J2757" s="273">
        <v>0</v>
      </c>
      <c r="K2757" s="44" t="s">
        <v>23</v>
      </c>
      <c r="L2757" s="273">
        <v>0</v>
      </c>
      <c r="M2757" s="281" t="s">
        <v>23</v>
      </c>
      <c r="N2757" s="17" t="s">
        <v>23</v>
      </c>
      <c r="O2757" s="18" t="s">
        <v>23</v>
      </c>
    </row>
    <row r="2758" spans="1:15" s="67" customFormat="1" ht="21">
      <c r="A2758" s="104" t="s">
        <v>2885</v>
      </c>
      <c r="B2758" s="1049" t="s">
        <v>732</v>
      </c>
      <c r="C2758" s="1050"/>
      <c r="D2758" s="11">
        <v>0</v>
      </c>
      <c r="E2758" s="104" t="s">
        <v>23</v>
      </c>
      <c r="F2758" s="166">
        <v>0</v>
      </c>
      <c r="G2758" s="10">
        <v>0</v>
      </c>
      <c r="H2758" s="167">
        <v>0</v>
      </c>
      <c r="I2758" s="167">
        <v>0</v>
      </c>
      <c r="J2758" s="35">
        <v>0</v>
      </c>
      <c r="K2758" s="103" t="s">
        <v>23</v>
      </c>
      <c r="L2758" s="846">
        <v>0</v>
      </c>
      <c r="M2758" s="11" t="s">
        <v>23</v>
      </c>
      <c r="N2758" s="103" t="s">
        <v>23</v>
      </c>
      <c r="O2758" s="11" t="s">
        <v>23</v>
      </c>
    </row>
    <row r="2759" spans="1:15" s="67" customFormat="1" ht="120.75" customHeight="1">
      <c r="A2759" s="104" t="s">
        <v>2882</v>
      </c>
      <c r="B2759" s="1049" t="s">
        <v>2886</v>
      </c>
      <c r="C2759" s="1050"/>
      <c r="D2759" s="11">
        <v>0</v>
      </c>
      <c r="E2759" s="104" t="s">
        <v>23</v>
      </c>
      <c r="F2759" s="166">
        <v>0</v>
      </c>
      <c r="G2759" s="10">
        <v>0</v>
      </c>
      <c r="H2759" s="167">
        <v>0</v>
      </c>
      <c r="I2759" s="167">
        <v>0</v>
      </c>
      <c r="J2759" s="35">
        <v>0</v>
      </c>
      <c r="K2759" s="103" t="s">
        <v>23</v>
      </c>
      <c r="L2759" s="34">
        <v>0</v>
      </c>
      <c r="M2759" s="11" t="s">
        <v>23</v>
      </c>
      <c r="N2759" s="103" t="s">
        <v>23</v>
      </c>
      <c r="O2759" s="11" t="s">
        <v>23</v>
      </c>
    </row>
    <row r="2760" spans="1:15" s="67" customFormat="1" ht="21">
      <c r="A2760" s="104" t="s">
        <v>2887</v>
      </c>
      <c r="B2760" s="1049" t="s">
        <v>735</v>
      </c>
      <c r="C2760" s="1051"/>
      <c r="D2760" s="1051"/>
      <c r="E2760" s="1051"/>
      <c r="F2760" s="1051"/>
      <c r="G2760" s="1051"/>
      <c r="H2760" s="1051"/>
      <c r="I2760" s="1051"/>
      <c r="J2760" s="1051"/>
      <c r="K2760" s="1051"/>
      <c r="L2760" s="1051"/>
      <c r="M2760" s="1051"/>
      <c r="N2760" s="1051"/>
      <c r="O2760" s="1050"/>
    </row>
    <row r="2761" spans="1:15" s="67" customFormat="1" ht="21">
      <c r="A2761" s="104" t="s">
        <v>2888</v>
      </c>
      <c r="B2761" s="1049" t="s">
        <v>985</v>
      </c>
      <c r="C2761" s="1051"/>
      <c r="D2761" s="1051"/>
      <c r="E2761" s="1051"/>
      <c r="F2761" s="1051"/>
      <c r="G2761" s="1051"/>
      <c r="H2761" s="1051"/>
      <c r="I2761" s="1051"/>
      <c r="J2761" s="1051"/>
      <c r="K2761" s="1051"/>
      <c r="L2761" s="1051"/>
      <c r="M2761" s="1051"/>
      <c r="N2761" s="1051"/>
      <c r="O2761" s="1050"/>
    </row>
    <row r="2762" spans="1:15" s="67" customFormat="1" ht="21">
      <c r="A2762" s="44">
        <v>1</v>
      </c>
      <c r="B2762" s="21" t="s">
        <v>23</v>
      </c>
      <c r="C2762" s="21" t="s">
        <v>23</v>
      </c>
      <c r="D2762" s="801">
        <v>0</v>
      </c>
      <c r="E2762" s="44" t="s">
        <v>23</v>
      </c>
      <c r="F2762" s="799">
        <v>0</v>
      </c>
      <c r="G2762" s="282">
        <v>0</v>
      </c>
      <c r="H2762" s="273">
        <v>0</v>
      </c>
      <c r="I2762" s="273">
        <v>0</v>
      </c>
      <c r="J2762" s="273">
        <v>0</v>
      </c>
      <c r="K2762" s="44" t="s">
        <v>23</v>
      </c>
      <c r="L2762" s="273">
        <v>0</v>
      </c>
      <c r="M2762" s="20" t="s">
        <v>23</v>
      </c>
      <c r="N2762" s="44" t="s">
        <v>23</v>
      </c>
      <c r="O2762" s="18" t="s">
        <v>23</v>
      </c>
    </row>
    <row r="2763" spans="1:15" s="67" customFormat="1" ht="21">
      <c r="A2763" s="174" t="s">
        <v>2888</v>
      </c>
      <c r="B2763" s="1049" t="s">
        <v>949</v>
      </c>
      <c r="C2763" s="1050"/>
      <c r="D2763" s="11">
        <v>0</v>
      </c>
      <c r="E2763" s="104" t="s">
        <v>23</v>
      </c>
      <c r="F2763" s="166">
        <v>0</v>
      </c>
      <c r="G2763" s="10">
        <v>0</v>
      </c>
      <c r="H2763" s="167">
        <v>0</v>
      </c>
      <c r="I2763" s="167">
        <v>0</v>
      </c>
      <c r="J2763" s="35">
        <v>0</v>
      </c>
      <c r="K2763" s="103" t="s">
        <v>23</v>
      </c>
      <c r="L2763" s="34">
        <v>0</v>
      </c>
      <c r="M2763" s="11" t="s">
        <v>23</v>
      </c>
      <c r="N2763" s="103" t="s">
        <v>23</v>
      </c>
      <c r="O2763" s="11" t="s">
        <v>23</v>
      </c>
    </row>
    <row r="2764" spans="1:15" s="67" customFormat="1" ht="21">
      <c r="A2764" s="174" t="s">
        <v>2889</v>
      </c>
      <c r="B2764" s="1049" t="s">
        <v>987</v>
      </c>
      <c r="C2764" s="1051"/>
      <c r="D2764" s="1051"/>
      <c r="E2764" s="1051"/>
      <c r="F2764" s="1051"/>
      <c r="G2764" s="1051"/>
      <c r="H2764" s="1051"/>
      <c r="I2764" s="1051"/>
      <c r="J2764" s="1051"/>
      <c r="K2764" s="1051"/>
      <c r="L2764" s="1051"/>
      <c r="M2764" s="1051"/>
      <c r="N2764" s="1051"/>
      <c r="O2764" s="1050"/>
    </row>
    <row r="2765" spans="1:15" s="67" customFormat="1" ht="21">
      <c r="A2765" s="820">
        <v>1</v>
      </c>
      <c r="B2765" s="21" t="s">
        <v>23</v>
      </c>
      <c r="C2765" s="21" t="s">
        <v>23</v>
      </c>
      <c r="D2765" s="801">
        <v>0</v>
      </c>
      <c r="E2765" s="44" t="s">
        <v>23</v>
      </c>
      <c r="F2765" s="799">
        <v>0</v>
      </c>
      <c r="G2765" s="282">
        <v>0</v>
      </c>
      <c r="H2765" s="273">
        <v>0</v>
      </c>
      <c r="I2765" s="273">
        <v>0</v>
      </c>
      <c r="J2765" s="273">
        <v>0</v>
      </c>
      <c r="K2765" s="44" t="s">
        <v>23</v>
      </c>
      <c r="L2765" s="273">
        <v>0</v>
      </c>
      <c r="M2765" s="20" t="s">
        <v>23</v>
      </c>
      <c r="N2765" s="44" t="s">
        <v>23</v>
      </c>
      <c r="O2765" s="18" t="s">
        <v>23</v>
      </c>
    </row>
    <row r="2766" spans="1:15" s="67" customFormat="1" ht="21">
      <c r="A2766" s="174" t="s">
        <v>2889</v>
      </c>
      <c r="B2766" s="1049" t="s">
        <v>988</v>
      </c>
      <c r="C2766" s="1050"/>
      <c r="D2766" s="11">
        <v>0</v>
      </c>
      <c r="E2766" s="104" t="s">
        <v>23</v>
      </c>
      <c r="F2766" s="166">
        <v>0</v>
      </c>
      <c r="G2766" s="10">
        <v>0</v>
      </c>
      <c r="H2766" s="167">
        <v>0</v>
      </c>
      <c r="I2766" s="167">
        <v>0</v>
      </c>
      <c r="J2766" s="35">
        <v>0</v>
      </c>
      <c r="K2766" s="103" t="s">
        <v>23</v>
      </c>
      <c r="L2766" s="34">
        <v>0</v>
      </c>
      <c r="M2766" s="11" t="s">
        <v>23</v>
      </c>
      <c r="N2766" s="103" t="s">
        <v>23</v>
      </c>
      <c r="O2766" s="11" t="s">
        <v>23</v>
      </c>
    </row>
    <row r="2767" spans="1:15" s="67" customFormat="1" ht="21">
      <c r="A2767" s="174" t="s">
        <v>2890</v>
      </c>
      <c r="B2767" s="1049" t="s">
        <v>990</v>
      </c>
      <c r="C2767" s="1051"/>
      <c r="D2767" s="1051"/>
      <c r="E2767" s="1051"/>
      <c r="F2767" s="1051"/>
      <c r="G2767" s="1051"/>
      <c r="H2767" s="1051"/>
      <c r="I2767" s="1051"/>
      <c r="J2767" s="1051"/>
      <c r="K2767" s="1051"/>
      <c r="L2767" s="1051"/>
      <c r="M2767" s="1051"/>
      <c r="N2767" s="1051"/>
      <c r="O2767" s="1050"/>
    </row>
    <row r="2768" spans="1:15" s="67" customFormat="1" ht="21">
      <c r="A2768" s="820">
        <v>1</v>
      </c>
      <c r="B2768" s="21" t="s">
        <v>23</v>
      </c>
      <c r="C2768" s="21" t="s">
        <v>23</v>
      </c>
      <c r="D2768" s="801">
        <v>0</v>
      </c>
      <c r="E2768" s="44" t="s">
        <v>23</v>
      </c>
      <c r="F2768" s="799">
        <v>0</v>
      </c>
      <c r="G2768" s="282">
        <v>0</v>
      </c>
      <c r="H2768" s="273">
        <v>0</v>
      </c>
      <c r="I2768" s="273">
        <v>0</v>
      </c>
      <c r="J2768" s="273">
        <v>0</v>
      </c>
      <c r="K2768" s="44" t="s">
        <v>23</v>
      </c>
      <c r="L2768" s="273">
        <v>0</v>
      </c>
      <c r="M2768" s="20" t="s">
        <v>23</v>
      </c>
      <c r="N2768" s="44" t="s">
        <v>23</v>
      </c>
      <c r="O2768" s="18" t="s">
        <v>23</v>
      </c>
    </row>
    <row r="2769" spans="1:15" s="67" customFormat="1" ht="21">
      <c r="A2769" s="174" t="s">
        <v>2890</v>
      </c>
      <c r="B2769" s="1049" t="s">
        <v>991</v>
      </c>
      <c r="C2769" s="1050"/>
      <c r="D2769" s="11">
        <v>0</v>
      </c>
      <c r="E2769" s="104" t="s">
        <v>23</v>
      </c>
      <c r="F2769" s="166">
        <v>0</v>
      </c>
      <c r="G2769" s="10">
        <v>0</v>
      </c>
      <c r="H2769" s="167">
        <v>0</v>
      </c>
      <c r="I2769" s="167">
        <v>0</v>
      </c>
      <c r="J2769" s="35">
        <v>0</v>
      </c>
      <c r="K2769" s="103" t="s">
        <v>23</v>
      </c>
      <c r="L2769" s="34">
        <v>0</v>
      </c>
      <c r="M2769" s="11" t="s">
        <v>23</v>
      </c>
      <c r="N2769" s="103" t="s">
        <v>23</v>
      </c>
      <c r="O2769" s="11" t="s">
        <v>23</v>
      </c>
    </row>
    <row r="2770" spans="1:15" s="67" customFormat="1" ht="21">
      <c r="A2770" s="174" t="s">
        <v>2891</v>
      </c>
      <c r="B2770" s="1049" t="s">
        <v>721</v>
      </c>
      <c r="C2770" s="1051"/>
      <c r="D2770" s="1051"/>
      <c r="E2770" s="1051"/>
      <c r="F2770" s="1051"/>
      <c r="G2770" s="1051"/>
      <c r="H2770" s="1051"/>
      <c r="I2770" s="1051"/>
      <c r="J2770" s="1051"/>
      <c r="K2770" s="1051"/>
      <c r="L2770" s="1051"/>
      <c r="M2770" s="1051"/>
      <c r="N2770" s="1051"/>
      <c r="O2770" s="1050"/>
    </row>
    <row r="2771" spans="1:15" s="67" customFormat="1" ht="21">
      <c r="A2771" s="847" t="s">
        <v>982</v>
      </c>
      <c r="B2771" s="21" t="s">
        <v>23</v>
      </c>
      <c r="C2771" s="21" t="s">
        <v>23</v>
      </c>
      <c r="D2771" s="801">
        <v>0</v>
      </c>
      <c r="E2771" s="44" t="s">
        <v>23</v>
      </c>
      <c r="F2771" s="799">
        <v>0</v>
      </c>
      <c r="G2771" s="282">
        <v>0</v>
      </c>
      <c r="H2771" s="273">
        <v>0</v>
      </c>
      <c r="I2771" s="273">
        <v>0</v>
      </c>
      <c r="J2771" s="273">
        <v>0</v>
      </c>
      <c r="K2771" s="44" t="s">
        <v>23</v>
      </c>
      <c r="L2771" s="273">
        <v>0</v>
      </c>
      <c r="M2771" s="20" t="s">
        <v>23</v>
      </c>
      <c r="N2771" s="44" t="s">
        <v>23</v>
      </c>
      <c r="O2771" s="18" t="s">
        <v>23</v>
      </c>
    </row>
    <row r="2772" spans="1:15" s="67" customFormat="1" ht="21">
      <c r="A2772" s="174" t="s">
        <v>2891</v>
      </c>
      <c r="B2772" s="1049" t="s">
        <v>732</v>
      </c>
      <c r="C2772" s="1050"/>
      <c r="D2772" s="11">
        <v>0</v>
      </c>
      <c r="E2772" s="104" t="s">
        <v>23</v>
      </c>
      <c r="F2772" s="166">
        <v>0</v>
      </c>
      <c r="G2772" s="10">
        <v>0</v>
      </c>
      <c r="H2772" s="167">
        <v>0</v>
      </c>
      <c r="I2772" s="167">
        <v>0</v>
      </c>
      <c r="J2772" s="35">
        <v>0</v>
      </c>
      <c r="K2772" s="103" t="s">
        <v>23</v>
      </c>
      <c r="L2772" s="34">
        <v>0</v>
      </c>
      <c r="M2772" s="11" t="s">
        <v>23</v>
      </c>
      <c r="N2772" s="103" t="s">
        <v>23</v>
      </c>
      <c r="O2772" s="11" t="s">
        <v>23</v>
      </c>
    </row>
    <row r="2773" spans="1:15" s="67" customFormat="1" ht="124.5" customHeight="1">
      <c r="A2773" s="104" t="s">
        <v>2887</v>
      </c>
      <c r="B2773" s="1049" t="s">
        <v>2892</v>
      </c>
      <c r="C2773" s="1050"/>
      <c r="D2773" s="11">
        <v>0</v>
      </c>
      <c r="E2773" s="104" t="s">
        <v>23</v>
      </c>
      <c r="F2773" s="166">
        <v>0</v>
      </c>
      <c r="G2773" s="10">
        <v>0</v>
      </c>
      <c r="H2773" s="167">
        <v>0</v>
      </c>
      <c r="I2773" s="167">
        <v>0</v>
      </c>
      <c r="J2773" s="35">
        <v>0</v>
      </c>
      <c r="K2773" s="103" t="s">
        <v>23</v>
      </c>
      <c r="L2773" s="34">
        <v>0</v>
      </c>
      <c r="M2773" s="11" t="s">
        <v>23</v>
      </c>
      <c r="N2773" s="103" t="s">
        <v>23</v>
      </c>
      <c r="O2773" s="11" t="s">
        <v>23</v>
      </c>
    </row>
    <row r="2774" spans="1:15" s="67" customFormat="1" ht="21">
      <c r="A2774" s="174" t="s">
        <v>2893</v>
      </c>
      <c r="B2774" s="1049" t="s">
        <v>994</v>
      </c>
      <c r="C2774" s="1051"/>
      <c r="D2774" s="1051"/>
      <c r="E2774" s="1051"/>
      <c r="F2774" s="1051"/>
      <c r="G2774" s="1051"/>
      <c r="H2774" s="1051"/>
      <c r="I2774" s="1051"/>
      <c r="J2774" s="1051"/>
      <c r="K2774" s="1051"/>
      <c r="L2774" s="1051"/>
      <c r="M2774" s="1051"/>
      <c r="N2774" s="1051"/>
      <c r="O2774" s="1050"/>
    </row>
    <row r="2775" spans="1:15" s="67" customFormat="1" ht="21">
      <c r="A2775" s="847" t="s">
        <v>982</v>
      </c>
      <c r="B2775" s="21" t="s">
        <v>23</v>
      </c>
      <c r="C2775" s="21" t="s">
        <v>23</v>
      </c>
      <c r="D2775" s="801">
        <v>0</v>
      </c>
      <c r="E2775" s="44" t="s">
        <v>23</v>
      </c>
      <c r="F2775" s="799">
        <v>0</v>
      </c>
      <c r="G2775" s="282">
        <v>0</v>
      </c>
      <c r="H2775" s="273">
        <v>0</v>
      </c>
      <c r="I2775" s="273">
        <v>0</v>
      </c>
      <c r="J2775" s="273">
        <v>0</v>
      </c>
      <c r="K2775" s="44" t="s">
        <v>23</v>
      </c>
      <c r="L2775" s="273">
        <v>0</v>
      </c>
      <c r="M2775" s="20" t="s">
        <v>23</v>
      </c>
      <c r="N2775" s="44" t="s">
        <v>23</v>
      </c>
      <c r="O2775" s="18" t="s">
        <v>23</v>
      </c>
    </row>
    <row r="2776" spans="1:15" s="67" customFormat="1" ht="114.75" customHeight="1">
      <c r="A2776" s="104" t="s">
        <v>2893</v>
      </c>
      <c r="B2776" s="1049" t="s">
        <v>2894</v>
      </c>
      <c r="C2776" s="1050"/>
      <c r="D2776" s="11">
        <v>0</v>
      </c>
      <c r="E2776" s="104" t="s">
        <v>23</v>
      </c>
      <c r="F2776" s="166">
        <v>0</v>
      </c>
      <c r="G2776" s="10">
        <v>0</v>
      </c>
      <c r="H2776" s="167">
        <v>0</v>
      </c>
      <c r="I2776" s="167">
        <v>0</v>
      </c>
      <c r="J2776" s="35">
        <v>0</v>
      </c>
      <c r="K2776" s="103" t="s">
        <v>23</v>
      </c>
      <c r="L2776" s="34">
        <v>0</v>
      </c>
      <c r="M2776" s="11" t="s">
        <v>23</v>
      </c>
      <c r="N2776" s="103" t="s">
        <v>23</v>
      </c>
      <c r="O2776" s="11" t="s">
        <v>23</v>
      </c>
    </row>
    <row r="2777" spans="1:15" s="67" customFormat="1" ht="107.25" customHeight="1">
      <c r="A2777" s="104" t="s">
        <v>2871</v>
      </c>
      <c r="B2777" s="1049" t="s">
        <v>2895</v>
      </c>
      <c r="C2777" s="1050"/>
      <c r="D2777" s="11">
        <v>768.7</v>
      </c>
      <c r="E2777" s="104" t="s">
        <v>23</v>
      </c>
      <c r="F2777" s="166">
        <v>0</v>
      </c>
      <c r="G2777" s="10">
        <v>1</v>
      </c>
      <c r="H2777" s="167">
        <v>3342886.95</v>
      </c>
      <c r="I2777" s="167">
        <v>0</v>
      </c>
      <c r="J2777" s="35">
        <v>3342886.95</v>
      </c>
      <c r="K2777" s="103" t="s">
        <v>23</v>
      </c>
      <c r="L2777" s="34">
        <f>L2745</f>
        <v>8181264.0300000003</v>
      </c>
      <c r="M2777" s="11" t="s">
        <v>23</v>
      </c>
      <c r="N2777" s="103" t="s">
        <v>23</v>
      </c>
      <c r="O2777" s="11" t="s">
        <v>23</v>
      </c>
    </row>
    <row r="2778" spans="1:15" s="67" customFormat="1" ht="73.5" customHeight="1">
      <c r="A2778" s="104" t="s">
        <v>2896</v>
      </c>
      <c r="B2778" s="1049" t="s">
        <v>2897</v>
      </c>
      <c r="C2778" s="1051"/>
      <c r="D2778" s="1051"/>
      <c r="E2778" s="1051"/>
      <c r="F2778" s="1051"/>
      <c r="G2778" s="1051"/>
      <c r="H2778" s="1051"/>
      <c r="I2778" s="1051"/>
      <c r="J2778" s="1051"/>
      <c r="K2778" s="1051"/>
      <c r="L2778" s="1051"/>
      <c r="M2778" s="1051"/>
      <c r="N2778" s="1051"/>
      <c r="O2778" s="1050"/>
    </row>
    <row r="2779" spans="1:15" s="67" customFormat="1" ht="21">
      <c r="A2779" s="104" t="s">
        <v>2898</v>
      </c>
      <c r="B2779" s="1049" t="s">
        <v>20</v>
      </c>
      <c r="C2779" s="1051"/>
      <c r="D2779" s="1051"/>
      <c r="E2779" s="1051"/>
      <c r="F2779" s="1051"/>
      <c r="G2779" s="1051"/>
      <c r="H2779" s="1051"/>
      <c r="I2779" s="1051"/>
      <c r="J2779" s="1051"/>
      <c r="K2779" s="1051"/>
      <c r="L2779" s="1051"/>
      <c r="M2779" s="1051"/>
      <c r="N2779" s="1051"/>
      <c r="O2779" s="1050"/>
    </row>
    <row r="2780" spans="1:15" s="67" customFormat="1" ht="166.5" customHeight="1">
      <c r="A2780" s="44">
        <v>1</v>
      </c>
      <c r="B2780" s="12" t="s">
        <v>2899</v>
      </c>
      <c r="C2780" s="12" t="s">
        <v>2900</v>
      </c>
      <c r="D2780" s="801">
        <v>195.3</v>
      </c>
      <c r="E2780" s="12" t="s">
        <v>2901</v>
      </c>
      <c r="F2780" s="799">
        <v>0</v>
      </c>
      <c r="G2780" s="282">
        <v>1</v>
      </c>
      <c r="H2780" s="273">
        <v>291785.43</v>
      </c>
      <c r="I2780" s="273">
        <v>0</v>
      </c>
      <c r="J2780" s="273">
        <v>291785.43</v>
      </c>
      <c r="K2780" s="44" t="s">
        <v>2902</v>
      </c>
      <c r="L2780" s="273">
        <v>2806410.08</v>
      </c>
      <c r="M2780" s="20">
        <v>42118</v>
      </c>
      <c r="N2780" s="5" t="s">
        <v>2903</v>
      </c>
      <c r="O2780" s="18" t="s">
        <v>2904</v>
      </c>
    </row>
    <row r="2781" spans="1:15" s="67" customFormat="1" ht="177.75" customHeight="1">
      <c r="A2781" s="44">
        <v>2</v>
      </c>
      <c r="B2781" s="12" t="s">
        <v>2905</v>
      </c>
      <c r="C2781" s="12" t="s">
        <v>2900</v>
      </c>
      <c r="D2781" s="801">
        <v>53.4</v>
      </c>
      <c r="E2781" s="12" t="s">
        <v>2906</v>
      </c>
      <c r="F2781" s="799">
        <v>0</v>
      </c>
      <c r="G2781" s="282">
        <v>1</v>
      </c>
      <c r="H2781" s="273">
        <v>265124.08</v>
      </c>
      <c r="I2781" s="273">
        <v>0</v>
      </c>
      <c r="J2781" s="273">
        <v>265124.08</v>
      </c>
      <c r="K2781" s="44" t="s">
        <v>2907</v>
      </c>
      <c r="L2781" s="273">
        <v>912847.41</v>
      </c>
      <c r="M2781" s="20">
        <v>42118</v>
      </c>
      <c r="N2781" s="5" t="s">
        <v>2908</v>
      </c>
      <c r="O2781" s="18"/>
    </row>
    <row r="2782" spans="1:15" s="67" customFormat="1" ht="92.25" customHeight="1">
      <c r="A2782" s="104" t="s">
        <v>2909</v>
      </c>
      <c r="B2782" s="1049" t="s">
        <v>2910</v>
      </c>
      <c r="C2782" s="1050"/>
      <c r="D2782" s="11">
        <v>248.70000000000002</v>
      </c>
      <c r="E2782" s="104" t="s">
        <v>23</v>
      </c>
      <c r="F2782" s="166">
        <v>0</v>
      </c>
      <c r="G2782" s="10">
        <v>2</v>
      </c>
      <c r="H2782" s="167">
        <v>556909.51</v>
      </c>
      <c r="I2782" s="167">
        <v>0</v>
      </c>
      <c r="J2782" s="34">
        <v>556909.51</v>
      </c>
      <c r="K2782" s="103" t="s">
        <v>23</v>
      </c>
      <c r="L2782" s="34">
        <f>L2780+L2781</f>
        <v>3719257.49</v>
      </c>
      <c r="M2782" s="11" t="s">
        <v>23</v>
      </c>
      <c r="N2782" s="103" t="s">
        <v>23</v>
      </c>
      <c r="O2782" s="11" t="s">
        <v>23</v>
      </c>
    </row>
    <row r="2783" spans="1:15" s="67" customFormat="1" ht="21">
      <c r="A2783" s="104" t="s">
        <v>2880</v>
      </c>
      <c r="B2783" s="1049" t="s">
        <v>197</v>
      </c>
      <c r="C2783" s="1051"/>
      <c r="D2783" s="1051"/>
      <c r="E2783" s="1051"/>
      <c r="F2783" s="1051"/>
      <c r="G2783" s="1051"/>
      <c r="H2783" s="1051"/>
      <c r="I2783" s="1051"/>
      <c r="J2783" s="1051"/>
      <c r="K2783" s="1051"/>
      <c r="L2783" s="1051"/>
      <c r="M2783" s="1051"/>
      <c r="N2783" s="1051"/>
      <c r="O2783" s="1050"/>
    </row>
    <row r="2784" spans="1:15" s="67" customFormat="1" ht="21">
      <c r="A2784" s="44">
        <v>1</v>
      </c>
      <c r="B2784" s="21" t="s">
        <v>23</v>
      </c>
      <c r="C2784" s="21" t="s">
        <v>23</v>
      </c>
      <c r="D2784" s="801">
        <v>0</v>
      </c>
      <c r="E2784" s="44" t="s">
        <v>23</v>
      </c>
      <c r="F2784" s="799">
        <v>0</v>
      </c>
      <c r="G2784" s="282">
        <v>0</v>
      </c>
      <c r="H2784" s="273">
        <v>0</v>
      </c>
      <c r="I2784" s="273">
        <v>0</v>
      </c>
      <c r="J2784" s="273">
        <v>0</v>
      </c>
      <c r="K2784" s="44" t="s">
        <v>23</v>
      </c>
      <c r="L2784" s="273">
        <v>0</v>
      </c>
      <c r="M2784" s="20" t="s">
        <v>23</v>
      </c>
      <c r="N2784" s="44" t="s">
        <v>23</v>
      </c>
      <c r="O2784" s="18" t="s">
        <v>23</v>
      </c>
    </row>
    <row r="2785" spans="1:15" s="67" customFormat="1" ht="98.25" customHeight="1">
      <c r="A2785" s="104" t="s">
        <v>2911</v>
      </c>
      <c r="B2785" s="1049" t="s">
        <v>2912</v>
      </c>
      <c r="C2785" s="1050"/>
      <c r="D2785" s="11">
        <v>0</v>
      </c>
      <c r="E2785" s="104" t="s">
        <v>23</v>
      </c>
      <c r="F2785" s="166">
        <v>0</v>
      </c>
      <c r="G2785" s="10">
        <v>0</v>
      </c>
      <c r="H2785" s="167">
        <v>0</v>
      </c>
      <c r="I2785" s="167">
        <v>0</v>
      </c>
      <c r="J2785" s="35">
        <v>0</v>
      </c>
      <c r="K2785" s="103" t="s">
        <v>23</v>
      </c>
      <c r="L2785" s="34">
        <v>0</v>
      </c>
      <c r="M2785" s="11" t="s">
        <v>23</v>
      </c>
      <c r="N2785" s="103" t="s">
        <v>23</v>
      </c>
      <c r="O2785" s="11" t="s">
        <v>23</v>
      </c>
    </row>
    <row r="2786" spans="1:15" s="67" customFormat="1" ht="21">
      <c r="A2786" s="104" t="s">
        <v>2913</v>
      </c>
      <c r="B2786" s="1049" t="s">
        <v>678</v>
      </c>
      <c r="C2786" s="1051"/>
      <c r="D2786" s="1051"/>
      <c r="E2786" s="1051"/>
      <c r="F2786" s="1051"/>
      <c r="G2786" s="1051"/>
      <c r="H2786" s="1051"/>
      <c r="I2786" s="1051"/>
      <c r="J2786" s="1051"/>
      <c r="K2786" s="1051"/>
      <c r="L2786" s="1051"/>
      <c r="M2786" s="1051"/>
      <c r="N2786" s="1051"/>
      <c r="O2786" s="1050"/>
    </row>
    <row r="2787" spans="1:15" s="67" customFormat="1" ht="21">
      <c r="A2787" s="104" t="s">
        <v>2914</v>
      </c>
      <c r="B2787" s="1049" t="s">
        <v>977</v>
      </c>
      <c r="C2787" s="1051"/>
      <c r="D2787" s="1051"/>
      <c r="E2787" s="1051"/>
      <c r="F2787" s="1051"/>
      <c r="G2787" s="1051"/>
      <c r="H2787" s="1051"/>
      <c r="I2787" s="1051"/>
      <c r="J2787" s="1051"/>
      <c r="K2787" s="1051"/>
      <c r="L2787" s="1051"/>
      <c r="M2787" s="1051"/>
      <c r="N2787" s="1051"/>
      <c r="O2787" s="1050"/>
    </row>
    <row r="2788" spans="1:15" s="67" customFormat="1" ht="21">
      <c r="A2788" s="44">
        <v>1</v>
      </c>
      <c r="B2788" s="21" t="s">
        <v>23</v>
      </c>
      <c r="C2788" s="21" t="s">
        <v>23</v>
      </c>
      <c r="D2788" s="801">
        <v>0</v>
      </c>
      <c r="E2788" s="44" t="s">
        <v>23</v>
      </c>
      <c r="F2788" s="799">
        <v>0</v>
      </c>
      <c r="G2788" s="282">
        <v>0</v>
      </c>
      <c r="H2788" s="273">
        <v>0</v>
      </c>
      <c r="I2788" s="273">
        <v>0</v>
      </c>
      <c r="J2788" s="273">
        <v>0</v>
      </c>
      <c r="K2788" s="44" t="s">
        <v>23</v>
      </c>
      <c r="L2788" s="273">
        <v>0</v>
      </c>
      <c r="M2788" s="20" t="s">
        <v>23</v>
      </c>
      <c r="N2788" s="44" t="s">
        <v>23</v>
      </c>
      <c r="O2788" s="18" t="s">
        <v>23</v>
      </c>
    </row>
    <row r="2789" spans="1:15" s="67" customFormat="1" ht="73.5" customHeight="1">
      <c r="A2789" s="104" t="s">
        <v>2914</v>
      </c>
      <c r="B2789" s="1049" t="s">
        <v>978</v>
      </c>
      <c r="C2789" s="1050"/>
      <c r="D2789" s="11">
        <v>0</v>
      </c>
      <c r="E2789" s="104" t="s">
        <v>23</v>
      </c>
      <c r="F2789" s="166">
        <v>0</v>
      </c>
      <c r="G2789" s="10">
        <v>0</v>
      </c>
      <c r="H2789" s="167">
        <v>0</v>
      </c>
      <c r="I2789" s="167">
        <v>0</v>
      </c>
      <c r="J2789" s="35">
        <v>0</v>
      </c>
      <c r="K2789" s="103" t="s">
        <v>23</v>
      </c>
      <c r="L2789" s="34">
        <v>0</v>
      </c>
      <c r="M2789" s="11" t="s">
        <v>23</v>
      </c>
      <c r="N2789" s="103" t="s">
        <v>23</v>
      </c>
      <c r="O2789" s="11" t="s">
        <v>23</v>
      </c>
    </row>
    <row r="2790" spans="1:15" s="67" customFormat="1" ht="21">
      <c r="A2790" s="104" t="s">
        <v>2915</v>
      </c>
      <c r="B2790" s="1049" t="s">
        <v>692</v>
      </c>
      <c r="C2790" s="1051"/>
      <c r="D2790" s="1051"/>
      <c r="E2790" s="1051"/>
      <c r="F2790" s="1051"/>
      <c r="G2790" s="1051"/>
      <c r="H2790" s="1051"/>
      <c r="I2790" s="1051"/>
      <c r="J2790" s="1051"/>
      <c r="K2790" s="1051"/>
      <c r="L2790" s="1051"/>
      <c r="M2790" s="1051"/>
      <c r="N2790" s="1051"/>
      <c r="O2790" s="1050"/>
    </row>
    <row r="2791" spans="1:15" s="67" customFormat="1" ht="21">
      <c r="A2791" s="44">
        <v>1</v>
      </c>
      <c r="B2791" s="21" t="s">
        <v>23</v>
      </c>
      <c r="C2791" s="21" t="s">
        <v>23</v>
      </c>
      <c r="D2791" s="801">
        <v>0</v>
      </c>
      <c r="E2791" s="44" t="s">
        <v>23</v>
      </c>
      <c r="F2791" s="799">
        <v>0</v>
      </c>
      <c r="G2791" s="282">
        <v>0</v>
      </c>
      <c r="H2791" s="273">
        <v>0</v>
      </c>
      <c r="I2791" s="273">
        <v>0</v>
      </c>
      <c r="J2791" s="273">
        <v>0</v>
      </c>
      <c r="K2791" s="44" t="s">
        <v>23</v>
      </c>
      <c r="L2791" s="273">
        <v>0</v>
      </c>
      <c r="M2791" s="20" t="s">
        <v>23</v>
      </c>
      <c r="N2791" s="44" t="s">
        <v>23</v>
      </c>
      <c r="O2791" s="18" t="s">
        <v>23</v>
      </c>
    </row>
    <row r="2792" spans="1:15" s="67" customFormat="1" ht="21">
      <c r="A2792" s="104" t="s">
        <v>2916</v>
      </c>
      <c r="B2792" s="1049" t="s">
        <v>980</v>
      </c>
      <c r="C2792" s="1050"/>
      <c r="D2792" s="11">
        <v>0</v>
      </c>
      <c r="E2792" s="104" t="s">
        <v>23</v>
      </c>
      <c r="F2792" s="166">
        <v>0</v>
      </c>
      <c r="G2792" s="10">
        <v>0</v>
      </c>
      <c r="H2792" s="167">
        <v>0</v>
      </c>
      <c r="I2792" s="167">
        <v>0</v>
      </c>
      <c r="J2792" s="35">
        <v>0</v>
      </c>
      <c r="K2792" s="103" t="s">
        <v>23</v>
      </c>
      <c r="L2792" s="34">
        <v>0</v>
      </c>
      <c r="M2792" s="11" t="s">
        <v>23</v>
      </c>
      <c r="N2792" s="103" t="s">
        <v>23</v>
      </c>
      <c r="O2792" s="11" t="s">
        <v>23</v>
      </c>
    </row>
    <row r="2793" spans="1:15" s="67" customFormat="1" ht="21">
      <c r="A2793" s="104" t="s">
        <v>2917</v>
      </c>
      <c r="B2793" s="1049" t="s">
        <v>721</v>
      </c>
      <c r="C2793" s="1051"/>
      <c r="D2793" s="1051"/>
      <c r="E2793" s="1051"/>
      <c r="F2793" s="1051"/>
      <c r="G2793" s="1051"/>
      <c r="H2793" s="1051"/>
      <c r="I2793" s="1051"/>
      <c r="J2793" s="1051"/>
      <c r="K2793" s="1051"/>
      <c r="L2793" s="1051"/>
      <c r="M2793" s="1051"/>
      <c r="N2793" s="1051"/>
      <c r="O2793" s="1050"/>
    </row>
    <row r="2794" spans="1:15" s="67" customFormat="1" ht="21">
      <c r="A2794" s="44"/>
      <c r="B2794" s="12"/>
      <c r="C2794" s="12"/>
      <c r="D2794" s="801"/>
      <c r="E2794" s="17"/>
      <c r="F2794" s="799"/>
      <c r="G2794" s="282"/>
      <c r="H2794" s="273"/>
      <c r="I2794" s="273"/>
      <c r="J2794" s="273"/>
      <c r="K2794" s="44"/>
      <c r="L2794" s="273"/>
      <c r="M2794" s="20"/>
      <c r="N2794" s="5"/>
      <c r="O2794" s="18"/>
    </row>
    <row r="2795" spans="1:15" s="67" customFormat="1" ht="21">
      <c r="A2795" s="104" t="s">
        <v>2917</v>
      </c>
      <c r="B2795" s="1049" t="s">
        <v>732</v>
      </c>
      <c r="C2795" s="1050"/>
      <c r="D2795" s="11">
        <v>0</v>
      </c>
      <c r="E2795" s="104" t="s">
        <v>23</v>
      </c>
      <c r="F2795" s="166">
        <v>0</v>
      </c>
      <c r="G2795" s="10">
        <v>0</v>
      </c>
      <c r="H2795" s="167">
        <v>0</v>
      </c>
      <c r="I2795" s="167">
        <v>0</v>
      </c>
      <c r="J2795" s="35">
        <v>0</v>
      </c>
      <c r="K2795" s="103" t="s">
        <v>23</v>
      </c>
      <c r="L2795" s="846">
        <v>0</v>
      </c>
      <c r="M2795" s="11" t="s">
        <v>23</v>
      </c>
      <c r="N2795" s="103" t="s">
        <v>23</v>
      </c>
      <c r="O2795" s="11" t="s">
        <v>23</v>
      </c>
    </row>
    <row r="2796" spans="1:15" s="67" customFormat="1" ht="124.5" customHeight="1">
      <c r="A2796" s="104" t="s">
        <v>2913</v>
      </c>
      <c r="B2796" s="1049" t="s">
        <v>2918</v>
      </c>
      <c r="C2796" s="1050"/>
      <c r="D2796" s="11">
        <v>0</v>
      </c>
      <c r="E2796" s="104" t="s">
        <v>23</v>
      </c>
      <c r="F2796" s="166">
        <v>0</v>
      </c>
      <c r="G2796" s="10">
        <v>0</v>
      </c>
      <c r="H2796" s="167">
        <v>0</v>
      </c>
      <c r="I2796" s="167">
        <v>0</v>
      </c>
      <c r="J2796" s="35">
        <v>0</v>
      </c>
      <c r="K2796" s="103" t="s">
        <v>23</v>
      </c>
      <c r="L2796" s="34">
        <v>0</v>
      </c>
      <c r="M2796" s="11" t="s">
        <v>23</v>
      </c>
      <c r="N2796" s="103" t="s">
        <v>23</v>
      </c>
      <c r="O2796" s="11" t="s">
        <v>23</v>
      </c>
    </row>
    <row r="2797" spans="1:15" s="67" customFormat="1" ht="21">
      <c r="A2797" s="104" t="s">
        <v>2919</v>
      </c>
      <c r="B2797" s="1049" t="s">
        <v>735</v>
      </c>
      <c r="C2797" s="1051"/>
      <c r="D2797" s="1051"/>
      <c r="E2797" s="1051"/>
      <c r="F2797" s="1051"/>
      <c r="G2797" s="1051"/>
      <c r="H2797" s="1051"/>
      <c r="I2797" s="1051"/>
      <c r="J2797" s="1051"/>
      <c r="K2797" s="1051"/>
      <c r="L2797" s="1051"/>
      <c r="M2797" s="1051"/>
      <c r="N2797" s="1051"/>
      <c r="O2797" s="1050"/>
    </row>
    <row r="2798" spans="1:15" s="67" customFormat="1" ht="21">
      <c r="A2798" s="104" t="s">
        <v>2920</v>
      </c>
      <c r="B2798" s="1049" t="s">
        <v>985</v>
      </c>
      <c r="C2798" s="1051"/>
      <c r="D2798" s="1051"/>
      <c r="E2798" s="1051"/>
      <c r="F2798" s="1051"/>
      <c r="G2798" s="1051"/>
      <c r="H2798" s="1051"/>
      <c r="I2798" s="1051"/>
      <c r="J2798" s="1051"/>
      <c r="K2798" s="1051"/>
      <c r="L2798" s="1051"/>
      <c r="M2798" s="1051"/>
      <c r="N2798" s="1051"/>
      <c r="O2798" s="1050"/>
    </row>
    <row r="2799" spans="1:15" s="67" customFormat="1" ht="21">
      <c r="A2799" s="44">
        <v>1</v>
      </c>
      <c r="B2799" s="21" t="s">
        <v>23</v>
      </c>
      <c r="C2799" s="21" t="s">
        <v>23</v>
      </c>
      <c r="D2799" s="801">
        <v>0</v>
      </c>
      <c r="E2799" s="44" t="s">
        <v>23</v>
      </c>
      <c r="F2799" s="799">
        <v>0</v>
      </c>
      <c r="G2799" s="282">
        <v>0</v>
      </c>
      <c r="H2799" s="273">
        <v>0</v>
      </c>
      <c r="I2799" s="273">
        <v>0</v>
      </c>
      <c r="J2799" s="273">
        <v>0</v>
      </c>
      <c r="K2799" s="44" t="s">
        <v>23</v>
      </c>
      <c r="L2799" s="273">
        <v>0</v>
      </c>
      <c r="M2799" s="20" t="s">
        <v>23</v>
      </c>
      <c r="N2799" s="44" t="s">
        <v>23</v>
      </c>
      <c r="O2799" s="18" t="s">
        <v>23</v>
      </c>
    </row>
    <row r="2800" spans="1:15" s="67" customFormat="1" ht="21">
      <c r="A2800" s="174" t="s">
        <v>2920</v>
      </c>
      <c r="B2800" s="1049" t="s">
        <v>949</v>
      </c>
      <c r="C2800" s="1050"/>
      <c r="D2800" s="11">
        <v>0</v>
      </c>
      <c r="E2800" s="104" t="s">
        <v>23</v>
      </c>
      <c r="F2800" s="166">
        <v>0</v>
      </c>
      <c r="G2800" s="10">
        <v>0</v>
      </c>
      <c r="H2800" s="167">
        <v>0</v>
      </c>
      <c r="I2800" s="167">
        <v>0</v>
      </c>
      <c r="J2800" s="35">
        <v>0</v>
      </c>
      <c r="K2800" s="103" t="s">
        <v>23</v>
      </c>
      <c r="L2800" s="34">
        <v>0</v>
      </c>
      <c r="M2800" s="11" t="s">
        <v>23</v>
      </c>
      <c r="N2800" s="103" t="s">
        <v>23</v>
      </c>
      <c r="O2800" s="11" t="s">
        <v>23</v>
      </c>
    </row>
    <row r="2801" spans="1:15" s="67" customFormat="1" ht="21">
      <c r="A2801" s="174" t="s">
        <v>2921</v>
      </c>
      <c r="B2801" s="1049" t="s">
        <v>987</v>
      </c>
      <c r="C2801" s="1051"/>
      <c r="D2801" s="1051"/>
      <c r="E2801" s="1051"/>
      <c r="F2801" s="1051"/>
      <c r="G2801" s="1051"/>
      <c r="H2801" s="1051"/>
      <c r="I2801" s="1051"/>
      <c r="J2801" s="1051"/>
      <c r="K2801" s="1051"/>
      <c r="L2801" s="1051"/>
      <c r="M2801" s="1051"/>
      <c r="N2801" s="1051"/>
      <c r="O2801" s="1050"/>
    </row>
    <row r="2802" spans="1:15" s="67" customFormat="1" ht="21">
      <c r="A2802" s="820">
        <v>1</v>
      </c>
      <c r="B2802" s="21" t="s">
        <v>23</v>
      </c>
      <c r="C2802" s="21" t="s">
        <v>23</v>
      </c>
      <c r="D2802" s="801">
        <v>0</v>
      </c>
      <c r="E2802" s="44" t="s">
        <v>23</v>
      </c>
      <c r="F2802" s="799">
        <v>0</v>
      </c>
      <c r="G2802" s="282">
        <v>0</v>
      </c>
      <c r="H2802" s="273">
        <v>0</v>
      </c>
      <c r="I2802" s="273">
        <v>0</v>
      </c>
      <c r="J2802" s="273">
        <v>0</v>
      </c>
      <c r="K2802" s="44" t="s">
        <v>23</v>
      </c>
      <c r="L2802" s="273">
        <v>0</v>
      </c>
      <c r="M2802" s="20" t="s">
        <v>23</v>
      </c>
      <c r="N2802" s="44" t="s">
        <v>23</v>
      </c>
      <c r="O2802" s="18" t="s">
        <v>23</v>
      </c>
    </row>
    <row r="2803" spans="1:15" s="67" customFormat="1" ht="21">
      <c r="A2803" s="174" t="s">
        <v>2921</v>
      </c>
      <c r="B2803" s="1049" t="s">
        <v>988</v>
      </c>
      <c r="C2803" s="1050"/>
      <c r="D2803" s="11">
        <v>0</v>
      </c>
      <c r="E2803" s="104" t="s">
        <v>23</v>
      </c>
      <c r="F2803" s="166">
        <v>0</v>
      </c>
      <c r="G2803" s="10">
        <v>0</v>
      </c>
      <c r="H2803" s="167">
        <v>0</v>
      </c>
      <c r="I2803" s="167">
        <v>0</v>
      </c>
      <c r="J2803" s="35">
        <v>0</v>
      </c>
      <c r="K2803" s="103" t="s">
        <v>23</v>
      </c>
      <c r="L2803" s="34">
        <v>0</v>
      </c>
      <c r="M2803" s="11" t="s">
        <v>23</v>
      </c>
      <c r="N2803" s="103" t="s">
        <v>23</v>
      </c>
      <c r="O2803" s="11" t="s">
        <v>23</v>
      </c>
    </row>
    <row r="2804" spans="1:15" s="67" customFormat="1" ht="21">
      <c r="A2804" s="174" t="s">
        <v>2922</v>
      </c>
      <c r="B2804" s="1049" t="s">
        <v>990</v>
      </c>
      <c r="C2804" s="1051"/>
      <c r="D2804" s="1051"/>
      <c r="E2804" s="1051"/>
      <c r="F2804" s="1051"/>
      <c r="G2804" s="1051"/>
      <c r="H2804" s="1051"/>
      <c r="I2804" s="1051"/>
      <c r="J2804" s="1051"/>
      <c r="K2804" s="1051"/>
      <c r="L2804" s="1051"/>
      <c r="M2804" s="1051"/>
      <c r="N2804" s="1051"/>
      <c r="O2804" s="1050"/>
    </row>
    <row r="2805" spans="1:15" s="67" customFormat="1" ht="21">
      <c r="A2805" s="820">
        <v>1</v>
      </c>
      <c r="B2805" s="21" t="s">
        <v>23</v>
      </c>
      <c r="C2805" s="21" t="s">
        <v>23</v>
      </c>
      <c r="D2805" s="801">
        <v>0</v>
      </c>
      <c r="E2805" s="44" t="s">
        <v>23</v>
      </c>
      <c r="F2805" s="799">
        <v>0</v>
      </c>
      <c r="G2805" s="282">
        <v>0</v>
      </c>
      <c r="H2805" s="273">
        <v>0</v>
      </c>
      <c r="I2805" s="273">
        <v>0</v>
      </c>
      <c r="J2805" s="273">
        <v>0</v>
      </c>
      <c r="K2805" s="44" t="s">
        <v>23</v>
      </c>
      <c r="L2805" s="273">
        <v>0</v>
      </c>
      <c r="M2805" s="20" t="s">
        <v>23</v>
      </c>
      <c r="N2805" s="44" t="s">
        <v>23</v>
      </c>
      <c r="O2805" s="18" t="s">
        <v>23</v>
      </c>
    </row>
    <row r="2806" spans="1:15" s="67" customFormat="1" ht="21">
      <c r="A2806" s="174" t="s">
        <v>2922</v>
      </c>
      <c r="B2806" s="1049" t="s">
        <v>991</v>
      </c>
      <c r="C2806" s="1050"/>
      <c r="D2806" s="11">
        <v>0</v>
      </c>
      <c r="E2806" s="104" t="s">
        <v>23</v>
      </c>
      <c r="F2806" s="166">
        <v>0</v>
      </c>
      <c r="G2806" s="10">
        <v>0</v>
      </c>
      <c r="H2806" s="167">
        <v>0</v>
      </c>
      <c r="I2806" s="167">
        <v>0</v>
      </c>
      <c r="J2806" s="35">
        <v>0</v>
      </c>
      <c r="K2806" s="103" t="s">
        <v>23</v>
      </c>
      <c r="L2806" s="34">
        <v>0</v>
      </c>
      <c r="M2806" s="11" t="s">
        <v>23</v>
      </c>
      <c r="N2806" s="103" t="s">
        <v>23</v>
      </c>
      <c r="O2806" s="11" t="s">
        <v>23</v>
      </c>
    </row>
    <row r="2807" spans="1:15" s="67" customFormat="1" ht="21">
      <c r="A2807" s="174" t="s">
        <v>2923</v>
      </c>
      <c r="B2807" s="1049" t="s">
        <v>721</v>
      </c>
      <c r="C2807" s="1051"/>
      <c r="D2807" s="1051"/>
      <c r="E2807" s="1051"/>
      <c r="F2807" s="1051"/>
      <c r="G2807" s="1051"/>
      <c r="H2807" s="1051"/>
      <c r="I2807" s="1051"/>
      <c r="J2807" s="1051"/>
      <c r="K2807" s="1051"/>
      <c r="L2807" s="1051"/>
      <c r="M2807" s="1051"/>
      <c r="N2807" s="1051"/>
      <c r="O2807" s="1050"/>
    </row>
    <row r="2808" spans="1:15" s="67" customFormat="1" ht="21">
      <c r="A2808" s="881">
        <v>1</v>
      </c>
      <c r="B2808" s="21" t="s">
        <v>23</v>
      </c>
      <c r="C2808" s="21" t="s">
        <v>23</v>
      </c>
      <c r="D2808" s="801">
        <v>0</v>
      </c>
      <c r="E2808" s="44" t="s">
        <v>23</v>
      </c>
      <c r="F2808" s="799">
        <v>0</v>
      </c>
      <c r="G2808" s="282">
        <v>0</v>
      </c>
      <c r="H2808" s="273">
        <v>0</v>
      </c>
      <c r="I2808" s="273">
        <v>0</v>
      </c>
      <c r="J2808" s="273">
        <v>0</v>
      </c>
      <c r="K2808" s="44" t="s">
        <v>23</v>
      </c>
      <c r="L2808" s="273">
        <v>0</v>
      </c>
      <c r="M2808" s="20" t="s">
        <v>23</v>
      </c>
      <c r="N2808" s="44" t="s">
        <v>23</v>
      </c>
      <c r="O2808" s="18" t="s">
        <v>23</v>
      </c>
    </row>
    <row r="2809" spans="1:15" s="67" customFormat="1" ht="21">
      <c r="A2809" s="174" t="s">
        <v>2923</v>
      </c>
      <c r="B2809" s="1049" t="s">
        <v>732</v>
      </c>
      <c r="C2809" s="1050"/>
      <c r="D2809" s="11">
        <v>0</v>
      </c>
      <c r="E2809" s="104" t="s">
        <v>23</v>
      </c>
      <c r="F2809" s="166">
        <v>0</v>
      </c>
      <c r="G2809" s="10">
        <v>0</v>
      </c>
      <c r="H2809" s="167">
        <v>0</v>
      </c>
      <c r="I2809" s="167">
        <v>0</v>
      </c>
      <c r="J2809" s="35">
        <v>0</v>
      </c>
      <c r="K2809" s="103" t="s">
        <v>23</v>
      </c>
      <c r="L2809" s="34">
        <v>0</v>
      </c>
      <c r="M2809" s="11" t="s">
        <v>23</v>
      </c>
      <c r="N2809" s="103" t="s">
        <v>23</v>
      </c>
      <c r="O2809" s="11" t="s">
        <v>23</v>
      </c>
    </row>
    <row r="2810" spans="1:15" s="67" customFormat="1" ht="114.75" customHeight="1">
      <c r="A2810" s="104" t="s">
        <v>2919</v>
      </c>
      <c r="B2810" s="1049" t="s">
        <v>2924</v>
      </c>
      <c r="C2810" s="1050"/>
      <c r="D2810" s="11">
        <v>0</v>
      </c>
      <c r="E2810" s="104" t="s">
        <v>23</v>
      </c>
      <c r="F2810" s="166">
        <v>0</v>
      </c>
      <c r="G2810" s="10">
        <v>0</v>
      </c>
      <c r="H2810" s="167">
        <v>0</v>
      </c>
      <c r="I2810" s="167">
        <v>0</v>
      </c>
      <c r="J2810" s="35">
        <v>0</v>
      </c>
      <c r="K2810" s="103" t="s">
        <v>23</v>
      </c>
      <c r="L2810" s="34">
        <v>0</v>
      </c>
      <c r="M2810" s="11" t="s">
        <v>23</v>
      </c>
      <c r="N2810" s="103" t="s">
        <v>23</v>
      </c>
      <c r="O2810" s="11" t="s">
        <v>23</v>
      </c>
    </row>
    <row r="2811" spans="1:15" s="67" customFormat="1" ht="21">
      <c r="A2811" s="174" t="s">
        <v>2925</v>
      </c>
      <c r="B2811" s="1049" t="s">
        <v>994</v>
      </c>
      <c r="C2811" s="1051"/>
      <c r="D2811" s="1051"/>
      <c r="E2811" s="1051"/>
      <c r="F2811" s="1051"/>
      <c r="G2811" s="1051"/>
      <c r="H2811" s="1051"/>
      <c r="I2811" s="1051"/>
      <c r="J2811" s="1051"/>
      <c r="K2811" s="1051"/>
      <c r="L2811" s="1051"/>
      <c r="M2811" s="1051"/>
      <c r="N2811" s="1051"/>
      <c r="O2811" s="1050"/>
    </row>
    <row r="2812" spans="1:15" s="67" customFormat="1" ht="21">
      <c r="A2812" s="881">
        <v>1</v>
      </c>
      <c r="B2812" s="21" t="s">
        <v>23</v>
      </c>
      <c r="C2812" s="21" t="s">
        <v>23</v>
      </c>
      <c r="D2812" s="801">
        <v>0</v>
      </c>
      <c r="E2812" s="44" t="s">
        <v>23</v>
      </c>
      <c r="F2812" s="799">
        <v>0</v>
      </c>
      <c r="G2812" s="282">
        <v>0</v>
      </c>
      <c r="H2812" s="273">
        <v>0</v>
      </c>
      <c r="I2812" s="273">
        <v>0</v>
      </c>
      <c r="J2812" s="273">
        <v>0</v>
      </c>
      <c r="K2812" s="44" t="s">
        <v>23</v>
      </c>
      <c r="L2812" s="273">
        <v>0</v>
      </c>
      <c r="M2812" s="20" t="s">
        <v>23</v>
      </c>
      <c r="N2812" s="44" t="s">
        <v>23</v>
      </c>
      <c r="O2812" s="18" t="s">
        <v>23</v>
      </c>
    </row>
    <row r="2813" spans="1:15" s="67" customFormat="1" ht="92.25" customHeight="1">
      <c r="A2813" s="104" t="s">
        <v>2925</v>
      </c>
      <c r="B2813" s="1049" t="s">
        <v>2926</v>
      </c>
      <c r="C2813" s="1050"/>
      <c r="D2813" s="11">
        <v>0</v>
      </c>
      <c r="E2813" s="104" t="s">
        <v>23</v>
      </c>
      <c r="F2813" s="166">
        <v>0</v>
      </c>
      <c r="G2813" s="10">
        <v>0</v>
      </c>
      <c r="H2813" s="167">
        <v>0</v>
      </c>
      <c r="I2813" s="167">
        <v>0</v>
      </c>
      <c r="J2813" s="35">
        <v>0</v>
      </c>
      <c r="K2813" s="103" t="s">
        <v>23</v>
      </c>
      <c r="L2813" s="34">
        <v>0</v>
      </c>
      <c r="M2813" s="11" t="s">
        <v>23</v>
      </c>
      <c r="N2813" s="103" t="s">
        <v>23</v>
      </c>
      <c r="O2813" s="11" t="s">
        <v>23</v>
      </c>
    </row>
    <row r="2814" spans="1:15" s="67" customFormat="1" ht="90.75" customHeight="1">
      <c r="A2814" s="104" t="s">
        <v>2896</v>
      </c>
      <c r="B2814" s="1049" t="s">
        <v>2927</v>
      </c>
      <c r="C2814" s="1050"/>
      <c r="D2814" s="11">
        <v>248.70000000000002</v>
      </c>
      <c r="E2814" s="104" t="s">
        <v>23</v>
      </c>
      <c r="F2814" s="166">
        <v>0</v>
      </c>
      <c r="G2814" s="10">
        <v>2</v>
      </c>
      <c r="H2814" s="167">
        <v>556909.51</v>
      </c>
      <c r="I2814" s="167">
        <v>0</v>
      </c>
      <c r="J2814" s="35">
        <v>556909.51</v>
      </c>
      <c r="K2814" s="103" t="s">
        <v>23</v>
      </c>
      <c r="L2814" s="34">
        <f>L2782</f>
        <v>3719257.49</v>
      </c>
      <c r="M2814" s="11" t="s">
        <v>23</v>
      </c>
      <c r="N2814" s="103" t="s">
        <v>23</v>
      </c>
      <c r="O2814" s="11" t="s">
        <v>23</v>
      </c>
    </row>
    <row r="2815" spans="1:15" s="67" customFormat="1" ht="57.75" customHeight="1">
      <c r="A2815" s="104" t="s">
        <v>2786</v>
      </c>
      <c r="B2815" s="1068" t="s">
        <v>2928</v>
      </c>
      <c r="C2815" s="1069"/>
      <c r="D2815" s="1069"/>
      <c r="E2815" s="1069"/>
      <c r="F2815" s="1069"/>
      <c r="G2815" s="1069"/>
      <c r="H2815" s="1069"/>
      <c r="I2815" s="1069"/>
      <c r="J2815" s="1069"/>
      <c r="K2815" s="1069"/>
      <c r="L2815" s="1069"/>
      <c r="M2815" s="1069"/>
      <c r="N2815" s="1069"/>
      <c r="O2815" s="1070"/>
    </row>
    <row r="2816" spans="1:15" s="67" customFormat="1" ht="21">
      <c r="A2816" s="104" t="s">
        <v>2788</v>
      </c>
      <c r="B2816" s="1068" t="s">
        <v>20</v>
      </c>
      <c r="C2816" s="1069"/>
      <c r="D2816" s="1069"/>
      <c r="E2816" s="1069"/>
      <c r="F2816" s="1069"/>
      <c r="G2816" s="1069"/>
      <c r="H2816" s="1069"/>
      <c r="I2816" s="1069"/>
      <c r="J2816" s="1069"/>
      <c r="K2816" s="1069"/>
      <c r="L2816" s="1069"/>
      <c r="M2816" s="1069"/>
      <c r="N2816" s="1069"/>
      <c r="O2816" s="1070"/>
    </row>
    <row r="2817" spans="1:15" s="67" customFormat="1" ht="133.5" customHeight="1">
      <c r="A2817" s="44">
        <v>1</v>
      </c>
      <c r="B2817" s="56" t="s">
        <v>2929</v>
      </c>
      <c r="C2817" s="56" t="s">
        <v>2930</v>
      </c>
      <c r="D2817" s="5">
        <v>155.30000000000001</v>
      </c>
      <c r="E2817" s="333">
        <v>15001345</v>
      </c>
      <c r="F2817" s="828" t="s">
        <v>23</v>
      </c>
      <c r="G2817" s="57">
        <v>1</v>
      </c>
      <c r="H2817" s="368">
        <v>1003000</v>
      </c>
      <c r="I2817" s="882">
        <v>472846.72</v>
      </c>
      <c r="J2817" s="368">
        <f>H2817-I2817</f>
        <v>530153.28</v>
      </c>
      <c r="K2817" s="44" t="s">
        <v>2931</v>
      </c>
      <c r="L2817" s="273">
        <v>2200535.77</v>
      </c>
      <c r="M2817" s="442" t="s">
        <v>2932</v>
      </c>
      <c r="N2817" s="13" t="s">
        <v>2933</v>
      </c>
      <c r="O2817" s="18" t="s">
        <v>23</v>
      </c>
    </row>
    <row r="2818" spans="1:15" s="67" customFormat="1" ht="139.5" customHeight="1">
      <c r="A2818" s="44">
        <v>2</v>
      </c>
      <c r="B2818" s="56" t="s">
        <v>2934</v>
      </c>
      <c r="C2818" s="56" t="s">
        <v>2930</v>
      </c>
      <c r="D2818" s="5">
        <v>221.6</v>
      </c>
      <c r="E2818" s="333">
        <v>15001344</v>
      </c>
      <c r="F2818" s="828"/>
      <c r="G2818" s="57">
        <v>1</v>
      </c>
      <c r="H2818" s="368">
        <v>1431000</v>
      </c>
      <c r="I2818" s="882">
        <v>674614.44</v>
      </c>
      <c r="J2818" s="368">
        <f>H2818-I2818</f>
        <v>756385.56</v>
      </c>
      <c r="K2818" s="5" t="s">
        <v>2935</v>
      </c>
      <c r="L2818" s="284">
        <v>5309018.6100000003</v>
      </c>
      <c r="M2818" s="442" t="s">
        <v>2932</v>
      </c>
      <c r="N2818" s="13" t="s">
        <v>2933</v>
      </c>
      <c r="O2818" s="18" t="s">
        <v>23</v>
      </c>
    </row>
    <row r="2819" spans="1:15" s="67" customFormat="1" ht="60" customHeight="1">
      <c r="A2819" s="104" t="s">
        <v>2788</v>
      </c>
      <c r="B2819" s="1068" t="s">
        <v>2936</v>
      </c>
      <c r="C2819" s="1070"/>
      <c r="D2819" s="11">
        <v>376.9</v>
      </c>
      <c r="E2819" s="104" t="s">
        <v>23</v>
      </c>
      <c r="F2819" s="166">
        <v>0</v>
      </c>
      <c r="G2819" s="10">
        <v>2</v>
      </c>
      <c r="H2819" s="167">
        <v>2434000</v>
      </c>
      <c r="I2819" s="177">
        <f>SUM(I2817:I2818)</f>
        <v>1147461.1599999999</v>
      </c>
      <c r="J2819" s="177">
        <f>SUM(J2817:J2818)</f>
        <v>1286538.8400000001</v>
      </c>
      <c r="K2819" s="103" t="s">
        <v>23</v>
      </c>
      <c r="L2819" s="34">
        <f>L2817+L2818</f>
        <v>7509554.3800000008</v>
      </c>
      <c r="M2819" s="11" t="s">
        <v>23</v>
      </c>
      <c r="N2819" s="103" t="s">
        <v>23</v>
      </c>
      <c r="O2819" s="11" t="s">
        <v>23</v>
      </c>
    </row>
    <row r="2820" spans="1:15" s="67" customFormat="1" ht="36" customHeight="1">
      <c r="A2820" s="104" t="s">
        <v>2834</v>
      </c>
      <c r="B2820" s="1068" t="s">
        <v>197</v>
      </c>
      <c r="C2820" s="1069"/>
      <c r="D2820" s="1069"/>
      <c r="E2820" s="1069"/>
      <c r="F2820" s="1069"/>
      <c r="G2820" s="1069"/>
      <c r="H2820" s="1069"/>
      <c r="I2820" s="1069"/>
      <c r="J2820" s="1069"/>
      <c r="K2820" s="1069"/>
      <c r="L2820" s="1069"/>
      <c r="M2820" s="1069"/>
      <c r="N2820" s="1069"/>
      <c r="O2820" s="1070"/>
    </row>
    <row r="2821" spans="1:15" s="67" customFormat="1" ht="21">
      <c r="A2821" s="44">
        <v>1</v>
      </c>
      <c r="B2821" s="21" t="s">
        <v>23</v>
      </c>
      <c r="C2821" s="21" t="s">
        <v>23</v>
      </c>
      <c r="D2821" s="801">
        <v>0</v>
      </c>
      <c r="E2821" s="44" t="s">
        <v>23</v>
      </c>
      <c r="F2821" s="799">
        <v>0</v>
      </c>
      <c r="G2821" s="282">
        <v>0</v>
      </c>
      <c r="H2821" s="273">
        <v>0</v>
      </c>
      <c r="I2821" s="273">
        <v>0</v>
      </c>
      <c r="J2821" s="273">
        <v>0</v>
      </c>
      <c r="K2821" s="44" t="s">
        <v>23</v>
      </c>
      <c r="L2821" s="273">
        <v>0</v>
      </c>
      <c r="M2821" s="20" t="s">
        <v>23</v>
      </c>
      <c r="N2821" s="44" t="s">
        <v>23</v>
      </c>
      <c r="O2821" s="18" t="s">
        <v>23</v>
      </c>
    </row>
    <row r="2822" spans="1:15" s="67" customFormat="1" ht="118.5" customHeight="1">
      <c r="A2822" s="104" t="s">
        <v>2834</v>
      </c>
      <c r="B2822" s="1068" t="s">
        <v>2937</v>
      </c>
      <c r="C2822" s="1070"/>
      <c r="D2822" s="11">
        <v>0</v>
      </c>
      <c r="E2822" s="104" t="s">
        <v>23</v>
      </c>
      <c r="F2822" s="166">
        <v>0</v>
      </c>
      <c r="G2822" s="10">
        <v>0</v>
      </c>
      <c r="H2822" s="167">
        <v>0</v>
      </c>
      <c r="I2822" s="167">
        <v>0</v>
      </c>
      <c r="J2822" s="35">
        <v>0</v>
      </c>
      <c r="K2822" s="103" t="s">
        <v>23</v>
      </c>
      <c r="L2822" s="34">
        <v>0</v>
      </c>
      <c r="M2822" s="11" t="s">
        <v>23</v>
      </c>
      <c r="N2822" s="103" t="s">
        <v>23</v>
      </c>
      <c r="O2822" s="11" t="s">
        <v>23</v>
      </c>
    </row>
    <row r="2823" spans="1:15" s="67" customFormat="1" ht="32.25" customHeight="1">
      <c r="A2823" s="104" t="s">
        <v>2836</v>
      </c>
      <c r="B2823" s="1068" t="s">
        <v>678</v>
      </c>
      <c r="C2823" s="1069"/>
      <c r="D2823" s="1069"/>
      <c r="E2823" s="1069"/>
      <c r="F2823" s="1069"/>
      <c r="G2823" s="1069"/>
      <c r="H2823" s="1069"/>
      <c r="I2823" s="1069"/>
      <c r="J2823" s="1069"/>
      <c r="K2823" s="1069"/>
      <c r="L2823" s="1069"/>
      <c r="M2823" s="1069"/>
      <c r="N2823" s="1069"/>
      <c r="O2823" s="1070"/>
    </row>
    <row r="2824" spans="1:15" s="67" customFormat="1" ht="36" customHeight="1">
      <c r="A2824" s="104" t="s">
        <v>2837</v>
      </c>
      <c r="B2824" s="1068" t="s">
        <v>977</v>
      </c>
      <c r="C2824" s="1069"/>
      <c r="D2824" s="1069"/>
      <c r="E2824" s="1069"/>
      <c r="F2824" s="1069"/>
      <c r="G2824" s="1069"/>
      <c r="H2824" s="1069"/>
      <c r="I2824" s="1069"/>
      <c r="J2824" s="1069"/>
      <c r="K2824" s="1069"/>
      <c r="L2824" s="1069"/>
      <c r="M2824" s="1069"/>
      <c r="N2824" s="1069"/>
      <c r="O2824" s="1070"/>
    </row>
    <row r="2825" spans="1:15" s="67" customFormat="1" ht="21">
      <c r="A2825" s="44">
        <v>1</v>
      </c>
      <c r="B2825" s="21" t="s">
        <v>23</v>
      </c>
      <c r="C2825" s="21" t="s">
        <v>23</v>
      </c>
      <c r="D2825" s="801">
        <v>0</v>
      </c>
      <c r="E2825" s="44" t="s">
        <v>23</v>
      </c>
      <c r="F2825" s="799">
        <v>0</v>
      </c>
      <c r="G2825" s="282">
        <v>0</v>
      </c>
      <c r="H2825" s="273">
        <v>0</v>
      </c>
      <c r="I2825" s="273">
        <v>0</v>
      </c>
      <c r="J2825" s="273">
        <v>0</v>
      </c>
      <c r="K2825" s="44" t="s">
        <v>23</v>
      </c>
      <c r="L2825" s="273">
        <v>0</v>
      </c>
      <c r="M2825" s="20" t="s">
        <v>23</v>
      </c>
      <c r="N2825" s="44" t="s">
        <v>23</v>
      </c>
      <c r="O2825" s="18" t="s">
        <v>23</v>
      </c>
    </row>
    <row r="2826" spans="1:15" s="67" customFormat="1" ht="21">
      <c r="A2826" s="104" t="s">
        <v>2837</v>
      </c>
      <c r="B2826" s="1068" t="s">
        <v>978</v>
      </c>
      <c r="C2826" s="1070"/>
      <c r="D2826" s="11">
        <v>0</v>
      </c>
      <c r="E2826" s="104" t="s">
        <v>23</v>
      </c>
      <c r="F2826" s="166">
        <v>0</v>
      </c>
      <c r="G2826" s="10">
        <v>0</v>
      </c>
      <c r="H2826" s="167">
        <v>0</v>
      </c>
      <c r="I2826" s="167">
        <v>0</v>
      </c>
      <c r="J2826" s="35">
        <v>0</v>
      </c>
      <c r="K2826" s="103" t="s">
        <v>23</v>
      </c>
      <c r="L2826" s="34">
        <v>0</v>
      </c>
      <c r="M2826" s="11" t="s">
        <v>23</v>
      </c>
      <c r="N2826" s="103" t="s">
        <v>23</v>
      </c>
      <c r="O2826" s="11" t="s">
        <v>23</v>
      </c>
    </row>
    <row r="2827" spans="1:15" s="67" customFormat="1" ht="21">
      <c r="A2827" s="104" t="s">
        <v>2838</v>
      </c>
      <c r="B2827" s="1068" t="s">
        <v>692</v>
      </c>
      <c r="C2827" s="1069"/>
      <c r="D2827" s="1069"/>
      <c r="E2827" s="1069"/>
      <c r="F2827" s="1069"/>
      <c r="G2827" s="1069"/>
      <c r="H2827" s="1069"/>
      <c r="I2827" s="1069"/>
      <c r="J2827" s="1069"/>
      <c r="K2827" s="1069"/>
      <c r="L2827" s="1069"/>
      <c r="M2827" s="1069"/>
      <c r="N2827" s="1069"/>
      <c r="O2827" s="1070"/>
    </row>
    <row r="2828" spans="1:15" s="67" customFormat="1" ht="21">
      <c r="A2828" s="44">
        <v>1</v>
      </c>
      <c r="B2828" s="21" t="s">
        <v>23</v>
      </c>
      <c r="C2828" s="21" t="s">
        <v>23</v>
      </c>
      <c r="D2828" s="801">
        <v>0</v>
      </c>
      <c r="E2828" s="44" t="s">
        <v>23</v>
      </c>
      <c r="F2828" s="799">
        <v>0</v>
      </c>
      <c r="G2828" s="282">
        <v>0</v>
      </c>
      <c r="H2828" s="273">
        <v>0</v>
      </c>
      <c r="I2828" s="273">
        <v>0</v>
      </c>
      <c r="J2828" s="273">
        <v>0</v>
      </c>
      <c r="K2828" s="44" t="s">
        <v>23</v>
      </c>
      <c r="L2828" s="273">
        <v>0</v>
      </c>
      <c r="M2828" s="20" t="s">
        <v>23</v>
      </c>
      <c r="N2828" s="44" t="s">
        <v>23</v>
      </c>
      <c r="O2828" s="18" t="s">
        <v>23</v>
      </c>
    </row>
    <row r="2829" spans="1:15" s="67" customFormat="1" ht="21">
      <c r="A2829" s="104" t="s">
        <v>2838</v>
      </c>
      <c r="B2829" s="1068" t="s">
        <v>980</v>
      </c>
      <c r="C2829" s="1070"/>
      <c r="D2829" s="11">
        <v>0</v>
      </c>
      <c r="E2829" s="104" t="s">
        <v>23</v>
      </c>
      <c r="F2829" s="166">
        <v>0</v>
      </c>
      <c r="G2829" s="10">
        <v>0</v>
      </c>
      <c r="H2829" s="167">
        <v>0</v>
      </c>
      <c r="I2829" s="167">
        <v>0</v>
      </c>
      <c r="J2829" s="35">
        <v>0</v>
      </c>
      <c r="K2829" s="103" t="s">
        <v>23</v>
      </c>
      <c r="L2829" s="34">
        <v>0</v>
      </c>
      <c r="M2829" s="11" t="s">
        <v>23</v>
      </c>
      <c r="N2829" s="103" t="s">
        <v>23</v>
      </c>
      <c r="O2829" s="11" t="s">
        <v>23</v>
      </c>
    </row>
    <row r="2830" spans="1:15" s="67" customFormat="1" ht="40.5">
      <c r="A2830" s="104" t="s">
        <v>2839</v>
      </c>
      <c r="B2830" s="1068" t="s">
        <v>721</v>
      </c>
      <c r="C2830" s="1069"/>
      <c r="D2830" s="1069"/>
      <c r="E2830" s="1069"/>
      <c r="F2830" s="1069"/>
      <c r="G2830" s="1069"/>
      <c r="H2830" s="1069"/>
      <c r="I2830" s="1069"/>
      <c r="J2830" s="1069"/>
      <c r="K2830" s="1069"/>
      <c r="L2830" s="1069"/>
      <c r="M2830" s="1069"/>
      <c r="N2830" s="1069"/>
      <c r="O2830" s="1070"/>
    </row>
    <row r="2831" spans="1:15" s="67" customFormat="1" ht="21">
      <c r="A2831" s="44" t="s">
        <v>982</v>
      </c>
      <c r="B2831" s="12" t="s">
        <v>23</v>
      </c>
      <c r="C2831" s="12" t="s">
        <v>23</v>
      </c>
      <c r="D2831" s="54">
        <v>0</v>
      </c>
      <c r="E2831" s="17" t="s">
        <v>23</v>
      </c>
      <c r="F2831" s="799">
        <v>0</v>
      </c>
      <c r="G2831" s="269">
        <v>0</v>
      </c>
      <c r="H2831" s="788">
        <v>0</v>
      </c>
      <c r="I2831" s="273">
        <v>0</v>
      </c>
      <c r="J2831" s="273">
        <v>0</v>
      </c>
      <c r="K2831" s="44" t="s">
        <v>23</v>
      </c>
      <c r="L2831" s="273">
        <v>0</v>
      </c>
      <c r="M2831" s="281" t="s">
        <v>23</v>
      </c>
      <c r="N2831" s="17" t="s">
        <v>23</v>
      </c>
      <c r="O2831" s="18" t="s">
        <v>23</v>
      </c>
    </row>
    <row r="2832" spans="1:15" s="67" customFormat="1" ht="40.5">
      <c r="A2832" s="104" t="s">
        <v>2839</v>
      </c>
      <c r="B2832" s="1068" t="s">
        <v>732</v>
      </c>
      <c r="C2832" s="1070"/>
      <c r="D2832" s="11">
        <v>0</v>
      </c>
      <c r="E2832" s="104" t="s">
        <v>23</v>
      </c>
      <c r="F2832" s="166">
        <v>0</v>
      </c>
      <c r="G2832" s="10">
        <v>0</v>
      </c>
      <c r="H2832" s="167">
        <v>0</v>
      </c>
      <c r="I2832" s="167">
        <v>0</v>
      </c>
      <c r="J2832" s="35">
        <v>0</v>
      </c>
      <c r="K2832" s="103" t="s">
        <v>23</v>
      </c>
      <c r="L2832" s="846">
        <v>0</v>
      </c>
      <c r="M2832" s="11" t="s">
        <v>23</v>
      </c>
      <c r="N2832" s="103" t="s">
        <v>23</v>
      </c>
      <c r="O2832" s="11" t="s">
        <v>23</v>
      </c>
    </row>
    <row r="2833" spans="1:15" s="67" customFormat="1" ht="92.25" customHeight="1">
      <c r="A2833" s="104" t="s">
        <v>2836</v>
      </c>
      <c r="B2833" s="1068" t="s">
        <v>2938</v>
      </c>
      <c r="C2833" s="1070"/>
      <c r="D2833" s="11">
        <v>0</v>
      </c>
      <c r="E2833" s="104" t="s">
        <v>23</v>
      </c>
      <c r="F2833" s="166">
        <v>0</v>
      </c>
      <c r="G2833" s="10">
        <v>0</v>
      </c>
      <c r="H2833" s="167">
        <v>0</v>
      </c>
      <c r="I2833" s="167">
        <v>0</v>
      </c>
      <c r="J2833" s="35">
        <v>0</v>
      </c>
      <c r="K2833" s="103" t="s">
        <v>23</v>
      </c>
      <c r="L2833" s="34">
        <v>0</v>
      </c>
      <c r="M2833" s="11" t="s">
        <v>23</v>
      </c>
      <c r="N2833" s="103" t="s">
        <v>23</v>
      </c>
      <c r="O2833" s="11" t="s">
        <v>23</v>
      </c>
    </row>
    <row r="2834" spans="1:15" s="67" customFormat="1" ht="21">
      <c r="A2834" s="104" t="s">
        <v>2841</v>
      </c>
      <c r="B2834" s="1068" t="s">
        <v>735</v>
      </c>
      <c r="C2834" s="1069"/>
      <c r="D2834" s="1069"/>
      <c r="E2834" s="1069"/>
      <c r="F2834" s="1069"/>
      <c r="G2834" s="1069"/>
      <c r="H2834" s="1069"/>
      <c r="I2834" s="1069"/>
      <c r="J2834" s="1069"/>
      <c r="K2834" s="1069"/>
      <c r="L2834" s="1069"/>
      <c r="M2834" s="1069"/>
      <c r="N2834" s="1069"/>
      <c r="O2834" s="1070"/>
    </row>
    <row r="2835" spans="1:15" s="67" customFormat="1" ht="21">
      <c r="A2835" s="104" t="s">
        <v>2842</v>
      </c>
      <c r="B2835" s="1068" t="s">
        <v>985</v>
      </c>
      <c r="C2835" s="1069"/>
      <c r="D2835" s="1074"/>
      <c r="E2835" s="1074"/>
      <c r="F2835" s="1074"/>
      <c r="G2835" s="1074"/>
      <c r="H2835" s="1074"/>
      <c r="I2835" s="1074"/>
      <c r="J2835" s="1074"/>
      <c r="K2835" s="1074"/>
      <c r="L2835" s="1074"/>
      <c r="M2835" s="1074"/>
      <c r="N2835" s="1074"/>
      <c r="O2835" s="1075"/>
    </row>
    <row r="2836" spans="1:15" s="67" customFormat="1" ht="21">
      <c r="A2836" s="44">
        <v>1</v>
      </c>
      <c r="B2836" s="21" t="s">
        <v>23</v>
      </c>
      <c r="C2836" s="21" t="s">
        <v>23</v>
      </c>
      <c r="D2836" s="801">
        <v>0</v>
      </c>
      <c r="E2836" s="44" t="s">
        <v>23</v>
      </c>
      <c r="F2836" s="799">
        <v>0</v>
      </c>
      <c r="G2836" s="282">
        <v>0</v>
      </c>
      <c r="H2836" s="273">
        <v>0</v>
      </c>
      <c r="I2836" s="273">
        <v>0</v>
      </c>
      <c r="J2836" s="273">
        <v>0</v>
      </c>
      <c r="K2836" s="44" t="s">
        <v>23</v>
      </c>
      <c r="L2836" s="273">
        <v>0</v>
      </c>
      <c r="M2836" s="20" t="s">
        <v>23</v>
      </c>
      <c r="N2836" s="44" t="s">
        <v>23</v>
      </c>
      <c r="O2836" s="18" t="s">
        <v>23</v>
      </c>
    </row>
    <row r="2837" spans="1:15" s="67" customFormat="1" ht="21">
      <c r="A2837" s="174" t="s">
        <v>2843</v>
      </c>
      <c r="B2837" s="1068" t="s">
        <v>949</v>
      </c>
      <c r="C2837" s="1070"/>
      <c r="D2837" s="11">
        <v>0</v>
      </c>
      <c r="E2837" s="104" t="s">
        <v>23</v>
      </c>
      <c r="F2837" s="166">
        <v>0</v>
      </c>
      <c r="G2837" s="10">
        <v>0</v>
      </c>
      <c r="H2837" s="167">
        <v>0</v>
      </c>
      <c r="I2837" s="167">
        <v>0</v>
      </c>
      <c r="J2837" s="35">
        <v>0</v>
      </c>
      <c r="K2837" s="103" t="s">
        <v>23</v>
      </c>
      <c r="L2837" s="34">
        <v>0</v>
      </c>
      <c r="M2837" s="11" t="s">
        <v>23</v>
      </c>
      <c r="N2837" s="103" t="s">
        <v>23</v>
      </c>
      <c r="O2837" s="11" t="s">
        <v>23</v>
      </c>
    </row>
    <row r="2838" spans="1:15" s="67" customFormat="1" ht="21">
      <c r="A2838" s="174" t="s">
        <v>2844</v>
      </c>
      <c r="B2838" s="1068" t="s">
        <v>987</v>
      </c>
      <c r="C2838" s="1069"/>
      <c r="D2838" s="1069"/>
      <c r="E2838" s="1069"/>
      <c r="F2838" s="1069"/>
      <c r="G2838" s="1069"/>
      <c r="H2838" s="1069"/>
      <c r="I2838" s="1069"/>
      <c r="J2838" s="1069"/>
      <c r="K2838" s="1069"/>
      <c r="L2838" s="1069"/>
      <c r="M2838" s="1069"/>
      <c r="N2838" s="1069"/>
      <c r="O2838" s="1070"/>
    </row>
    <row r="2839" spans="1:15" s="67" customFormat="1" ht="21">
      <c r="A2839" s="820">
        <v>1</v>
      </c>
      <c r="B2839" s="21" t="s">
        <v>23</v>
      </c>
      <c r="C2839" s="21" t="s">
        <v>23</v>
      </c>
      <c r="D2839" s="801">
        <v>0</v>
      </c>
      <c r="E2839" s="44" t="s">
        <v>23</v>
      </c>
      <c r="F2839" s="799">
        <v>0</v>
      </c>
      <c r="G2839" s="282">
        <v>0</v>
      </c>
      <c r="H2839" s="273">
        <v>0</v>
      </c>
      <c r="I2839" s="273">
        <v>0</v>
      </c>
      <c r="J2839" s="273">
        <v>0</v>
      </c>
      <c r="K2839" s="44" t="s">
        <v>23</v>
      </c>
      <c r="L2839" s="273">
        <v>0</v>
      </c>
      <c r="M2839" s="20" t="s">
        <v>23</v>
      </c>
      <c r="N2839" s="44" t="s">
        <v>23</v>
      </c>
      <c r="O2839" s="18" t="s">
        <v>23</v>
      </c>
    </row>
    <row r="2840" spans="1:15" s="67" customFormat="1" ht="21">
      <c r="A2840" s="174" t="s">
        <v>2844</v>
      </c>
      <c r="B2840" s="1068" t="s">
        <v>988</v>
      </c>
      <c r="C2840" s="1070"/>
      <c r="D2840" s="11">
        <v>0</v>
      </c>
      <c r="E2840" s="104" t="s">
        <v>23</v>
      </c>
      <c r="F2840" s="166">
        <v>0</v>
      </c>
      <c r="G2840" s="10">
        <v>0</v>
      </c>
      <c r="H2840" s="167">
        <v>0</v>
      </c>
      <c r="I2840" s="167">
        <v>0</v>
      </c>
      <c r="J2840" s="35">
        <v>0</v>
      </c>
      <c r="K2840" s="103" t="s">
        <v>23</v>
      </c>
      <c r="L2840" s="34">
        <v>0</v>
      </c>
      <c r="M2840" s="11" t="s">
        <v>23</v>
      </c>
      <c r="N2840" s="103" t="s">
        <v>23</v>
      </c>
      <c r="O2840" s="11" t="s">
        <v>23</v>
      </c>
    </row>
    <row r="2841" spans="1:15" s="67" customFormat="1" ht="21">
      <c r="A2841" s="174" t="s">
        <v>2845</v>
      </c>
      <c r="B2841" s="1068" t="s">
        <v>990</v>
      </c>
      <c r="C2841" s="1069"/>
      <c r="D2841" s="1069"/>
      <c r="E2841" s="1069"/>
      <c r="F2841" s="1069"/>
      <c r="G2841" s="1069"/>
      <c r="H2841" s="1069"/>
      <c r="I2841" s="1069"/>
      <c r="J2841" s="1069"/>
      <c r="K2841" s="1069"/>
      <c r="L2841" s="1069"/>
      <c r="M2841" s="1069"/>
      <c r="N2841" s="1069"/>
      <c r="O2841" s="1070"/>
    </row>
    <row r="2842" spans="1:15" s="67" customFormat="1" ht="21">
      <c r="A2842" s="820">
        <v>1</v>
      </c>
      <c r="B2842" s="21" t="s">
        <v>23</v>
      </c>
      <c r="C2842" s="21" t="s">
        <v>23</v>
      </c>
      <c r="D2842" s="801">
        <v>0</v>
      </c>
      <c r="E2842" s="44" t="s">
        <v>23</v>
      </c>
      <c r="F2842" s="799">
        <v>0</v>
      </c>
      <c r="G2842" s="282">
        <v>0</v>
      </c>
      <c r="H2842" s="273">
        <v>0</v>
      </c>
      <c r="I2842" s="273">
        <v>0</v>
      </c>
      <c r="J2842" s="273">
        <v>0</v>
      </c>
      <c r="K2842" s="44" t="s">
        <v>23</v>
      </c>
      <c r="L2842" s="273">
        <v>0</v>
      </c>
      <c r="M2842" s="20" t="s">
        <v>23</v>
      </c>
      <c r="N2842" s="44" t="s">
        <v>23</v>
      </c>
      <c r="O2842" s="18" t="s">
        <v>23</v>
      </c>
    </row>
    <row r="2843" spans="1:15" s="67" customFormat="1" ht="21">
      <c r="A2843" s="174" t="s">
        <v>2845</v>
      </c>
      <c r="B2843" s="1068" t="s">
        <v>991</v>
      </c>
      <c r="C2843" s="1070"/>
      <c r="D2843" s="11">
        <v>0</v>
      </c>
      <c r="E2843" s="104" t="s">
        <v>23</v>
      </c>
      <c r="F2843" s="166">
        <v>0</v>
      </c>
      <c r="G2843" s="10">
        <v>0</v>
      </c>
      <c r="H2843" s="167">
        <v>0</v>
      </c>
      <c r="I2843" s="167">
        <v>0</v>
      </c>
      <c r="J2843" s="35">
        <v>0</v>
      </c>
      <c r="K2843" s="103" t="s">
        <v>23</v>
      </c>
      <c r="L2843" s="34">
        <v>0</v>
      </c>
      <c r="M2843" s="11" t="s">
        <v>23</v>
      </c>
      <c r="N2843" s="103" t="s">
        <v>23</v>
      </c>
      <c r="O2843" s="11" t="s">
        <v>23</v>
      </c>
    </row>
    <row r="2844" spans="1:15" s="67" customFormat="1" ht="21">
      <c r="A2844" s="174" t="s">
        <v>2846</v>
      </c>
      <c r="B2844" s="1068" t="s">
        <v>721</v>
      </c>
      <c r="C2844" s="1069"/>
      <c r="D2844" s="1069"/>
      <c r="E2844" s="1069"/>
      <c r="F2844" s="1069"/>
      <c r="G2844" s="1069"/>
      <c r="H2844" s="1069"/>
      <c r="I2844" s="1069"/>
      <c r="J2844" s="1069"/>
      <c r="K2844" s="1069"/>
      <c r="L2844" s="1069"/>
      <c r="M2844" s="1069"/>
      <c r="N2844" s="1069"/>
      <c r="O2844" s="1070"/>
    </row>
    <row r="2845" spans="1:15" s="67" customFormat="1" ht="21">
      <c r="A2845" s="847" t="s">
        <v>982</v>
      </c>
      <c r="B2845" s="21" t="s">
        <v>23</v>
      </c>
      <c r="C2845" s="21" t="s">
        <v>23</v>
      </c>
      <c r="D2845" s="801">
        <v>0</v>
      </c>
      <c r="E2845" s="44" t="s">
        <v>23</v>
      </c>
      <c r="F2845" s="799">
        <v>0</v>
      </c>
      <c r="G2845" s="282">
        <v>0</v>
      </c>
      <c r="H2845" s="273">
        <v>0</v>
      </c>
      <c r="I2845" s="273">
        <v>0</v>
      </c>
      <c r="J2845" s="273">
        <v>0</v>
      </c>
      <c r="K2845" s="44" t="s">
        <v>23</v>
      </c>
      <c r="L2845" s="273">
        <v>0</v>
      </c>
      <c r="M2845" s="20" t="s">
        <v>23</v>
      </c>
      <c r="N2845" s="44" t="s">
        <v>23</v>
      </c>
      <c r="O2845" s="18" t="s">
        <v>23</v>
      </c>
    </row>
    <row r="2846" spans="1:15" s="67" customFormat="1" ht="21">
      <c r="A2846" s="174" t="s">
        <v>2846</v>
      </c>
      <c r="B2846" s="1068" t="s">
        <v>732</v>
      </c>
      <c r="C2846" s="1070"/>
      <c r="D2846" s="11">
        <v>0</v>
      </c>
      <c r="E2846" s="104" t="s">
        <v>23</v>
      </c>
      <c r="F2846" s="166">
        <v>0</v>
      </c>
      <c r="G2846" s="10">
        <v>0</v>
      </c>
      <c r="H2846" s="167">
        <v>0</v>
      </c>
      <c r="I2846" s="167">
        <v>0</v>
      </c>
      <c r="J2846" s="35">
        <v>0</v>
      </c>
      <c r="K2846" s="103" t="s">
        <v>23</v>
      </c>
      <c r="L2846" s="34">
        <v>0</v>
      </c>
      <c r="M2846" s="11" t="s">
        <v>23</v>
      </c>
      <c r="N2846" s="103" t="s">
        <v>23</v>
      </c>
      <c r="O2846" s="11" t="s">
        <v>23</v>
      </c>
    </row>
    <row r="2847" spans="1:15" s="67" customFormat="1" ht="67.5" customHeight="1">
      <c r="A2847" s="104" t="s">
        <v>2841</v>
      </c>
      <c r="B2847" s="1068" t="s">
        <v>2939</v>
      </c>
      <c r="C2847" s="1070"/>
      <c r="D2847" s="11">
        <v>0</v>
      </c>
      <c r="E2847" s="104" t="s">
        <v>23</v>
      </c>
      <c r="F2847" s="166">
        <v>0</v>
      </c>
      <c r="G2847" s="10">
        <v>0</v>
      </c>
      <c r="H2847" s="167">
        <v>0</v>
      </c>
      <c r="I2847" s="167">
        <v>0</v>
      </c>
      <c r="J2847" s="35">
        <v>0</v>
      </c>
      <c r="K2847" s="103" t="s">
        <v>23</v>
      </c>
      <c r="L2847" s="34">
        <v>0</v>
      </c>
      <c r="M2847" s="11" t="s">
        <v>23</v>
      </c>
      <c r="N2847" s="103" t="s">
        <v>23</v>
      </c>
      <c r="O2847" s="11" t="s">
        <v>23</v>
      </c>
    </row>
    <row r="2848" spans="1:15" s="67" customFormat="1" ht="21">
      <c r="A2848" s="174" t="s">
        <v>2848</v>
      </c>
      <c r="B2848" s="1068" t="s">
        <v>994</v>
      </c>
      <c r="C2848" s="1069"/>
      <c r="D2848" s="1069"/>
      <c r="E2848" s="1069"/>
      <c r="F2848" s="1069"/>
      <c r="G2848" s="1069"/>
      <c r="H2848" s="1069"/>
      <c r="I2848" s="1069"/>
      <c r="J2848" s="1069"/>
      <c r="K2848" s="1069"/>
      <c r="L2848" s="1069"/>
      <c r="M2848" s="1069"/>
      <c r="N2848" s="1069"/>
      <c r="O2848" s="1070"/>
    </row>
    <row r="2849" spans="1:15" s="67" customFormat="1" ht="120.75" customHeight="1">
      <c r="A2849" s="847" t="s">
        <v>982</v>
      </c>
      <c r="B2849" s="13" t="s">
        <v>2940</v>
      </c>
      <c r="C2849" s="13" t="s">
        <v>2941</v>
      </c>
      <c r="D2849" s="333" t="s">
        <v>23</v>
      </c>
      <c r="E2849" s="12">
        <v>15001306</v>
      </c>
      <c r="F2849" s="333" t="s">
        <v>23</v>
      </c>
      <c r="G2849" s="12">
        <v>1</v>
      </c>
      <c r="H2849" s="6">
        <v>15000</v>
      </c>
      <c r="I2849" s="6">
        <v>0</v>
      </c>
      <c r="J2849" s="35">
        <v>15000</v>
      </c>
      <c r="K2849" s="44" t="s">
        <v>6626</v>
      </c>
      <c r="L2849" s="273">
        <v>86844.83</v>
      </c>
      <c r="M2849" s="508">
        <v>44207</v>
      </c>
      <c r="N2849" s="13" t="s">
        <v>9054</v>
      </c>
      <c r="O2849" s="18" t="s">
        <v>23</v>
      </c>
    </row>
    <row r="2850" spans="1:15" s="67" customFormat="1" ht="131.25" customHeight="1">
      <c r="A2850" s="847" t="s">
        <v>1293</v>
      </c>
      <c r="B2850" s="13" t="s">
        <v>2942</v>
      </c>
      <c r="C2850" s="13" t="s">
        <v>2943</v>
      </c>
      <c r="D2850" s="333" t="s">
        <v>23</v>
      </c>
      <c r="E2850" s="12">
        <v>15001308</v>
      </c>
      <c r="F2850" s="333" t="s">
        <v>23</v>
      </c>
      <c r="G2850" s="12">
        <v>1</v>
      </c>
      <c r="H2850" s="6">
        <v>10000</v>
      </c>
      <c r="I2850" s="6">
        <v>0</v>
      </c>
      <c r="J2850" s="35">
        <v>10000</v>
      </c>
      <c r="K2850" s="44" t="s">
        <v>6627</v>
      </c>
      <c r="L2850" s="273">
        <v>59007.44</v>
      </c>
      <c r="M2850" s="508">
        <v>44207</v>
      </c>
      <c r="N2850" s="13" t="s">
        <v>9055</v>
      </c>
      <c r="O2850" s="18"/>
    </row>
    <row r="2851" spans="1:15" s="67" customFormat="1" ht="131.25" customHeight="1">
      <c r="A2851" s="847" t="s">
        <v>1027</v>
      </c>
      <c r="B2851" s="13" t="s">
        <v>9049</v>
      </c>
      <c r="C2851" s="13" t="s">
        <v>9050</v>
      </c>
      <c r="D2851" s="333"/>
      <c r="E2851" s="12">
        <v>57</v>
      </c>
      <c r="F2851" s="333" t="s">
        <v>23</v>
      </c>
      <c r="G2851" s="12">
        <v>1</v>
      </c>
      <c r="H2851" s="6">
        <v>1000</v>
      </c>
      <c r="I2851" s="6">
        <v>0</v>
      </c>
      <c r="J2851" s="35">
        <v>1000</v>
      </c>
      <c r="K2851" s="44" t="s">
        <v>9051</v>
      </c>
      <c r="L2851" s="273">
        <v>882.17</v>
      </c>
      <c r="M2851" s="508" t="s">
        <v>9052</v>
      </c>
      <c r="N2851" s="13" t="s">
        <v>9053</v>
      </c>
      <c r="O2851" s="18"/>
    </row>
    <row r="2852" spans="1:15" s="67" customFormat="1" ht="127.5" customHeight="1">
      <c r="A2852" s="847" t="s">
        <v>1547</v>
      </c>
      <c r="B2852" s="13" t="s">
        <v>2944</v>
      </c>
      <c r="C2852" s="13" t="s">
        <v>2945</v>
      </c>
      <c r="D2852" s="333" t="s">
        <v>23</v>
      </c>
      <c r="E2852" s="12">
        <v>15001310</v>
      </c>
      <c r="F2852" s="333" t="s">
        <v>23</v>
      </c>
      <c r="G2852" s="12">
        <v>1</v>
      </c>
      <c r="H2852" s="6">
        <v>7000</v>
      </c>
      <c r="I2852" s="6">
        <v>0</v>
      </c>
      <c r="J2852" s="35">
        <v>7000</v>
      </c>
      <c r="K2852" s="44" t="s">
        <v>6628</v>
      </c>
      <c r="L2852" s="273">
        <v>14702.9</v>
      </c>
      <c r="M2852" s="508">
        <v>44208</v>
      </c>
      <c r="N2852" s="13" t="s">
        <v>9056</v>
      </c>
      <c r="O2852" s="18"/>
    </row>
    <row r="2853" spans="1:15" s="67" customFormat="1" ht="101.25" customHeight="1">
      <c r="A2853" s="104" t="s">
        <v>2848</v>
      </c>
      <c r="B2853" s="1068" t="s">
        <v>2946</v>
      </c>
      <c r="C2853" s="1070"/>
      <c r="D2853" s="11">
        <v>0</v>
      </c>
      <c r="E2853" s="104" t="s">
        <v>23</v>
      </c>
      <c r="F2853" s="166">
        <v>0</v>
      </c>
      <c r="G2853" s="10">
        <f>G2849+G2850+G2851+G2852</f>
        <v>4</v>
      </c>
      <c r="H2853" s="10">
        <f>SUM(H2849:H2852)</f>
        <v>33000</v>
      </c>
      <c r="I2853" s="10">
        <v>0</v>
      </c>
      <c r="J2853" s="35">
        <f>SUM(J2849:J2852)</f>
        <v>33000</v>
      </c>
      <c r="K2853" s="103" t="s">
        <v>23</v>
      </c>
      <c r="L2853" s="34">
        <f>L2849+L2850+L2851+L2852</f>
        <v>161437.34000000003</v>
      </c>
      <c r="M2853" s="11" t="s">
        <v>23</v>
      </c>
      <c r="N2853" s="103" t="s">
        <v>23</v>
      </c>
      <c r="O2853" s="11" t="s">
        <v>23</v>
      </c>
    </row>
    <row r="2854" spans="1:15" s="67" customFormat="1" ht="114" customHeight="1">
      <c r="A2854" s="104" t="s">
        <v>2786</v>
      </c>
      <c r="B2854" s="1068" t="s">
        <v>2947</v>
      </c>
      <c r="C2854" s="1070"/>
      <c r="D2854" s="11">
        <v>376.9</v>
      </c>
      <c r="E2854" s="104" t="s">
        <v>23</v>
      </c>
      <c r="F2854" s="166">
        <v>0</v>
      </c>
      <c r="G2854" s="10">
        <f>G2819+G2853</f>
        <v>6</v>
      </c>
      <c r="H2854" s="167">
        <f>H2819+H2853</f>
        <v>2467000</v>
      </c>
      <c r="I2854" s="167">
        <f>I2819+I2853</f>
        <v>1147461.1599999999</v>
      </c>
      <c r="J2854" s="35">
        <f>J2819+J2853</f>
        <v>1319538.8400000001</v>
      </c>
      <c r="K2854" s="103" t="s">
        <v>23</v>
      </c>
      <c r="L2854" s="34">
        <f>L2819+L2853</f>
        <v>7670991.7200000007</v>
      </c>
      <c r="M2854" s="11" t="s">
        <v>23</v>
      </c>
      <c r="N2854" s="103" t="s">
        <v>23</v>
      </c>
      <c r="O2854" s="11" t="s">
        <v>23</v>
      </c>
    </row>
    <row r="2855" spans="1:15" s="67" customFormat="1" ht="50.25" customHeight="1">
      <c r="A2855" s="104" t="s">
        <v>2786</v>
      </c>
      <c r="B2855" s="1076" t="s">
        <v>2948</v>
      </c>
      <c r="C2855" s="1077"/>
      <c r="D2855" s="1077"/>
      <c r="E2855" s="1077"/>
      <c r="F2855" s="1077"/>
      <c r="G2855" s="1077"/>
      <c r="H2855" s="1077"/>
      <c r="I2855" s="1077"/>
      <c r="J2855" s="1077"/>
      <c r="K2855" s="1077"/>
      <c r="L2855" s="1077"/>
      <c r="M2855" s="1077"/>
      <c r="N2855" s="1077"/>
      <c r="O2855" s="1078"/>
    </row>
    <row r="2856" spans="1:15" s="67" customFormat="1" ht="21">
      <c r="A2856" s="104" t="s">
        <v>2788</v>
      </c>
      <c r="B2856" s="1049" t="s">
        <v>20</v>
      </c>
      <c r="C2856" s="1051"/>
      <c r="D2856" s="1051"/>
      <c r="E2856" s="1051"/>
      <c r="F2856" s="1051"/>
      <c r="G2856" s="1051"/>
      <c r="H2856" s="1051"/>
      <c r="I2856" s="1051"/>
      <c r="J2856" s="1051"/>
      <c r="K2856" s="1051"/>
      <c r="L2856" s="1051"/>
      <c r="M2856" s="1051"/>
      <c r="N2856" s="1051"/>
      <c r="O2856" s="1050"/>
    </row>
    <row r="2857" spans="1:15" s="67" customFormat="1" ht="111" customHeight="1">
      <c r="A2857" s="44">
        <v>1</v>
      </c>
      <c r="B2857" s="56" t="s">
        <v>9064</v>
      </c>
      <c r="C2857" s="56" t="s">
        <v>2949</v>
      </c>
      <c r="D2857" s="5">
        <v>95.5</v>
      </c>
      <c r="E2857" s="12">
        <v>1010004</v>
      </c>
      <c r="F2857" s="333" t="s">
        <v>23</v>
      </c>
      <c r="G2857" s="57">
        <v>1</v>
      </c>
      <c r="H2857" s="368">
        <v>655363.26</v>
      </c>
      <c r="I2857" s="273">
        <v>0</v>
      </c>
      <c r="J2857" s="273">
        <v>655363.26</v>
      </c>
      <c r="K2857" s="44" t="s">
        <v>2950</v>
      </c>
      <c r="L2857" s="273">
        <v>1992369.75</v>
      </c>
      <c r="M2857" s="20">
        <v>43463</v>
      </c>
      <c r="N2857" s="44" t="s">
        <v>2951</v>
      </c>
      <c r="O2857" s="18" t="s">
        <v>23</v>
      </c>
    </row>
    <row r="2858" spans="1:15" s="67" customFormat="1" ht="85.5" customHeight="1">
      <c r="A2858" s="104" t="s">
        <v>2788</v>
      </c>
      <c r="B2858" s="1049" t="s">
        <v>2952</v>
      </c>
      <c r="C2858" s="1050"/>
      <c r="D2858" s="11">
        <v>95.5</v>
      </c>
      <c r="E2858" s="104" t="s">
        <v>23</v>
      </c>
      <c r="F2858" s="166">
        <v>0</v>
      </c>
      <c r="G2858" s="10">
        <v>1</v>
      </c>
      <c r="H2858" s="167">
        <v>655363.26</v>
      </c>
      <c r="I2858" s="167">
        <v>0</v>
      </c>
      <c r="J2858" s="35">
        <v>655363.26</v>
      </c>
      <c r="K2858" s="103" t="s">
        <v>23</v>
      </c>
      <c r="L2858" s="34">
        <f>L2857</f>
        <v>1992369.75</v>
      </c>
      <c r="M2858" s="11" t="s">
        <v>23</v>
      </c>
      <c r="N2858" s="103" t="s">
        <v>23</v>
      </c>
      <c r="O2858" s="11" t="s">
        <v>23</v>
      </c>
    </row>
    <row r="2859" spans="1:15" s="67" customFormat="1" ht="38.25" customHeight="1">
      <c r="A2859" s="104" t="s">
        <v>2834</v>
      </c>
      <c r="B2859" s="1049" t="s">
        <v>197</v>
      </c>
      <c r="C2859" s="1051"/>
      <c r="D2859" s="1051"/>
      <c r="E2859" s="1051"/>
      <c r="F2859" s="1051"/>
      <c r="G2859" s="1051"/>
      <c r="H2859" s="1051"/>
      <c r="I2859" s="1051"/>
      <c r="J2859" s="1051"/>
      <c r="K2859" s="1051"/>
      <c r="L2859" s="1051"/>
      <c r="M2859" s="1051"/>
      <c r="N2859" s="1051"/>
      <c r="O2859" s="1050"/>
    </row>
    <row r="2860" spans="1:15" s="67" customFormat="1" ht="21">
      <c r="A2860" s="44">
        <v>1</v>
      </c>
      <c r="B2860" s="21" t="s">
        <v>23</v>
      </c>
      <c r="C2860" s="21" t="s">
        <v>23</v>
      </c>
      <c r="D2860" s="801">
        <v>0</v>
      </c>
      <c r="E2860" s="44" t="s">
        <v>23</v>
      </c>
      <c r="F2860" s="799">
        <v>0</v>
      </c>
      <c r="G2860" s="282">
        <v>0</v>
      </c>
      <c r="H2860" s="273">
        <v>0</v>
      </c>
      <c r="I2860" s="273">
        <v>0</v>
      </c>
      <c r="J2860" s="273">
        <v>0</v>
      </c>
      <c r="K2860" s="44" t="s">
        <v>23</v>
      </c>
      <c r="L2860" s="273">
        <v>0</v>
      </c>
      <c r="M2860" s="20" t="s">
        <v>23</v>
      </c>
      <c r="N2860" s="44" t="s">
        <v>23</v>
      </c>
      <c r="O2860" s="18" t="s">
        <v>23</v>
      </c>
    </row>
    <row r="2861" spans="1:15" s="67" customFormat="1" ht="79.5" customHeight="1">
      <c r="A2861" s="104" t="s">
        <v>2834</v>
      </c>
      <c r="B2861" s="1049" t="s">
        <v>2953</v>
      </c>
      <c r="C2861" s="1050"/>
      <c r="D2861" s="11">
        <v>0</v>
      </c>
      <c r="E2861" s="104" t="s">
        <v>23</v>
      </c>
      <c r="F2861" s="166">
        <v>0</v>
      </c>
      <c r="G2861" s="10">
        <v>0</v>
      </c>
      <c r="H2861" s="167">
        <v>0</v>
      </c>
      <c r="I2861" s="167">
        <v>0</v>
      </c>
      <c r="J2861" s="35">
        <v>0</v>
      </c>
      <c r="K2861" s="103" t="s">
        <v>23</v>
      </c>
      <c r="L2861" s="34">
        <v>0</v>
      </c>
      <c r="M2861" s="11" t="s">
        <v>23</v>
      </c>
      <c r="N2861" s="103" t="s">
        <v>23</v>
      </c>
      <c r="O2861" s="11" t="s">
        <v>23</v>
      </c>
    </row>
    <row r="2862" spans="1:15" s="67" customFormat="1" ht="21">
      <c r="A2862" s="104" t="s">
        <v>2836</v>
      </c>
      <c r="B2862" s="1049" t="s">
        <v>678</v>
      </c>
      <c r="C2862" s="1051"/>
      <c r="D2862" s="1051"/>
      <c r="E2862" s="1051"/>
      <c r="F2862" s="1051"/>
      <c r="G2862" s="1051"/>
      <c r="H2862" s="1051"/>
      <c r="I2862" s="1051"/>
      <c r="J2862" s="1051"/>
      <c r="K2862" s="1051"/>
      <c r="L2862" s="1051"/>
      <c r="M2862" s="1051"/>
      <c r="N2862" s="1051"/>
      <c r="O2862" s="1050"/>
    </row>
    <row r="2863" spans="1:15" s="67" customFormat="1" ht="21">
      <c r="A2863" s="104" t="s">
        <v>2837</v>
      </c>
      <c r="B2863" s="1049" t="s">
        <v>977</v>
      </c>
      <c r="C2863" s="1051"/>
      <c r="D2863" s="1063"/>
      <c r="E2863" s="1063"/>
      <c r="F2863" s="1063"/>
      <c r="G2863" s="1063"/>
      <c r="H2863" s="1063"/>
      <c r="I2863" s="1063"/>
      <c r="J2863" s="1063"/>
      <c r="K2863" s="1063"/>
      <c r="L2863" s="1063"/>
      <c r="M2863" s="1063"/>
      <c r="N2863" s="1063"/>
      <c r="O2863" s="1064"/>
    </row>
    <row r="2864" spans="1:15" s="67" customFormat="1" ht="21">
      <c r="A2864" s="44">
        <v>1</v>
      </c>
      <c r="B2864" s="21" t="s">
        <v>23</v>
      </c>
      <c r="C2864" s="21" t="s">
        <v>23</v>
      </c>
      <c r="D2864" s="801">
        <v>0</v>
      </c>
      <c r="E2864" s="44" t="s">
        <v>23</v>
      </c>
      <c r="F2864" s="799">
        <v>0</v>
      </c>
      <c r="G2864" s="282">
        <v>0</v>
      </c>
      <c r="H2864" s="273">
        <v>0</v>
      </c>
      <c r="I2864" s="273">
        <v>0</v>
      </c>
      <c r="J2864" s="273">
        <v>0</v>
      </c>
      <c r="K2864" s="44" t="s">
        <v>23</v>
      </c>
      <c r="L2864" s="273">
        <v>0</v>
      </c>
      <c r="M2864" s="20" t="s">
        <v>23</v>
      </c>
      <c r="N2864" s="44" t="s">
        <v>23</v>
      </c>
      <c r="O2864" s="18" t="s">
        <v>23</v>
      </c>
    </row>
    <row r="2865" spans="1:15" s="67" customFormat="1" ht="28.5" customHeight="1">
      <c r="A2865" s="104" t="s">
        <v>2837</v>
      </c>
      <c r="B2865" s="1049" t="s">
        <v>978</v>
      </c>
      <c r="C2865" s="1050"/>
      <c r="D2865" s="11">
        <v>0</v>
      </c>
      <c r="E2865" s="104" t="s">
        <v>23</v>
      </c>
      <c r="F2865" s="166">
        <v>0</v>
      </c>
      <c r="G2865" s="10">
        <v>0</v>
      </c>
      <c r="H2865" s="167">
        <v>0</v>
      </c>
      <c r="I2865" s="167">
        <v>0</v>
      </c>
      <c r="J2865" s="35">
        <v>0</v>
      </c>
      <c r="K2865" s="103" t="s">
        <v>23</v>
      </c>
      <c r="L2865" s="34">
        <v>0</v>
      </c>
      <c r="M2865" s="11" t="s">
        <v>23</v>
      </c>
      <c r="N2865" s="103" t="s">
        <v>23</v>
      </c>
      <c r="O2865" s="11" t="s">
        <v>23</v>
      </c>
    </row>
    <row r="2866" spans="1:15" s="67" customFormat="1" ht="21">
      <c r="A2866" s="104" t="s">
        <v>2838</v>
      </c>
      <c r="B2866" s="1049" t="s">
        <v>692</v>
      </c>
      <c r="C2866" s="1051"/>
      <c r="D2866" s="1051"/>
      <c r="E2866" s="1051"/>
      <c r="F2866" s="1051"/>
      <c r="G2866" s="1051"/>
      <c r="H2866" s="1051"/>
      <c r="I2866" s="1051"/>
      <c r="J2866" s="1051"/>
      <c r="K2866" s="1051"/>
      <c r="L2866" s="1051"/>
      <c r="M2866" s="1051"/>
      <c r="N2866" s="1051"/>
      <c r="O2866" s="1050"/>
    </row>
    <row r="2867" spans="1:15" s="67" customFormat="1" ht="21">
      <c r="A2867" s="44">
        <v>1</v>
      </c>
      <c r="B2867" s="21" t="s">
        <v>23</v>
      </c>
      <c r="C2867" s="21" t="s">
        <v>23</v>
      </c>
      <c r="D2867" s="801">
        <v>0</v>
      </c>
      <c r="E2867" s="44" t="s">
        <v>23</v>
      </c>
      <c r="F2867" s="799">
        <v>0</v>
      </c>
      <c r="G2867" s="282">
        <v>0</v>
      </c>
      <c r="H2867" s="273">
        <v>0</v>
      </c>
      <c r="I2867" s="273">
        <v>0</v>
      </c>
      <c r="J2867" s="273">
        <v>0</v>
      </c>
      <c r="K2867" s="44" t="s">
        <v>23</v>
      </c>
      <c r="L2867" s="273">
        <v>0</v>
      </c>
      <c r="M2867" s="20" t="s">
        <v>23</v>
      </c>
      <c r="N2867" s="44" t="s">
        <v>23</v>
      </c>
      <c r="O2867" s="18" t="s">
        <v>23</v>
      </c>
    </row>
    <row r="2868" spans="1:15" s="67" customFormat="1" ht="21">
      <c r="A2868" s="104" t="s">
        <v>2838</v>
      </c>
      <c r="B2868" s="1049" t="s">
        <v>980</v>
      </c>
      <c r="C2868" s="1050"/>
      <c r="D2868" s="11">
        <v>0</v>
      </c>
      <c r="E2868" s="104" t="s">
        <v>23</v>
      </c>
      <c r="F2868" s="166">
        <v>0</v>
      </c>
      <c r="G2868" s="10">
        <v>0</v>
      </c>
      <c r="H2868" s="167">
        <v>0</v>
      </c>
      <c r="I2868" s="167">
        <v>0</v>
      </c>
      <c r="J2868" s="35">
        <v>0</v>
      </c>
      <c r="K2868" s="103" t="s">
        <v>23</v>
      </c>
      <c r="L2868" s="34">
        <v>0</v>
      </c>
      <c r="M2868" s="11" t="s">
        <v>23</v>
      </c>
      <c r="N2868" s="103" t="s">
        <v>23</v>
      </c>
      <c r="O2868" s="11" t="s">
        <v>23</v>
      </c>
    </row>
    <row r="2869" spans="1:15" s="67" customFormat="1" ht="40.5">
      <c r="A2869" s="104" t="s">
        <v>2839</v>
      </c>
      <c r="B2869" s="1049" t="s">
        <v>721</v>
      </c>
      <c r="C2869" s="1051"/>
      <c r="D2869" s="1051"/>
      <c r="E2869" s="1051"/>
      <c r="F2869" s="1051"/>
      <c r="G2869" s="1051"/>
      <c r="H2869" s="1051"/>
      <c r="I2869" s="1051"/>
      <c r="J2869" s="1051"/>
      <c r="K2869" s="1051"/>
      <c r="L2869" s="1051"/>
      <c r="M2869" s="1051"/>
      <c r="N2869" s="1051"/>
      <c r="O2869" s="1050"/>
    </row>
    <row r="2870" spans="1:15" s="67" customFormat="1" ht="90.75" customHeight="1">
      <c r="A2870" s="44" t="s">
        <v>982</v>
      </c>
      <c r="B2870" s="13" t="s">
        <v>2954</v>
      </c>
      <c r="C2870" s="13" t="s">
        <v>2955</v>
      </c>
      <c r="D2870" s="333" t="s">
        <v>23</v>
      </c>
      <c r="E2870" s="12">
        <v>1100018</v>
      </c>
      <c r="F2870" s="12">
        <v>1.4999999999999999E-2</v>
      </c>
      <c r="G2870" s="12">
        <v>1</v>
      </c>
      <c r="H2870" s="6">
        <v>132494.94</v>
      </c>
      <c r="I2870" s="273">
        <v>0</v>
      </c>
      <c r="J2870" s="273">
        <v>132494.94</v>
      </c>
      <c r="K2870" s="44" t="s">
        <v>23</v>
      </c>
      <c r="L2870" s="273">
        <v>0</v>
      </c>
      <c r="M2870" s="20">
        <v>43463</v>
      </c>
      <c r="N2870" s="44" t="s">
        <v>2951</v>
      </c>
      <c r="O2870" s="18" t="s">
        <v>23</v>
      </c>
    </row>
    <row r="2871" spans="1:15" s="67" customFormat="1" ht="40.5">
      <c r="A2871" s="104" t="s">
        <v>2839</v>
      </c>
      <c r="B2871" s="1049" t="s">
        <v>732</v>
      </c>
      <c r="C2871" s="1050"/>
      <c r="D2871" s="11">
        <v>0</v>
      </c>
      <c r="E2871" s="104" t="s">
        <v>23</v>
      </c>
      <c r="F2871" s="166">
        <v>1.4999999999999999E-2</v>
      </c>
      <c r="G2871" s="10">
        <v>1</v>
      </c>
      <c r="H2871" s="167">
        <v>132494.94</v>
      </c>
      <c r="I2871" s="167">
        <v>0</v>
      </c>
      <c r="J2871" s="35">
        <v>132494.94</v>
      </c>
      <c r="K2871" s="103" t="s">
        <v>23</v>
      </c>
      <c r="L2871" s="846">
        <v>0</v>
      </c>
      <c r="M2871" s="11" t="s">
        <v>23</v>
      </c>
      <c r="N2871" s="103" t="s">
        <v>23</v>
      </c>
      <c r="O2871" s="11" t="s">
        <v>23</v>
      </c>
    </row>
    <row r="2872" spans="1:15" s="67" customFormat="1" ht="75.75" customHeight="1">
      <c r="A2872" s="104" t="s">
        <v>2836</v>
      </c>
      <c r="B2872" s="1049" t="s">
        <v>2956</v>
      </c>
      <c r="C2872" s="1050"/>
      <c r="D2872" s="11">
        <v>0</v>
      </c>
      <c r="E2872" s="104" t="s">
        <v>23</v>
      </c>
      <c r="F2872" s="166">
        <v>1.4999999999999999E-2</v>
      </c>
      <c r="G2872" s="10">
        <v>1</v>
      </c>
      <c r="H2872" s="167">
        <v>132494.94</v>
      </c>
      <c r="I2872" s="167">
        <v>0</v>
      </c>
      <c r="J2872" s="35">
        <v>132494.94</v>
      </c>
      <c r="K2872" s="103" t="s">
        <v>23</v>
      </c>
      <c r="L2872" s="34">
        <v>0</v>
      </c>
      <c r="M2872" s="11" t="s">
        <v>23</v>
      </c>
      <c r="N2872" s="103" t="s">
        <v>23</v>
      </c>
      <c r="O2872" s="11" t="s">
        <v>23</v>
      </c>
    </row>
    <row r="2873" spans="1:15" s="67" customFormat="1" ht="21">
      <c r="A2873" s="104" t="s">
        <v>2841</v>
      </c>
      <c r="B2873" s="1049" t="s">
        <v>735</v>
      </c>
      <c r="C2873" s="1051"/>
      <c r="D2873" s="1051"/>
      <c r="E2873" s="1051"/>
      <c r="F2873" s="1051"/>
      <c r="G2873" s="1051"/>
      <c r="H2873" s="1051"/>
      <c r="I2873" s="1051"/>
      <c r="J2873" s="1051"/>
      <c r="K2873" s="1051"/>
      <c r="L2873" s="1051"/>
      <c r="M2873" s="1051"/>
      <c r="N2873" s="1051"/>
      <c r="O2873" s="1050"/>
    </row>
    <row r="2874" spans="1:15" s="67" customFormat="1" ht="21">
      <c r="A2874" s="104" t="s">
        <v>2842</v>
      </c>
      <c r="B2874" s="1049" t="s">
        <v>985</v>
      </c>
      <c r="C2874" s="1051"/>
      <c r="D2874" s="1051"/>
      <c r="E2874" s="1051"/>
      <c r="F2874" s="1051"/>
      <c r="G2874" s="1051"/>
      <c r="H2874" s="1051"/>
      <c r="I2874" s="1051"/>
      <c r="J2874" s="1051"/>
      <c r="K2874" s="1051"/>
      <c r="L2874" s="1051"/>
      <c r="M2874" s="1051"/>
      <c r="N2874" s="1051"/>
      <c r="O2874" s="1050"/>
    </row>
    <row r="2875" spans="1:15" s="67" customFormat="1" ht="21">
      <c r="A2875" s="44">
        <v>1</v>
      </c>
      <c r="B2875" s="21" t="s">
        <v>23</v>
      </c>
      <c r="C2875" s="21" t="s">
        <v>23</v>
      </c>
      <c r="D2875" s="801">
        <v>0</v>
      </c>
      <c r="E2875" s="44" t="s">
        <v>23</v>
      </c>
      <c r="F2875" s="799">
        <v>0</v>
      </c>
      <c r="G2875" s="282">
        <v>0</v>
      </c>
      <c r="H2875" s="273">
        <v>0</v>
      </c>
      <c r="I2875" s="273">
        <v>0</v>
      </c>
      <c r="J2875" s="273">
        <v>0</v>
      </c>
      <c r="K2875" s="44" t="s">
        <v>23</v>
      </c>
      <c r="L2875" s="273">
        <v>0</v>
      </c>
      <c r="M2875" s="20" t="s">
        <v>23</v>
      </c>
      <c r="N2875" s="44" t="s">
        <v>23</v>
      </c>
      <c r="O2875" s="18" t="s">
        <v>23</v>
      </c>
    </row>
    <row r="2876" spans="1:15" s="67" customFormat="1" ht="21">
      <c r="A2876" s="174" t="s">
        <v>2843</v>
      </c>
      <c r="B2876" s="1049" t="s">
        <v>949</v>
      </c>
      <c r="C2876" s="1050"/>
      <c r="D2876" s="11">
        <v>0</v>
      </c>
      <c r="E2876" s="104" t="s">
        <v>23</v>
      </c>
      <c r="F2876" s="166">
        <v>0</v>
      </c>
      <c r="G2876" s="10">
        <v>0</v>
      </c>
      <c r="H2876" s="167">
        <v>0</v>
      </c>
      <c r="I2876" s="167">
        <v>0</v>
      </c>
      <c r="J2876" s="35">
        <v>0</v>
      </c>
      <c r="K2876" s="103" t="s">
        <v>23</v>
      </c>
      <c r="L2876" s="34">
        <v>0</v>
      </c>
      <c r="M2876" s="11" t="s">
        <v>23</v>
      </c>
      <c r="N2876" s="103" t="s">
        <v>23</v>
      </c>
      <c r="O2876" s="11" t="s">
        <v>23</v>
      </c>
    </row>
    <row r="2877" spans="1:15" s="67" customFormat="1" ht="21">
      <c r="A2877" s="174" t="s">
        <v>2844</v>
      </c>
      <c r="B2877" s="1049" t="s">
        <v>987</v>
      </c>
      <c r="C2877" s="1051"/>
      <c r="D2877" s="1051"/>
      <c r="E2877" s="1051"/>
      <c r="F2877" s="1051"/>
      <c r="G2877" s="1051"/>
      <c r="H2877" s="1051"/>
      <c r="I2877" s="1051"/>
      <c r="J2877" s="1051"/>
      <c r="K2877" s="1051"/>
      <c r="L2877" s="1051"/>
      <c r="M2877" s="1051"/>
      <c r="N2877" s="1051"/>
      <c r="O2877" s="1050"/>
    </row>
    <row r="2878" spans="1:15" s="67" customFormat="1" ht="21">
      <c r="A2878" s="820">
        <v>1</v>
      </c>
      <c r="B2878" s="21" t="s">
        <v>23</v>
      </c>
      <c r="C2878" s="21" t="s">
        <v>23</v>
      </c>
      <c r="D2878" s="801">
        <v>0</v>
      </c>
      <c r="E2878" s="44" t="s">
        <v>23</v>
      </c>
      <c r="F2878" s="799">
        <v>0</v>
      </c>
      <c r="G2878" s="282">
        <v>0</v>
      </c>
      <c r="H2878" s="273">
        <v>0</v>
      </c>
      <c r="I2878" s="273">
        <v>0</v>
      </c>
      <c r="J2878" s="273">
        <v>0</v>
      </c>
      <c r="K2878" s="44" t="s">
        <v>23</v>
      </c>
      <c r="L2878" s="273">
        <v>0</v>
      </c>
      <c r="M2878" s="20" t="s">
        <v>23</v>
      </c>
      <c r="N2878" s="44" t="s">
        <v>23</v>
      </c>
      <c r="O2878" s="18" t="s">
        <v>23</v>
      </c>
    </row>
    <row r="2879" spans="1:15" s="67" customFormat="1" ht="21">
      <c r="A2879" s="174" t="s">
        <v>2844</v>
      </c>
      <c r="B2879" s="1049" t="s">
        <v>988</v>
      </c>
      <c r="C2879" s="1050"/>
      <c r="D2879" s="11">
        <v>0</v>
      </c>
      <c r="E2879" s="104" t="s">
        <v>23</v>
      </c>
      <c r="F2879" s="166">
        <v>0</v>
      </c>
      <c r="G2879" s="10">
        <v>0</v>
      </c>
      <c r="H2879" s="167">
        <v>0</v>
      </c>
      <c r="I2879" s="167">
        <v>0</v>
      </c>
      <c r="J2879" s="35">
        <v>0</v>
      </c>
      <c r="K2879" s="103" t="s">
        <v>23</v>
      </c>
      <c r="L2879" s="34">
        <v>0</v>
      </c>
      <c r="M2879" s="11" t="s">
        <v>23</v>
      </c>
      <c r="N2879" s="103" t="s">
        <v>23</v>
      </c>
      <c r="O2879" s="11" t="s">
        <v>23</v>
      </c>
    </row>
    <row r="2880" spans="1:15" s="67" customFormat="1" ht="21">
      <c r="A2880" s="174" t="s">
        <v>2845</v>
      </c>
      <c r="B2880" s="1049" t="s">
        <v>990</v>
      </c>
      <c r="C2880" s="1051"/>
      <c r="D2880" s="1051"/>
      <c r="E2880" s="1051"/>
      <c r="F2880" s="1051"/>
      <c r="G2880" s="1051"/>
      <c r="H2880" s="1051"/>
      <c r="I2880" s="1051"/>
      <c r="J2880" s="1051"/>
      <c r="K2880" s="1051"/>
      <c r="L2880" s="1051"/>
      <c r="M2880" s="1051"/>
      <c r="N2880" s="1051"/>
      <c r="O2880" s="1050"/>
    </row>
    <row r="2881" spans="1:15" s="67" customFormat="1" ht="21">
      <c r="A2881" s="820">
        <v>1</v>
      </c>
      <c r="B2881" s="21" t="s">
        <v>23</v>
      </c>
      <c r="C2881" s="21" t="s">
        <v>23</v>
      </c>
      <c r="D2881" s="801">
        <v>0</v>
      </c>
      <c r="E2881" s="44" t="s">
        <v>23</v>
      </c>
      <c r="F2881" s="799">
        <v>0</v>
      </c>
      <c r="G2881" s="282">
        <v>0</v>
      </c>
      <c r="H2881" s="273">
        <v>0</v>
      </c>
      <c r="I2881" s="273">
        <v>0</v>
      </c>
      <c r="J2881" s="273">
        <v>0</v>
      </c>
      <c r="K2881" s="44" t="s">
        <v>23</v>
      </c>
      <c r="L2881" s="273">
        <v>0</v>
      </c>
      <c r="M2881" s="20" t="s">
        <v>23</v>
      </c>
      <c r="N2881" s="44" t="s">
        <v>23</v>
      </c>
      <c r="O2881" s="18" t="s">
        <v>23</v>
      </c>
    </row>
    <row r="2882" spans="1:15" s="67" customFormat="1" ht="21">
      <c r="A2882" s="174" t="s">
        <v>2845</v>
      </c>
      <c r="B2882" s="1049" t="s">
        <v>991</v>
      </c>
      <c r="C2882" s="1050"/>
      <c r="D2882" s="11">
        <v>0</v>
      </c>
      <c r="E2882" s="104" t="s">
        <v>23</v>
      </c>
      <c r="F2882" s="166">
        <v>0</v>
      </c>
      <c r="G2882" s="10">
        <v>0</v>
      </c>
      <c r="H2882" s="167">
        <v>0</v>
      </c>
      <c r="I2882" s="167">
        <v>0</v>
      </c>
      <c r="J2882" s="35">
        <v>0</v>
      </c>
      <c r="K2882" s="103" t="s">
        <v>23</v>
      </c>
      <c r="L2882" s="34">
        <v>0</v>
      </c>
      <c r="M2882" s="11" t="s">
        <v>23</v>
      </c>
      <c r="N2882" s="103" t="s">
        <v>23</v>
      </c>
      <c r="O2882" s="11" t="s">
        <v>23</v>
      </c>
    </row>
    <row r="2883" spans="1:15" s="67" customFormat="1" ht="21">
      <c r="A2883" s="174" t="s">
        <v>2846</v>
      </c>
      <c r="B2883" s="1049" t="s">
        <v>721</v>
      </c>
      <c r="C2883" s="1051"/>
      <c r="D2883" s="1051"/>
      <c r="E2883" s="1051"/>
      <c r="F2883" s="1051"/>
      <c r="G2883" s="1051"/>
      <c r="H2883" s="1051"/>
      <c r="I2883" s="1051"/>
      <c r="J2883" s="1051"/>
      <c r="K2883" s="1051"/>
      <c r="L2883" s="1051"/>
      <c r="M2883" s="1051"/>
      <c r="N2883" s="1051"/>
      <c r="O2883" s="1050"/>
    </row>
    <row r="2884" spans="1:15" s="67" customFormat="1" ht="21">
      <c r="A2884" s="847" t="s">
        <v>982</v>
      </c>
      <c r="B2884" s="21" t="s">
        <v>23</v>
      </c>
      <c r="C2884" s="21" t="s">
        <v>23</v>
      </c>
      <c r="D2884" s="801">
        <v>0</v>
      </c>
      <c r="E2884" s="44" t="s">
        <v>23</v>
      </c>
      <c r="F2884" s="799">
        <v>0</v>
      </c>
      <c r="G2884" s="282">
        <v>0</v>
      </c>
      <c r="H2884" s="273">
        <v>0</v>
      </c>
      <c r="I2884" s="273">
        <v>0</v>
      </c>
      <c r="J2884" s="273">
        <v>0</v>
      </c>
      <c r="K2884" s="44" t="s">
        <v>23</v>
      </c>
      <c r="L2884" s="273">
        <v>0</v>
      </c>
      <c r="M2884" s="20" t="s">
        <v>23</v>
      </c>
      <c r="N2884" s="44" t="s">
        <v>23</v>
      </c>
      <c r="O2884" s="18" t="s">
        <v>23</v>
      </c>
    </row>
    <row r="2885" spans="1:15" s="67" customFormat="1" ht="21">
      <c r="A2885" s="174" t="s">
        <v>2846</v>
      </c>
      <c r="B2885" s="1049" t="s">
        <v>732</v>
      </c>
      <c r="C2885" s="1050"/>
      <c r="D2885" s="11">
        <v>0</v>
      </c>
      <c r="E2885" s="104" t="s">
        <v>23</v>
      </c>
      <c r="F2885" s="166">
        <v>0</v>
      </c>
      <c r="G2885" s="10">
        <v>0</v>
      </c>
      <c r="H2885" s="167">
        <v>0</v>
      </c>
      <c r="I2885" s="167">
        <v>0</v>
      </c>
      <c r="J2885" s="35">
        <v>0</v>
      </c>
      <c r="K2885" s="103" t="s">
        <v>23</v>
      </c>
      <c r="L2885" s="34">
        <v>0</v>
      </c>
      <c r="M2885" s="11" t="s">
        <v>23</v>
      </c>
      <c r="N2885" s="103" t="s">
        <v>23</v>
      </c>
      <c r="O2885" s="11" t="s">
        <v>23</v>
      </c>
    </row>
    <row r="2886" spans="1:15" s="67" customFormat="1" ht="21">
      <c r="A2886" s="104" t="s">
        <v>2841</v>
      </c>
      <c r="B2886" s="1049" t="s">
        <v>2957</v>
      </c>
      <c r="C2886" s="1050"/>
      <c r="D2886" s="11">
        <v>0</v>
      </c>
      <c r="E2886" s="104" t="s">
        <v>23</v>
      </c>
      <c r="F2886" s="166">
        <v>0</v>
      </c>
      <c r="G2886" s="10">
        <v>0</v>
      </c>
      <c r="H2886" s="167">
        <v>0</v>
      </c>
      <c r="I2886" s="167">
        <v>0</v>
      </c>
      <c r="J2886" s="35">
        <v>0</v>
      </c>
      <c r="K2886" s="103" t="s">
        <v>23</v>
      </c>
      <c r="L2886" s="34">
        <v>0</v>
      </c>
      <c r="M2886" s="11" t="s">
        <v>23</v>
      </c>
      <c r="N2886" s="103" t="s">
        <v>23</v>
      </c>
      <c r="O2886" s="11" t="s">
        <v>23</v>
      </c>
    </row>
    <row r="2887" spans="1:15" s="67" customFormat="1" ht="21">
      <c r="A2887" s="174" t="s">
        <v>2848</v>
      </c>
      <c r="B2887" s="1049" t="s">
        <v>994</v>
      </c>
      <c r="C2887" s="1051"/>
      <c r="D2887" s="1051"/>
      <c r="E2887" s="1051"/>
      <c r="F2887" s="1051"/>
      <c r="G2887" s="1051"/>
      <c r="H2887" s="1051"/>
      <c r="I2887" s="1051"/>
      <c r="J2887" s="1051"/>
      <c r="K2887" s="1051"/>
      <c r="L2887" s="1051"/>
      <c r="M2887" s="1051"/>
      <c r="N2887" s="1051"/>
      <c r="O2887" s="1050"/>
    </row>
    <row r="2888" spans="1:15" s="67" customFormat="1" ht="81.75" customHeight="1">
      <c r="A2888" s="847" t="s">
        <v>982</v>
      </c>
      <c r="B2888" s="13" t="s">
        <v>2958</v>
      </c>
      <c r="C2888" s="13" t="s">
        <v>2959</v>
      </c>
      <c r="D2888" s="333" t="s">
        <v>23</v>
      </c>
      <c r="E2888" s="12">
        <v>11011300128</v>
      </c>
      <c r="F2888" s="333" t="s">
        <v>23</v>
      </c>
      <c r="G2888" s="12">
        <v>1</v>
      </c>
      <c r="H2888" s="6">
        <v>22000</v>
      </c>
      <c r="I2888" s="273">
        <v>0</v>
      </c>
      <c r="J2888" s="404">
        <f>H2888-I2888</f>
        <v>22000</v>
      </c>
      <c r="K2888" s="44" t="s">
        <v>2960</v>
      </c>
      <c r="L2888" s="273">
        <v>97540.49</v>
      </c>
      <c r="M2888" s="20">
        <v>43463</v>
      </c>
      <c r="N2888" s="44" t="s">
        <v>2951</v>
      </c>
      <c r="O2888" s="18" t="s">
        <v>23</v>
      </c>
    </row>
    <row r="2889" spans="1:15" s="67" customFormat="1" ht="77.25" customHeight="1">
      <c r="A2889" s="104" t="s">
        <v>2848</v>
      </c>
      <c r="B2889" s="1049" t="s">
        <v>2961</v>
      </c>
      <c r="C2889" s="1050"/>
      <c r="D2889" s="11">
        <v>0</v>
      </c>
      <c r="E2889" s="104" t="s">
        <v>23</v>
      </c>
      <c r="F2889" s="166">
        <v>0</v>
      </c>
      <c r="G2889" s="10">
        <v>1</v>
      </c>
      <c r="H2889" s="10">
        <f>H2888</f>
        <v>22000</v>
      </c>
      <c r="I2889" s="10">
        <v>0</v>
      </c>
      <c r="J2889" s="35">
        <f>SUM(J2888)</f>
        <v>22000</v>
      </c>
      <c r="K2889" s="103" t="s">
        <v>23</v>
      </c>
      <c r="L2889" s="34">
        <f>L2888</f>
        <v>97540.49</v>
      </c>
      <c r="M2889" s="11" t="s">
        <v>23</v>
      </c>
      <c r="N2889" s="103" t="s">
        <v>23</v>
      </c>
      <c r="O2889" s="11" t="s">
        <v>23</v>
      </c>
    </row>
    <row r="2890" spans="1:15" s="67" customFormat="1" ht="93" customHeight="1">
      <c r="A2890" s="104" t="s">
        <v>2786</v>
      </c>
      <c r="B2890" s="1049" t="s">
        <v>2962</v>
      </c>
      <c r="C2890" s="1050"/>
      <c r="D2890" s="11">
        <v>95.5</v>
      </c>
      <c r="E2890" s="104" t="s">
        <v>23</v>
      </c>
      <c r="F2890" s="166">
        <v>1.4999999999999999E-2</v>
      </c>
      <c r="G2890" s="10">
        <v>3</v>
      </c>
      <c r="H2890" s="167">
        <f>H2858+H2872+H2889</f>
        <v>809858.2</v>
      </c>
      <c r="I2890" s="167">
        <v>0</v>
      </c>
      <c r="J2890" s="35">
        <f>J2858+J2872+J2889</f>
        <v>809858.2</v>
      </c>
      <c r="K2890" s="103" t="s">
        <v>23</v>
      </c>
      <c r="L2890" s="34">
        <f>L2858+L2861+L2872+L2889</f>
        <v>2089910.24</v>
      </c>
      <c r="M2890" s="11" t="s">
        <v>23</v>
      </c>
      <c r="N2890" s="103" t="s">
        <v>23</v>
      </c>
      <c r="O2890" s="11" t="s">
        <v>23</v>
      </c>
    </row>
    <row r="2891" spans="1:15" s="855" customFormat="1" ht="45.75" customHeight="1">
      <c r="A2891" s="32" t="s">
        <v>2786</v>
      </c>
      <c r="B2891" s="1071" t="s">
        <v>2963</v>
      </c>
      <c r="C2891" s="1072"/>
      <c r="D2891" s="1072"/>
      <c r="E2891" s="1072"/>
      <c r="F2891" s="1072"/>
      <c r="G2891" s="1072"/>
      <c r="H2891" s="1072"/>
      <c r="I2891" s="1072"/>
      <c r="J2891" s="1072"/>
      <c r="K2891" s="1072"/>
      <c r="L2891" s="1072"/>
      <c r="M2891" s="1072"/>
      <c r="N2891" s="1072"/>
      <c r="O2891" s="1073"/>
    </row>
    <row r="2892" spans="1:15" s="67" customFormat="1" ht="23.25" customHeight="1">
      <c r="A2892" s="104" t="s">
        <v>2788</v>
      </c>
      <c r="B2892" s="1049" t="s">
        <v>20</v>
      </c>
      <c r="C2892" s="1051"/>
      <c r="D2892" s="1051"/>
      <c r="E2892" s="1051"/>
      <c r="F2892" s="1051"/>
      <c r="G2892" s="1051"/>
      <c r="H2892" s="1051"/>
      <c r="I2892" s="1051"/>
      <c r="J2892" s="1051"/>
      <c r="K2892" s="1051"/>
      <c r="L2892" s="1051"/>
      <c r="M2892" s="1051"/>
      <c r="N2892" s="1051"/>
      <c r="O2892" s="1050"/>
    </row>
    <row r="2893" spans="1:15" s="67" customFormat="1" ht="105.75" customHeight="1">
      <c r="A2893" s="44">
        <v>1</v>
      </c>
      <c r="B2893" s="12" t="s">
        <v>2964</v>
      </c>
      <c r="C2893" s="12" t="s">
        <v>2965</v>
      </c>
      <c r="D2893" s="801">
        <v>140.1</v>
      </c>
      <c r="E2893" s="44">
        <v>1101120001</v>
      </c>
      <c r="F2893" s="799"/>
      <c r="G2893" s="104">
        <v>1</v>
      </c>
      <c r="H2893" s="269">
        <v>744640.29</v>
      </c>
      <c r="I2893" s="273">
        <v>0</v>
      </c>
      <c r="J2893" s="35">
        <v>744640.29</v>
      </c>
      <c r="K2893" s="44" t="s">
        <v>2966</v>
      </c>
      <c r="L2893" s="273">
        <v>764231.49</v>
      </c>
      <c r="M2893" s="508" t="s">
        <v>2967</v>
      </c>
      <c r="N2893" s="442" t="s">
        <v>2968</v>
      </c>
      <c r="O2893" s="18" t="s">
        <v>23</v>
      </c>
    </row>
    <row r="2894" spans="1:15" s="67" customFormat="1" ht="63" customHeight="1">
      <c r="A2894" s="104" t="s">
        <v>2788</v>
      </c>
      <c r="B2894" s="1049" t="s">
        <v>2969</v>
      </c>
      <c r="C2894" s="1050"/>
      <c r="D2894" s="11">
        <v>140.1</v>
      </c>
      <c r="E2894" s="104" t="s">
        <v>23</v>
      </c>
      <c r="F2894" s="166">
        <v>0</v>
      </c>
      <c r="G2894" s="10">
        <v>1</v>
      </c>
      <c r="H2894" s="167">
        <v>744640.29</v>
      </c>
      <c r="I2894" s="167">
        <v>0</v>
      </c>
      <c r="J2894" s="35">
        <v>744640.29</v>
      </c>
      <c r="K2894" s="103" t="s">
        <v>23</v>
      </c>
      <c r="L2894" s="34">
        <v>764231.49</v>
      </c>
      <c r="M2894" s="11" t="s">
        <v>23</v>
      </c>
      <c r="N2894" s="103" t="s">
        <v>23</v>
      </c>
      <c r="O2894" s="11" t="s">
        <v>23</v>
      </c>
    </row>
    <row r="2895" spans="1:15" s="67" customFormat="1" ht="23.25" customHeight="1">
      <c r="A2895" s="104" t="s">
        <v>2834</v>
      </c>
      <c r="B2895" s="1049" t="s">
        <v>197</v>
      </c>
      <c r="C2895" s="1051"/>
      <c r="D2895" s="1051"/>
      <c r="E2895" s="1051"/>
      <c r="F2895" s="1051"/>
      <c r="G2895" s="1051"/>
      <c r="H2895" s="1051"/>
      <c r="I2895" s="1051"/>
      <c r="J2895" s="1051"/>
      <c r="K2895" s="1051"/>
      <c r="L2895" s="1051"/>
      <c r="M2895" s="1051"/>
      <c r="N2895" s="1051"/>
      <c r="O2895" s="1050"/>
    </row>
    <row r="2896" spans="1:15" s="67" customFormat="1" ht="23.25" customHeight="1">
      <c r="A2896" s="44">
        <v>1</v>
      </c>
      <c r="B2896" s="21" t="s">
        <v>23</v>
      </c>
      <c r="C2896" s="21" t="s">
        <v>23</v>
      </c>
      <c r="D2896" s="801">
        <v>0</v>
      </c>
      <c r="E2896" s="44" t="s">
        <v>23</v>
      </c>
      <c r="F2896" s="799">
        <v>0</v>
      </c>
      <c r="G2896" s="282">
        <v>0</v>
      </c>
      <c r="H2896" s="273">
        <v>0</v>
      </c>
      <c r="I2896" s="273">
        <v>0</v>
      </c>
      <c r="J2896" s="273">
        <v>0</v>
      </c>
      <c r="K2896" s="44" t="s">
        <v>23</v>
      </c>
      <c r="L2896" s="273">
        <v>0</v>
      </c>
      <c r="M2896" s="20" t="s">
        <v>23</v>
      </c>
      <c r="N2896" s="44" t="s">
        <v>23</v>
      </c>
      <c r="O2896" s="18" t="s">
        <v>23</v>
      </c>
    </row>
    <row r="2897" spans="1:15" s="67" customFormat="1" ht="68.25" customHeight="1">
      <c r="A2897" s="104" t="s">
        <v>2834</v>
      </c>
      <c r="B2897" s="1049" t="s">
        <v>2970</v>
      </c>
      <c r="C2897" s="1050"/>
      <c r="D2897" s="11">
        <v>0</v>
      </c>
      <c r="E2897" s="104" t="s">
        <v>23</v>
      </c>
      <c r="F2897" s="166">
        <v>0</v>
      </c>
      <c r="G2897" s="10">
        <v>0</v>
      </c>
      <c r="H2897" s="167">
        <v>0</v>
      </c>
      <c r="I2897" s="167">
        <v>0</v>
      </c>
      <c r="J2897" s="35">
        <v>0</v>
      </c>
      <c r="K2897" s="103" t="s">
        <v>23</v>
      </c>
      <c r="L2897" s="34">
        <v>0</v>
      </c>
      <c r="M2897" s="11" t="s">
        <v>23</v>
      </c>
      <c r="N2897" s="103" t="s">
        <v>23</v>
      </c>
      <c r="O2897" s="11" t="s">
        <v>23</v>
      </c>
    </row>
    <row r="2898" spans="1:15" s="67" customFormat="1" ht="23.25" customHeight="1">
      <c r="A2898" s="104" t="s">
        <v>2836</v>
      </c>
      <c r="B2898" s="1049" t="s">
        <v>678</v>
      </c>
      <c r="C2898" s="1051"/>
      <c r="D2898" s="1051"/>
      <c r="E2898" s="1051"/>
      <c r="F2898" s="1051"/>
      <c r="G2898" s="1051"/>
      <c r="H2898" s="1051"/>
      <c r="I2898" s="1051"/>
      <c r="J2898" s="1051"/>
      <c r="K2898" s="1051"/>
      <c r="L2898" s="1051"/>
      <c r="M2898" s="1051"/>
      <c r="N2898" s="1051"/>
      <c r="O2898" s="1050"/>
    </row>
    <row r="2899" spans="1:15" s="67" customFormat="1" ht="23.25" customHeight="1">
      <c r="A2899" s="104" t="s">
        <v>2837</v>
      </c>
      <c r="B2899" s="1049" t="s">
        <v>977</v>
      </c>
      <c r="C2899" s="1051"/>
      <c r="D2899" s="1051"/>
      <c r="E2899" s="1051"/>
      <c r="F2899" s="1051"/>
      <c r="G2899" s="1051"/>
      <c r="H2899" s="1051"/>
      <c r="I2899" s="1051"/>
      <c r="J2899" s="1051"/>
      <c r="K2899" s="1051"/>
      <c r="L2899" s="1051"/>
      <c r="M2899" s="1051"/>
      <c r="N2899" s="1051"/>
      <c r="O2899" s="1050"/>
    </row>
    <row r="2900" spans="1:15" s="67" customFormat="1" ht="23.25" customHeight="1">
      <c r="A2900" s="44">
        <v>1</v>
      </c>
      <c r="B2900" s="21" t="s">
        <v>23</v>
      </c>
      <c r="C2900" s="21" t="s">
        <v>23</v>
      </c>
      <c r="D2900" s="801">
        <v>0</v>
      </c>
      <c r="E2900" s="44" t="s">
        <v>23</v>
      </c>
      <c r="F2900" s="799">
        <v>0</v>
      </c>
      <c r="G2900" s="282">
        <v>0</v>
      </c>
      <c r="H2900" s="273">
        <v>0</v>
      </c>
      <c r="I2900" s="273">
        <v>0</v>
      </c>
      <c r="J2900" s="273">
        <v>0</v>
      </c>
      <c r="K2900" s="44" t="s">
        <v>23</v>
      </c>
      <c r="L2900" s="273">
        <v>0</v>
      </c>
      <c r="M2900" s="20" t="s">
        <v>23</v>
      </c>
      <c r="N2900" s="44" t="s">
        <v>23</v>
      </c>
      <c r="O2900" s="18" t="s">
        <v>23</v>
      </c>
    </row>
    <row r="2901" spans="1:15" s="67" customFormat="1" ht="40.5" customHeight="1">
      <c r="A2901" s="104" t="s">
        <v>2837</v>
      </c>
      <c r="B2901" s="1049" t="s">
        <v>978</v>
      </c>
      <c r="C2901" s="1050"/>
      <c r="D2901" s="11">
        <v>0</v>
      </c>
      <c r="E2901" s="104" t="s">
        <v>23</v>
      </c>
      <c r="F2901" s="166">
        <v>0</v>
      </c>
      <c r="G2901" s="10">
        <v>0</v>
      </c>
      <c r="H2901" s="167">
        <v>0</v>
      </c>
      <c r="I2901" s="167">
        <v>0</v>
      </c>
      <c r="J2901" s="35">
        <v>0</v>
      </c>
      <c r="K2901" s="103" t="s">
        <v>23</v>
      </c>
      <c r="L2901" s="34">
        <v>0</v>
      </c>
      <c r="M2901" s="11" t="s">
        <v>23</v>
      </c>
      <c r="N2901" s="103" t="s">
        <v>23</v>
      </c>
      <c r="O2901" s="11" t="s">
        <v>23</v>
      </c>
    </row>
    <row r="2902" spans="1:15" s="67" customFormat="1" ht="23.25" customHeight="1">
      <c r="A2902" s="104" t="s">
        <v>2838</v>
      </c>
      <c r="B2902" s="1049" t="s">
        <v>692</v>
      </c>
      <c r="C2902" s="1051"/>
      <c r="D2902" s="1051"/>
      <c r="E2902" s="1051"/>
      <c r="F2902" s="1051"/>
      <c r="G2902" s="1051"/>
      <c r="H2902" s="1051"/>
      <c r="I2902" s="1051"/>
      <c r="J2902" s="1051"/>
      <c r="K2902" s="1051"/>
      <c r="L2902" s="1051"/>
      <c r="M2902" s="1051"/>
      <c r="N2902" s="1051"/>
      <c r="O2902" s="1050"/>
    </row>
    <row r="2903" spans="1:15" s="67" customFormat="1" ht="23.25" customHeight="1">
      <c r="A2903" s="44">
        <v>1</v>
      </c>
      <c r="B2903" s="21" t="s">
        <v>23</v>
      </c>
      <c r="C2903" s="21" t="s">
        <v>23</v>
      </c>
      <c r="D2903" s="801">
        <v>0</v>
      </c>
      <c r="E2903" s="44" t="s">
        <v>23</v>
      </c>
      <c r="F2903" s="799">
        <v>0</v>
      </c>
      <c r="G2903" s="282">
        <v>0</v>
      </c>
      <c r="H2903" s="273">
        <v>0</v>
      </c>
      <c r="I2903" s="273">
        <v>0</v>
      </c>
      <c r="J2903" s="273">
        <v>0</v>
      </c>
      <c r="K2903" s="44" t="s">
        <v>23</v>
      </c>
      <c r="L2903" s="273">
        <v>0</v>
      </c>
      <c r="M2903" s="20" t="s">
        <v>23</v>
      </c>
      <c r="N2903" s="44" t="s">
        <v>23</v>
      </c>
      <c r="O2903" s="18" t="s">
        <v>23</v>
      </c>
    </row>
    <row r="2904" spans="1:15" s="67" customFormat="1" ht="30.75" customHeight="1">
      <c r="A2904" s="104" t="s">
        <v>2838</v>
      </c>
      <c r="B2904" s="1049" t="s">
        <v>980</v>
      </c>
      <c r="C2904" s="1050"/>
      <c r="D2904" s="11">
        <v>0</v>
      </c>
      <c r="E2904" s="104" t="s">
        <v>23</v>
      </c>
      <c r="F2904" s="166">
        <v>0</v>
      </c>
      <c r="G2904" s="10">
        <v>0</v>
      </c>
      <c r="H2904" s="167">
        <v>0</v>
      </c>
      <c r="I2904" s="167">
        <v>0</v>
      </c>
      <c r="J2904" s="35">
        <v>0</v>
      </c>
      <c r="K2904" s="103" t="s">
        <v>23</v>
      </c>
      <c r="L2904" s="34">
        <v>0</v>
      </c>
      <c r="M2904" s="11" t="s">
        <v>23</v>
      </c>
      <c r="N2904" s="103" t="s">
        <v>23</v>
      </c>
      <c r="O2904" s="11" t="s">
        <v>23</v>
      </c>
    </row>
    <row r="2905" spans="1:15" s="67" customFormat="1" ht="23.25" customHeight="1">
      <c r="A2905" s="104" t="s">
        <v>2839</v>
      </c>
      <c r="B2905" s="1068" t="s">
        <v>721</v>
      </c>
      <c r="C2905" s="1069"/>
      <c r="D2905" s="1069"/>
      <c r="E2905" s="1069"/>
      <c r="F2905" s="1069"/>
      <c r="G2905" s="1069"/>
      <c r="H2905" s="1069"/>
      <c r="I2905" s="1069"/>
      <c r="J2905" s="1069"/>
      <c r="K2905" s="1069"/>
      <c r="L2905" s="1069"/>
      <c r="M2905" s="1069"/>
      <c r="N2905" s="1069"/>
      <c r="O2905" s="1070"/>
    </row>
    <row r="2906" spans="1:15" s="67" customFormat="1" ht="23.25" customHeight="1">
      <c r="A2906" s="44" t="s">
        <v>982</v>
      </c>
      <c r="B2906" s="12" t="s">
        <v>23</v>
      </c>
      <c r="C2906" s="12" t="s">
        <v>23</v>
      </c>
      <c r="D2906" s="54">
        <v>0</v>
      </c>
      <c r="E2906" s="17" t="s">
        <v>23</v>
      </c>
      <c r="F2906" s="799">
        <v>0</v>
      </c>
      <c r="G2906" s="269">
        <v>0</v>
      </c>
      <c r="H2906" s="788">
        <v>0</v>
      </c>
      <c r="I2906" s="273">
        <v>0</v>
      </c>
      <c r="J2906" s="273">
        <v>0</v>
      </c>
      <c r="K2906" s="44" t="s">
        <v>23</v>
      </c>
      <c r="L2906" s="273">
        <v>0</v>
      </c>
      <c r="M2906" s="281" t="s">
        <v>23</v>
      </c>
      <c r="N2906" s="17" t="s">
        <v>23</v>
      </c>
      <c r="O2906" s="18" t="s">
        <v>23</v>
      </c>
    </row>
    <row r="2907" spans="1:15" s="67" customFormat="1" ht="29.25" customHeight="1">
      <c r="A2907" s="104" t="s">
        <v>2839</v>
      </c>
      <c r="B2907" s="1068" t="s">
        <v>732</v>
      </c>
      <c r="C2907" s="1070"/>
      <c r="D2907" s="11">
        <v>0</v>
      </c>
      <c r="E2907" s="104" t="s">
        <v>23</v>
      </c>
      <c r="F2907" s="166">
        <v>0</v>
      </c>
      <c r="G2907" s="10">
        <v>0</v>
      </c>
      <c r="H2907" s="167">
        <v>0</v>
      </c>
      <c r="I2907" s="167">
        <v>0</v>
      </c>
      <c r="J2907" s="35">
        <v>0</v>
      </c>
      <c r="K2907" s="103" t="s">
        <v>23</v>
      </c>
      <c r="L2907" s="846">
        <v>0</v>
      </c>
      <c r="M2907" s="11" t="s">
        <v>23</v>
      </c>
      <c r="N2907" s="103" t="s">
        <v>23</v>
      </c>
      <c r="O2907" s="11" t="s">
        <v>23</v>
      </c>
    </row>
    <row r="2908" spans="1:15" s="67" customFormat="1" ht="72" customHeight="1">
      <c r="A2908" s="104" t="s">
        <v>2836</v>
      </c>
      <c r="B2908" s="1068" t="s">
        <v>2971</v>
      </c>
      <c r="C2908" s="1070"/>
      <c r="D2908" s="11">
        <v>0</v>
      </c>
      <c r="E2908" s="104" t="s">
        <v>23</v>
      </c>
      <c r="F2908" s="166">
        <v>0</v>
      </c>
      <c r="G2908" s="10">
        <v>0</v>
      </c>
      <c r="H2908" s="167">
        <v>0</v>
      </c>
      <c r="I2908" s="167">
        <v>0</v>
      </c>
      <c r="J2908" s="35">
        <v>0</v>
      </c>
      <c r="K2908" s="103" t="s">
        <v>23</v>
      </c>
      <c r="L2908" s="34">
        <v>0</v>
      </c>
      <c r="M2908" s="11" t="s">
        <v>23</v>
      </c>
      <c r="N2908" s="103" t="s">
        <v>23</v>
      </c>
      <c r="O2908" s="11" t="s">
        <v>23</v>
      </c>
    </row>
    <row r="2909" spans="1:15" s="67" customFormat="1" ht="23.25" customHeight="1">
      <c r="A2909" s="104" t="s">
        <v>2841</v>
      </c>
      <c r="B2909" s="1068" t="s">
        <v>735</v>
      </c>
      <c r="C2909" s="1069"/>
      <c r="D2909" s="1069"/>
      <c r="E2909" s="1069"/>
      <c r="F2909" s="1069"/>
      <c r="G2909" s="1069"/>
      <c r="H2909" s="1069"/>
      <c r="I2909" s="1069"/>
      <c r="J2909" s="1069"/>
      <c r="K2909" s="1069"/>
      <c r="L2909" s="1069"/>
      <c r="M2909" s="1069"/>
      <c r="N2909" s="1069"/>
      <c r="O2909" s="1070"/>
    </row>
    <row r="2910" spans="1:15" s="67" customFormat="1" ht="23.25" customHeight="1">
      <c r="A2910" s="104" t="s">
        <v>2842</v>
      </c>
      <c r="B2910" s="1068" t="s">
        <v>985</v>
      </c>
      <c r="C2910" s="1069"/>
      <c r="D2910" s="1069"/>
      <c r="E2910" s="1069"/>
      <c r="F2910" s="1069"/>
      <c r="G2910" s="1069"/>
      <c r="H2910" s="1069"/>
      <c r="I2910" s="1069"/>
      <c r="J2910" s="1069"/>
      <c r="K2910" s="1069"/>
      <c r="L2910" s="1069"/>
      <c r="M2910" s="1069"/>
      <c r="N2910" s="1069"/>
      <c r="O2910" s="1070"/>
    </row>
    <row r="2911" spans="1:15" s="67" customFormat="1" ht="23.25" customHeight="1">
      <c r="A2911" s="44">
        <v>1</v>
      </c>
      <c r="B2911" s="21" t="s">
        <v>23</v>
      </c>
      <c r="C2911" s="21" t="s">
        <v>23</v>
      </c>
      <c r="D2911" s="801">
        <v>0</v>
      </c>
      <c r="E2911" s="44" t="s">
        <v>23</v>
      </c>
      <c r="F2911" s="799">
        <v>0</v>
      </c>
      <c r="G2911" s="282">
        <v>0</v>
      </c>
      <c r="H2911" s="273">
        <v>0</v>
      </c>
      <c r="I2911" s="273">
        <v>0</v>
      </c>
      <c r="J2911" s="273">
        <v>0</v>
      </c>
      <c r="K2911" s="44" t="s">
        <v>23</v>
      </c>
      <c r="L2911" s="273">
        <v>0</v>
      </c>
      <c r="M2911" s="20" t="s">
        <v>23</v>
      </c>
      <c r="N2911" s="44" t="s">
        <v>23</v>
      </c>
      <c r="O2911" s="18" t="s">
        <v>23</v>
      </c>
    </row>
    <row r="2912" spans="1:15" s="67" customFormat="1" ht="23.25" customHeight="1">
      <c r="A2912" s="174" t="s">
        <v>2843</v>
      </c>
      <c r="B2912" s="1068" t="s">
        <v>949</v>
      </c>
      <c r="C2912" s="1070"/>
      <c r="D2912" s="11">
        <v>0</v>
      </c>
      <c r="E2912" s="104" t="s">
        <v>23</v>
      </c>
      <c r="F2912" s="166">
        <v>0</v>
      </c>
      <c r="G2912" s="10">
        <v>0</v>
      </c>
      <c r="H2912" s="167">
        <v>0</v>
      </c>
      <c r="I2912" s="167">
        <v>0</v>
      </c>
      <c r="J2912" s="35">
        <v>0</v>
      </c>
      <c r="K2912" s="103" t="s">
        <v>23</v>
      </c>
      <c r="L2912" s="34">
        <v>0</v>
      </c>
      <c r="M2912" s="11" t="s">
        <v>23</v>
      </c>
      <c r="N2912" s="103" t="s">
        <v>23</v>
      </c>
      <c r="O2912" s="11" t="s">
        <v>23</v>
      </c>
    </row>
    <row r="2913" spans="1:15" s="67" customFormat="1" ht="23.25" customHeight="1">
      <c r="A2913" s="174" t="s">
        <v>2844</v>
      </c>
      <c r="B2913" s="1068" t="s">
        <v>987</v>
      </c>
      <c r="C2913" s="1069"/>
      <c r="D2913" s="1069"/>
      <c r="E2913" s="1069"/>
      <c r="F2913" s="1069"/>
      <c r="G2913" s="1069"/>
      <c r="H2913" s="1069"/>
      <c r="I2913" s="1069"/>
      <c r="J2913" s="1069"/>
      <c r="K2913" s="1069"/>
      <c r="L2913" s="1069"/>
      <c r="M2913" s="1069"/>
      <c r="N2913" s="1069"/>
      <c r="O2913" s="1070"/>
    </row>
    <row r="2914" spans="1:15" s="67" customFormat="1" ht="23.25" customHeight="1">
      <c r="A2914" s="820">
        <v>1</v>
      </c>
      <c r="B2914" s="21" t="s">
        <v>23</v>
      </c>
      <c r="C2914" s="21" t="s">
        <v>23</v>
      </c>
      <c r="D2914" s="801">
        <v>0</v>
      </c>
      <c r="E2914" s="44" t="s">
        <v>23</v>
      </c>
      <c r="F2914" s="799">
        <v>0</v>
      </c>
      <c r="G2914" s="282">
        <v>0</v>
      </c>
      <c r="H2914" s="273">
        <v>0</v>
      </c>
      <c r="I2914" s="273">
        <v>0</v>
      </c>
      <c r="J2914" s="273">
        <v>0</v>
      </c>
      <c r="K2914" s="44" t="s">
        <v>23</v>
      </c>
      <c r="L2914" s="273">
        <v>0</v>
      </c>
      <c r="M2914" s="20" t="s">
        <v>23</v>
      </c>
      <c r="N2914" s="44" t="s">
        <v>23</v>
      </c>
      <c r="O2914" s="18" t="s">
        <v>23</v>
      </c>
    </row>
    <row r="2915" spans="1:15" s="67" customFormat="1" ht="23.25" customHeight="1">
      <c r="A2915" s="174" t="s">
        <v>2844</v>
      </c>
      <c r="B2915" s="1068" t="s">
        <v>988</v>
      </c>
      <c r="C2915" s="1070"/>
      <c r="D2915" s="11">
        <v>0</v>
      </c>
      <c r="E2915" s="104" t="s">
        <v>23</v>
      </c>
      <c r="F2915" s="166">
        <v>0</v>
      </c>
      <c r="G2915" s="10">
        <v>0</v>
      </c>
      <c r="H2915" s="167">
        <v>0</v>
      </c>
      <c r="I2915" s="167">
        <v>0</v>
      </c>
      <c r="J2915" s="35">
        <v>0</v>
      </c>
      <c r="K2915" s="103" t="s">
        <v>23</v>
      </c>
      <c r="L2915" s="34">
        <v>0</v>
      </c>
      <c r="M2915" s="11" t="s">
        <v>23</v>
      </c>
      <c r="N2915" s="103" t="s">
        <v>23</v>
      </c>
      <c r="O2915" s="11" t="s">
        <v>23</v>
      </c>
    </row>
    <row r="2916" spans="1:15" s="67" customFormat="1" ht="23.25" customHeight="1">
      <c r="A2916" s="174" t="s">
        <v>2845</v>
      </c>
      <c r="B2916" s="1068" t="s">
        <v>990</v>
      </c>
      <c r="C2916" s="1069"/>
      <c r="D2916" s="1069"/>
      <c r="E2916" s="1069"/>
      <c r="F2916" s="1069"/>
      <c r="G2916" s="1069"/>
      <c r="H2916" s="1069"/>
      <c r="I2916" s="1069"/>
      <c r="J2916" s="1069"/>
      <c r="K2916" s="1069"/>
      <c r="L2916" s="1069"/>
      <c r="M2916" s="1069"/>
      <c r="N2916" s="1069"/>
      <c r="O2916" s="1070"/>
    </row>
    <row r="2917" spans="1:15" s="67" customFormat="1" ht="23.25" customHeight="1">
      <c r="A2917" s="820">
        <v>1</v>
      </c>
      <c r="B2917" s="21" t="s">
        <v>23</v>
      </c>
      <c r="C2917" s="21" t="s">
        <v>23</v>
      </c>
      <c r="D2917" s="801">
        <v>0</v>
      </c>
      <c r="E2917" s="44" t="s">
        <v>23</v>
      </c>
      <c r="F2917" s="799">
        <v>0</v>
      </c>
      <c r="G2917" s="282">
        <v>0</v>
      </c>
      <c r="H2917" s="273">
        <v>0</v>
      </c>
      <c r="I2917" s="273">
        <v>0</v>
      </c>
      <c r="J2917" s="273">
        <v>0</v>
      </c>
      <c r="K2917" s="44" t="s">
        <v>23</v>
      </c>
      <c r="L2917" s="273">
        <v>0</v>
      </c>
      <c r="M2917" s="20" t="s">
        <v>23</v>
      </c>
      <c r="N2917" s="44" t="s">
        <v>23</v>
      </c>
      <c r="O2917" s="18" t="s">
        <v>23</v>
      </c>
    </row>
    <row r="2918" spans="1:15" s="67" customFormat="1" ht="23.25" customHeight="1">
      <c r="A2918" s="174" t="s">
        <v>2845</v>
      </c>
      <c r="B2918" s="1068" t="s">
        <v>991</v>
      </c>
      <c r="C2918" s="1070"/>
      <c r="D2918" s="11">
        <v>0</v>
      </c>
      <c r="E2918" s="104" t="s">
        <v>23</v>
      </c>
      <c r="F2918" s="166">
        <v>0</v>
      </c>
      <c r="G2918" s="10">
        <v>0</v>
      </c>
      <c r="H2918" s="167">
        <v>0</v>
      </c>
      <c r="I2918" s="167">
        <v>0</v>
      </c>
      <c r="J2918" s="35">
        <v>0</v>
      </c>
      <c r="K2918" s="103" t="s">
        <v>23</v>
      </c>
      <c r="L2918" s="34">
        <v>0</v>
      </c>
      <c r="M2918" s="11" t="s">
        <v>23</v>
      </c>
      <c r="N2918" s="103" t="s">
        <v>23</v>
      </c>
      <c r="O2918" s="11" t="s">
        <v>23</v>
      </c>
    </row>
    <row r="2919" spans="1:15" s="67" customFormat="1" ht="23.25" customHeight="1">
      <c r="A2919" s="174" t="s">
        <v>2846</v>
      </c>
      <c r="B2919" s="1068" t="s">
        <v>721</v>
      </c>
      <c r="C2919" s="1069"/>
      <c r="D2919" s="1069"/>
      <c r="E2919" s="1069"/>
      <c r="F2919" s="1069"/>
      <c r="G2919" s="1069"/>
      <c r="H2919" s="1069"/>
      <c r="I2919" s="1069"/>
      <c r="J2919" s="1069"/>
      <c r="K2919" s="1069"/>
      <c r="L2919" s="1069"/>
      <c r="M2919" s="1069"/>
      <c r="N2919" s="1069"/>
      <c r="O2919" s="1070"/>
    </row>
    <row r="2920" spans="1:15" s="67" customFormat="1" ht="23.25" customHeight="1">
      <c r="A2920" s="847" t="s">
        <v>982</v>
      </c>
      <c r="B2920" s="21" t="s">
        <v>23</v>
      </c>
      <c r="C2920" s="21" t="s">
        <v>23</v>
      </c>
      <c r="D2920" s="801">
        <v>0</v>
      </c>
      <c r="E2920" s="44" t="s">
        <v>23</v>
      </c>
      <c r="F2920" s="799">
        <v>0</v>
      </c>
      <c r="G2920" s="282">
        <v>0</v>
      </c>
      <c r="H2920" s="273">
        <v>0</v>
      </c>
      <c r="I2920" s="273">
        <v>0</v>
      </c>
      <c r="J2920" s="273">
        <v>0</v>
      </c>
      <c r="K2920" s="44" t="s">
        <v>23</v>
      </c>
      <c r="L2920" s="273">
        <v>0</v>
      </c>
      <c r="M2920" s="20" t="s">
        <v>23</v>
      </c>
      <c r="N2920" s="44" t="s">
        <v>23</v>
      </c>
      <c r="O2920" s="18" t="s">
        <v>23</v>
      </c>
    </row>
    <row r="2921" spans="1:15" s="67" customFormat="1" ht="23.25" customHeight="1">
      <c r="A2921" s="174" t="s">
        <v>2846</v>
      </c>
      <c r="B2921" s="1068" t="s">
        <v>732</v>
      </c>
      <c r="C2921" s="1070"/>
      <c r="D2921" s="11">
        <v>0</v>
      </c>
      <c r="E2921" s="104" t="s">
        <v>23</v>
      </c>
      <c r="F2921" s="166">
        <v>0</v>
      </c>
      <c r="G2921" s="10">
        <v>0</v>
      </c>
      <c r="H2921" s="167">
        <v>0</v>
      </c>
      <c r="I2921" s="167">
        <v>0</v>
      </c>
      <c r="J2921" s="35">
        <v>0</v>
      </c>
      <c r="K2921" s="103" t="s">
        <v>23</v>
      </c>
      <c r="L2921" s="34">
        <v>0</v>
      </c>
      <c r="M2921" s="11" t="s">
        <v>23</v>
      </c>
      <c r="N2921" s="103" t="s">
        <v>23</v>
      </c>
      <c r="O2921" s="11" t="s">
        <v>23</v>
      </c>
    </row>
    <row r="2922" spans="1:15" s="67" customFormat="1" ht="75.75" customHeight="1">
      <c r="A2922" s="104" t="s">
        <v>2841</v>
      </c>
      <c r="B2922" s="1068" t="s">
        <v>2972</v>
      </c>
      <c r="C2922" s="1070"/>
      <c r="D2922" s="11">
        <v>0</v>
      </c>
      <c r="E2922" s="104" t="s">
        <v>23</v>
      </c>
      <c r="F2922" s="166">
        <v>0</v>
      </c>
      <c r="G2922" s="10">
        <v>0</v>
      </c>
      <c r="H2922" s="167">
        <v>0</v>
      </c>
      <c r="I2922" s="167">
        <v>0</v>
      </c>
      <c r="J2922" s="35">
        <v>0</v>
      </c>
      <c r="K2922" s="103" t="s">
        <v>23</v>
      </c>
      <c r="L2922" s="34">
        <v>0</v>
      </c>
      <c r="M2922" s="11" t="s">
        <v>23</v>
      </c>
      <c r="N2922" s="103" t="s">
        <v>23</v>
      </c>
      <c r="O2922" s="11" t="s">
        <v>23</v>
      </c>
    </row>
    <row r="2923" spans="1:15" s="67" customFormat="1" ht="23.25" customHeight="1">
      <c r="A2923" s="174" t="s">
        <v>2848</v>
      </c>
      <c r="B2923" s="1068" t="s">
        <v>994</v>
      </c>
      <c r="C2923" s="1069"/>
      <c r="D2923" s="1069"/>
      <c r="E2923" s="1069"/>
      <c r="F2923" s="1069"/>
      <c r="G2923" s="1069"/>
      <c r="H2923" s="1069"/>
      <c r="I2923" s="1069"/>
      <c r="J2923" s="1069"/>
      <c r="K2923" s="1069"/>
      <c r="L2923" s="1069"/>
      <c r="M2923" s="1069"/>
      <c r="N2923" s="1069"/>
      <c r="O2923" s="1070"/>
    </row>
    <row r="2924" spans="1:15" s="67" customFormat="1" ht="45.75" customHeight="1">
      <c r="A2924" s="847" t="s">
        <v>982</v>
      </c>
      <c r="B2924" s="21" t="s">
        <v>2973</v>
      </c>
      <c r="C2924" s="21" t="s">
        <v>2974</v>
      </c>
      <c r="D2924" s="801">
        <v>1.9</v>
      </c>
      <c r="E2924" s="44">
        <v>1108510001</v>
      </c>
      <c r="F2924" s="799">
        <v>0</v>
      </c>
      <c r="G2924" s="282">
        <v>1</v>
      </c>
      <c r="H2924" s="273">
        <v>12000</v>
      </c>
      <c r="I2924" s="104">
        <v>0</v>
      </c>
      <c r="J2924" s="35">
        <v>12000</v>
      </c>
      <c r="K2924" s="44" t="s">
        <v>2975</v>
      </c>
      <c r="L2924" s="273">
        <v>2640.47</v>
      </c>
      <c r="M2924" s="508">
        <v>43915</v>
      </c>
      <c r="N2924" s="442" t="s">
        <v>6621</v>
      </c>
      <c r="O2924" s="18" t="s">
        <v>23</v>
      </c>
    </row>
    <row r="2925" spans="1:15" s="67" customFormat="1" ht="94.5" customHeight="1">
      <c r="A2925" s="847" t="s">
        <v>1293</v>
      </c>
      <c r="B2925" s="21" t="s">
        <v>2976</v>
      </c>
      <c r="C2925" s="21" t="s">
        <v>2977</v>
      </c>
      <c r="D2925" s="801">
        <v>3.5</v>
      </c>
      <c r="E2925" s="44">
        <v>1108510002</v>
      </c>
      <c r="F2925" s="799">
        <v>0</v>
      </c>
      <c r="G2925" s="282">
        <v>1</v>
      </c>
      <c r="H2925" s="273">
        <v>80000</v>
      </c>
      <c r="I2925" s="104">
        <v>0</v>
      </c>
      <c r="J2925" s="35">
        <v>80000</v>
      </c>
      <c r="K2925" s="44" t="s">
        <v>6620</v>
      </c>
      <c r="L2925" s="273">
        <v>6585.08</v>
      </c>
      <c r="M2925" s="508">
        <v>43915</v>
      </c>
      <c r="N2925" s="442" t="s">
        <v>6621</v>
      </c>
      <c r="O2925" s="18"/>
    </row>
    <row r="2926" spans="1:15" s="67" customFormat="1" ht="63" customHeight="1">
      <c r="A2926" s="847" t="s">
        <v>1027</v>
      </c>
      <c r="B2926" s="21" t="s">
        <v>2978</v>
      </c>
      <c r="C2926" s="21" t="s">
        <v>2979</v>
      </c>
      <c r="D2926" s="801">
        <v>5.4</v>
      </c>
      <c r="E2926" s="44">
        <v>1108510003</v>
      </c>
      <c r="F2926" s="799">
        <v>0</v>
      </c>
      <c r="G2926" s="282">
        <v>1</v>
      </c>
      <c r="H2926" s="273">
        <v>15000</v>
      </c>
      <c r="I2926" s="104">
        <v>0</v>
      </c>
      <c r="J2926" s="35">
        <v>15000</v>
      </c>
      <c r="K2926" s="44" t="s">
        <v>2980</v>
      </c>
      <c r="L2926" s="273">
        <v>10159.83</v>
      </c>
      <c r="M2926" s="508">
        <v>43915</v>
      </c>
      <c r="N2926" s="442" t="s">
        <v>6621</v>
      </c>
      <c r="O2926" s="18"/>
    </row>
    <row r="2927" spans="1:15" s="67" customFormat="1" ht="89.25" customHeight="1">
      <c r="A2927" s="104" t="s">
        <v>2848</v>
      </c>
      <c r="B2927" s="1068" t="s">
        <v>2981</v>
      </c>
      <c r="C2927" s="1070"/>
      <c r="D2927" s="11">
        <f>D2924+D2925+D2926</f>
        <v>10.8</v>
      </c>
      <c r="E2927" s="104" t="s">
        <v>23</v>
      </c>
      <c r="F2927" s="166">
        <v>0</v>
      </c>
      <c r="G2927" s="10">
        <v>3</v>
      </c>
      <c r="H2927" s="10">
        <v>107000</v>
      </c>
      <c r="I2927" s="10">
        <v>0</v>
      </c>
      <c r="J2927" s="35">
        <v>107000</v>
      </c>
      <c r="K2927" s="103" t="s">
        <v>23</v>
      </c>
      <c r="L2927" s="34">
        <f>L2924+L2925+L2926</f>
        <v>19385.379999999997</v>
      </c>
      <c r="M2927" s="11" t="s">
        <v>23</v>
      </c>
      <c r="N2927" s="103" t="s">
        <v>23</v>
      </c>
      <c r="O2927" s="11" t="s">
        <v>23</v>
      </c>
    </row>
    <row r="2928" spans="1:15" s="67" customFormat="1" ht="108" customHeight="1">
      <c r="A2928" s="104" t="s">
        <v>2786</v>
      </c>
      <c r="B2928" s="1068" t="s">
        <v>2982</v>
      </c>
      <c r="C2928" s="1070"/>
      <c r="D2928" s="11">
        <v>140.1</v>
      </c>
      <c r="E2928" s="104" t="s">
        <v>23</v>
      </c>
      <c r="F2928" s="166">
        <v>0</v>
      </c>
      <c r="G2928" s="10">
        <v>4</v>
      </c>
      <c r="H2928" s="167">
        <f>H2894+H2927</f>
        <v>851640.29</v>
      </c>
      <c r="I2928" s="167">
        <v>0</v>
      </c>
      <c r="J2928" s="35">
        <f>J2894+J2927</f>
        <v>851640.29</v>
      </c>
      <c r="K2928" s="103" t="s">
        <v>23</v>
      </c>
      <c r="L2928" s="34">
        <f>L2894+L2927</f>
        <v>783616.87</v>
      </c>
      <c r="M2928" s="11" t="s">
        <v>23</v>
      </c>
      <c r="N2928" s="103" t="s">
        <v>23</v>
      </c>
      <c r="O2928" s="11" t="s">
        <v>23</v>
      </c>
    </row>
    <row r="2929" spans="1:15" s="855" customFormat="1" ht="51.75" customHeight="1">
      <c r="A2929" s="32" t="s">
        <v>2786</v>
      </c>
      <c r="B2929" s="1065" t="s">
        <v>2983</v>
      </c>
      <c r="C2929" s="1066"/>
      <c r="D2929" s="1066"/>
      <c r="E2929" s="1066"/>
      <c r="F2929" s="1066"/>
      <c r="G2929" s="1066"/>
      <c r="H2929" s="1066"/>
      <c r="I2929" s="1066"/>
      <c r="J2929" s="1066"/>
      <c r="K2929" s="1066"/>
      <c r="L2929" s="1066"/>
      <c r="M2929" s="1066"/>
      <c r="N2929" s="1066"/>
      <c r="O2929" s="1067"/>
    </row>
    <row r="2930" spans="1:15" s="67" customFormat="1" ht="34.5" customHeight="1">
      <c r="A2930" s="104" t="s">
        <v>2788</v>
      </c>
      <c r="B2930" s="1049" t="s">
        <v>20</v>
      </c>
      <c r="C2930" s="1051"/>
      <c r="D2930" s="1051"/>
      <c r="E2930" s="1051"/>
      <c r="F2930" s="1051"/>
      <c r="G2930" s="1051"/>
      <c r="H2930" s="1051"/>
      <c r="I2930" s="1051"/>
      <c r="J2930" s="1051"/>
      <c r="K2930" s="1051"/>
      <c r="L2930" s="1051"/>
      <c r="M2930" s="1051"/>
      <c r="N2930" s="1051"/>
      <c r="O2930" s="1050"/>
    </row>
    <row r="2931" spans="1:15" s="67" customFormat="1" ht="128.25" customHeight="1">
      <c r="A2931" s="44">
        <v>1</v>
      </c>
      <c r="B2931" s="56" t="s">
        <v>2984</v>
      </c>
      <c r="C2931" s="56" t="s">
        <v>2985</v>
      </c>
      <c r="D2931" s="5">
        <v>51.2</v>
      </c>
      <c r="E2931" s="12">
        <v>9088</v>
      </c>
      <c r="F2931" s="333" t="s">
        <v>23</v>
      </c>
      <c r="G2931" s="57">
        <v>1</v>
      </c>
      <c r="H2931" s="368">
        <v>177480</v>
      </c>
      <c r="I2931" s="882">
        <v>848.61</v>
      </c>
      <c r="J2931" s="882">
        <f>H2931-I2931</f>
        <v>176631.39</v>
      </c>
      <c r="K2931" s="44" t="s">
        <v>2986</v>
      </c>
      <c r="L2931" s="273">
        <v>1109010.31</v>
      </c>
      <c r="M2931" s="20" t="s">
        <v>1109</v>
      </c>
      <c r="N2931" s="44" t="s">
        <v>2987</v>
      </c>
      <c r="O2931" s="18" t="s">
        <v>23</v>
      </c>
    </row>
    <row r="2932" spans="1:15" s="67" customFormat="1" ht="98.25" customHeight="1">
      <c r="A2932" s="104" t="s">
        <v>2788</v>
      </c>
      <c r="B2932" s="1049" t="s">
        <v>2988</v>
      </c>
      <c r="C2932" s="1050"/>
      <c r="D2932" s="11">
        <v>51.2</v>
      </c>
      <c r="E2932" s="104" t="s">
        <v>23</v>
      </c>
      <c r="F2932" s="166">
        <v>0</v>
      </c>
      <c r="G2932" s="10">
        <v>1</v>
      </c>
      <c r="H2932" s="167">
        <v>177480</v>
      </c>
      <c r="I2932" s="60">
        <f>I2931</f>
        <v>848.61</v>
      </c>
      <c r="J2932" s="60">
        <f>J2931</f>
        <v>176631.39</v>
      </c>
      <c r="K2932" s="103" t="s">
        <v>23</v>
      </c>
      <c r="L2932" s="34">
        <f>L2931</f>
        <v>1109010.31</v>
      </c>
      <c r="M2932" s="11" t="s">
        <v>23</v>
      </c>
      <c r="N2932" s="103" t="s">
        <v>23</v>
      </c>
      <c r="O2932" s="11" t="s">
        <v>23</v>
      </c>
    </row>
    <row r="2933" spans="1:15" s="67" customFormat="1" ht="33" customHeight="1">
      <c r="A2933" s="104" t="s">
        <v>2834</v>
      </c>
      <c r="B2933" s="1049" t="s">
        <v>197</v>
      </c>
      <c r="C2933" s="1051"/>
      <c r="D2933" s="1051"/>
      <c r="E2933" s="1051"/>
      <c r="F2933" s="1051"/>
      <c r="G2933" s="1051"/>
      <c r="H2933" s="1051"/>
      <c r="I2933" s="1051"/>
      <c r="J2933" s="1051"/>
      <c r="K2933" s="1051"/>
      <c r="L2933" s="1051"/>
      <c r="M2933" s="1051"/>
      <c r="N2933" s="1051"/>
      <c r="O2933" s="1050"/>
    </row>
    <row r="2934" spans="1:15" s="67" customFormat="1" ht="23.25" customHeight="1">
      <c r="A2934" s="44">
        <v>1</v>
      </c>
      <c r="B2934" s="21" t="s">
        <v>23</v>
      </c>
      <c r="C2934" s="21" t="s">
        <v>23</v>
      </c>
      <c r="D2934" s="801">
        <v>0</v>
      </c>
      <c r="E2934" s="44" t="s">
        <v>23</v>
      </c>
      <c r="F2934" s="799">
        <v>0</v>
      </c>
      <c r="G2934" s="282">
        <v>0</v>
      </c>
      <c r="H2934" s="273">
        <v>0</v>
      </c>
      <c r="I2934" s="273">
        <v>0</v>
      </c>
      <c r="J2934" s="273">
        <v>0</v>
      </c>
      <c r="K2934" s="44" t="s">
        <v>23</v>
      </c>
      <c r="L2934" s="273">
        <v>0</v>
      </c>
      <c r="M2934" s="20" t="s">
        <v>23</v>
      </c>
      <c r="N2934" s="44" t="s">
        <v>23</v>
      </c>
      <c r="O2934" s="18" t="s">
        <v>23</v>
      </c>
    </row>
    <row r="2935" spans="1:15" s="67" customFormat="1" ht="93" customHeight="1">
      <c r="A2935" s="104" t="s">
        <v>2834</v>
      </c>
      <c r="B2935" s="1049" t="s">
        <v>2989</v>
      </c>
      <c r="C2935" s="1050"/>
      <c r="D2935" s="11">
        <v>0</v>
      </c>
      <c r="E2935" s="104" t="s">
        <v>23</v>
      </c>
      <c r="F2935" s="166">
        <v>0</v>
      </c>
      <c r="G2935" s="10">
        <v>0</v>
      </c>
      <c r="H2935" s="167">
        <v>0</v>
      </c>
      <c r="I2935" s="167">
        <v>0</v>
      </c>
      <c r="J2935" s="35">
        <v>0</v>
      </c>
      <c r="K2935" s="103" t="s">
        <v>23</v>
      </c>
      <c r="L2935" s="34">
        <v>0</v>
      </c>
      <c r="M2935" s="11" t="s">
        <v>23</v>
      </c>
      <c r="N2935" s="103" t="s">
        <v>23</v>
      </c>
      <c r="O2935" s="11" t="s">
        <v>23</v>
      </c>
    </row>
    <row r="2936" spans="1:15" s="67" customFormat="1" ht="29.25" customHeight="1">
      <c r="A2936" s="104" t="s">
        <v>2836</v>
      </c>
      <c r="B2936" s="1049" t="s">
        <v>678</v>
      </c>
      <c r="C2936" s="1051"/>
      <c r="D2936" s="1051"/>
      <c r="E2936" s="1051"/>
      <c r="F2936" s="1051"/>
      <c r="G2936" s="1051"/>
      <c r="H2936" s="1051"/>
      <c r="I2936" s="1051"/>
      <c r="J2936" s="1051"/>
      <c r="K2936" s="1051"/>
      <c r="L2936" s="1051"/>
      <c r="M2936" s="1051"/>
      <c r="N2936" s="1051"/>
      <c r="O2936" s="1050"/>
    </row>
    <row r="2937" spans="1:15" s="67" customFormat="1" ht="30.75" customHeight="1">
      <c r="A2937" s="104" t="s">
        <v>2837</v>
      </c>
      <c r="B2937" s="1049" t="s">
        <v>977</v>
      </c>
      <c r="C2937" s="1051"/>
      <c r="D2937" s="1051"/>
      <c r="E2937" s="1051"/>
      <c r="F2937" s="1051"/>
      <c r="G2937" s="1051"/>
      <c r="H2937" s="1051"/>
      <c r="I2937" s="1051"/>
      <c r="J2937" s="1051"/>
      <c r="K2937" s="1051"/>
      <c r="L2937" s="1051"/>
      <c r="M2937" s="1051"/>
      <c r="N2937" s="1051"/>
      <c r="O2937" s="1050"/>
    </row>
    <row r="2938" spans="1:15" s="67" customFormat="1" ht="23.25" customHeight="1">
      <c r="A2938" s="44">
        <v>1</v>
      </c>
      <c r="B2938" s="21" t="s">
        <v>23</v>
      </c>
      <c r="C2938" s="21" t="s">
        <v>23</v>
      </c>
      <c r="D2938" s="801">
        <v>0</v>
      </c>
      <c r="E2938" s="44" t="s">
        <v>23</v>
      </c>
      <c r="F2938" s="799">
        <v>0</v>
      </c>
      <c r="G2938" s="282">
        <v>0</v>
      </c>
      <c r="H2938" s="273">
        <v>0</v>
      </c>
      <c r="I2938" s="273">
        <v>0</v>
      </c>
      <c r="J2938" s="273">
        <v>0</v>
      </c>
      <c r="K2938" s="44" t="s">
        <v>23</v>
      </c>
      <c r="L2938" s="273">
        <v>0</v>
      </c>
      <c r="M2938" s="20" t="s">
        <v>23</v>
      </c>
      <c r="N2938" s="44" t="s">
        <v>23</v>
      </c>
      <c r="O2938" s="18" t="s">
        <v>23</v>
      </c>
    </row>
    <row r="2939" spans="1:15" s="67" customFormat="1" ht="33" customHeight="1">
      <c r="A2939" s="104" t="s">
        <v>2837</v>
      </c>
      <c r="B2939" s="1049" t="s">
        <v>978</v>
      </c>
      <c r="C2939" s="1050"/>
      <c r="D2939" s="11">
        <v>0</v>
      </c>
      <c r="E2939" s="104" t="s">
        <v>23</v>
      </c>
      <c r="F2939" s="166">
        <v>0</v>
      </c>
      <c r="G2939" s="10">
        <v>0</v>
      </c>
      <c r="H2939" s="167">
        <v>0</v>
      </c>
      <c r="I2939" s="167">
        <v>0</v>
      </c>
      <c r="J2939" s="35">
        <v>0</v>
      </c>
      <c r="K2939" s="103" t="s">
        <v>23</v>
      </c>
      <c r="L2939" s="34">
        <v>0</v>
      </c>
      <c r="M2939" s="11" t="s">
        <v>23</v>
      </c>
      <c r="N2939" s="103" t="s">
        <v>23</v>
      </c>
      <c r="O2939" s="11" t="s">
        <v>23</v>
      </c>
    </row>
    <row r="2940" spans="1:15" s="67" customFormat="1" ht="33" customHeight="1">
      <c r="A2940" s="104" t="s">
        <v>2838</v>
      </c>
      <c r="B2940" s="1049" t="s">
        <v>692</v>
      </c>
      <c r="C2940" s="1051"/>
      <c r="D2940" s="1051"/>
      <c r="E2940" s="1051"/>
      <c r="F2940" s="1051"/>
      <c r="G2940" s="1051"/>
      <c r="H2940" s="1051"/>
      <c r="I2940" s="1051"/>
      <c r="J2940" s="1051"/>
      <c r="K2940" s="1051"/>
      <c r="L2940" s="1051"/>
      <c r="M2940" s="1051"/>
      <c r="N2940" s="1051"/>
      <c r="O2940" s="1050"/>
    </row>
    <row r="2941" spans="1:15" s="67" customFormat="1" ht="23.25" customHeight="1">
      <c r="A2941" s="44">
        <v>1</v>
      </c>
      <c r="B2941" s="21" t="s">
        <v>23</v>
      </c>
      <c r="C2941" s="21" t="s">
        <v>23</v>
      </c>
      <c r="D2941" s="801">
        <v>0</v>
      </c>
      <c r="E2941" s="44" t="s">
        <v>23</v>
      </c>
      <c r="F2941" s="799">
        <v>0</v>
      </c>
      <c r="G2941" s="282">
        <v>0</v>
      </c>
      <c r="H2941" s="273">
        <v>0</v>
      </c>
      <c r="I2941" s="273">
        <v>0</v>
      </c>
      <c r="J2941" s="273">
        <v>0</v>
      </c>
      <c r="K2941" s="44" t="s">
        <v>23</v>
      </c>
      <c r="L2941" s="273">
        <v>0</v>
      </c>
      <c r="M2941" s="20" t="s">
        <v>23</v>
      </c>
      <c r="N2941" s="44" t="s">
        <v>23</v>
      </c>
      <c r="O2941" s="18" t="s">
        <v>23</v>
      </c>
    </row>
    <row r="2942" spans="1:15" s="67" customFormat="1" ht="23.25" customHeight="1">
      <c r="A2942" s="104" t="s">
        <v>2838</v>
      </c>
      <c r="B2942" s="1049" t="s">
        <v>980</v>
      </c>
      <c r="C2942" s="1050"/>
      <c r="D2942" s="11">
        <v>0</v>
      </c>
      <c r="E2942" s="104" t="s">
        <v>23</v>
      </c>
      <c r="F2942" s="166">
        <v>0</v>
      </c>
      <c r="G2942" s="10">
        <v>0</v>
      </c>
      <c r="H2942" s="167">
        <v>0</v>
      </c>
      <c r="I2942" s="167">
        <v>0</v>
      </c>
      <c r="J2942" s="35">
        <v>0</v>
      </c>
      <c r="K2942" s="103" t="s">
        <v>23</v>
      </c>
      <c r="L2942" s="34">
        <v>0</v>
      </c>
      <c r="M2942" s="11" t="s">
        <v>23</v>
      </c>
      <c r="N2942" s="103" t="s">
        <v>23</v>
      </c>
      <c r="O2942" s="11" t="s">
        <v>23</v>
      </c>
    </row>
    <row r="2943" spans="1:15" s="67" customFormat="1" ht="23.25" customHeight="1">
      <c r="A2943" s="104" t="s">
        <v>2839</v>
      </c>
      <c r="B2943" s="1049" t="s">
        <v>721</v>
      </c>
      <c r="C2943" s="1051"/>
      <c r="D2943" s="1051"/>
      <c r="E2943" s="1051"/>
      <c r="F2943" s="1051"/>
      <c r="G2943" s="1051"/>
      <c r="H2943" s="1051"/>
      <c r="I2943" s="1051"/>
      <c r="J2943" s="1051"/>
      <c r="K2943" s="1051"/>
      <c r="L2943" s="1051"/>
      <c r="M2943" s="1051"/>
      <c r="N2943" s="1051"/>
      <c r="O2943" s="1050"/>
    </row>
    <row r="2944" spans="1:15" s="67" customFormat="1" ht="23.25" customHeight="1">
      <c r="A2944" s="44" t="s">
        <v>982</v>
      </c>
      <c r="B2944" s="12" t="s">
        <v>23</v>
      </c>
      <c r="C2944" s="12" t="s">
        <v>23</v>
      </c>
      <c r="D2944" s="54">
        <v>0</v>
      </c>
      <c r="E2944" s="17" t="s">
        <v>23</v>
      </c>
      <c r="F2944" s="799">
        <v>0</v>
      </c>
      <c r="G2944" s="269">
        <v>0</v>
      </c>
      <c r="H2944" s="788">
        <v>0</v>
      </c>
      <c r="I2944" s="273">
        <v>0</v>
      </c>
      <c r="J2944" s="273">
        <v>0</v>
      </c>
      <c r="K2944" s="44" t="s">
        <v>23</v>
      </c>
      <c r="L2944" s="273">
        <v>0</v>
      </c>
      <c r="M2944" s="281" t="s">
        <v>23</v>
      </c>
      <c r="N2944" s="17" t="s">
        <v>23</v>
      </c>
      <c r="O2944" s="18" t="s">
        <v>23</v>
      </c>
    </row>
    <row r="2945" spans="1:15" s="67" customFormat="1" ht="23.25" customHeight="1">
      <c r="A2945" s="104" t="s">
        <v>2839</v>
      </c>
      <c r="B2945" s="1049" t="s">
        <v>732</v>
      </c>
      <c r="C2945" s="1050"/>
      <c r="D2945" s="11">
        <v>0</v>
      </c>
      <c r="E2945" s="104" t="s">
        <v>23</v>
      </c>
      <c r="F2945" s="166">
        <v>0</v>
      </c>
      <c r="G2945" s="10">
        <v>0</v>
      </c>
      <c r="H2945" s="167">
        <v>0</v>
      </c>
      <c r="I2945" s="167">
        <v>0</v>
      </c>
      <c r="J2945" s="35">
        <v>0</v>
      </c>
      <c r="K2945" s="103" t="s">
        <v>23</v>
      </c>
      <c r="L2945" s="846">
        <v>0</v>
      </c>
      <c r="M2945" s="11" t="s">
        <v>23</v>
      </c>
      <c r="N2945" s="103" t="s">
        <v>23</v>
      </c>
      <c r="O2945" s="11" t="s">
        <v>23</v>
      </c>
    </row>
    <row r="2946" spans="1:15" s="67" customFormat="1" ht="83.25" customHeight="1">
      <c r="A2946" s="104" t="s">
        <v>2836</v>
      </c>
      <c r="B2946" s="1049" t="s">
        <v>2990</v>
      </c>
      <c r="C2946" s="1050"/>
      <c r="D2946" s="11">
        <v>0</v>
      </c>
      <c r="E2946" s="104" t="s">
        <v>23</v>
      </c>
      <c r="F2946" s="166">
        <v>0</v>
      </c>
      <c r="G2946" s="10">
        <v>0</v>
      </c>
      <c r="H2946" s="167">
        <v>0</v>
      </c>
      <c r="I2946" s="167">
        <v>0</v>
      </c>
      <c r="J2946" s="35">
        <v>0</v>
      </c>
      <c r="K2946" s="103" t="s">
        <v>23</v>
      </c>
      <c r="L2946" s="34">
        <v>0</v>
      </c>
      <c r="M2946" s="11" t="s">
        <v>23</v>
      </c>
      <c r="N2946" s="103" t="s">
        <v>23</v>
      </c>
      <c r="O2946" s="11" t="s">
        <v>23</v>
      </c>
    </row>
    <row r="2947" spans="1:15" s="67" customFormat="1" ht="23.25" customHeight="1">
      <c r="A2947" s="104" t="s">
        <v>2841</v>
      </c>
      <c r="B2947" s="1049" t="s">
        <v>735</v>
      </c>
      <c r="C2947" s="1051"/>
      <c r="D2947" s="1051"/>
      <c r="E2947" s="1051"/>
      <c r="F2947" s="1051"/>
      <c r="G2947" s="1051"/>
      <c r="H2947" s="1051"/>
      <c r="I2947" s="1051"/>
      <c r="J2947" s="1051"/>
      <c r="K2947" s="1051"/>
      <c r="L2947" s="1051"/>
      <c r="M2947" s="1051"/>
      <c r="N2947" s="1051"/>
      <c r="O2947" s="1050"/>
    </row>
    <row r="2948" spans="1:15" s="67" customFormat="1" ht="23.25" customHeight="1">
      <c r="A2948" s="104" t="s">
        <v>2842</v>
      </c>
      <c r="B2948" s="1049" t="s">
        <v>985</v>
      </c>
      <c r="C2948" s="1051"/>
      <c r="D2948" s="1051"/>
      <c r="E2948" s="1051"/>
      <c r="F2948" s="1051"/>
      <c r="G2948" s="1051"/>
      <c r="H2948" s="1051"/>
      <c r="I2948" s="1051"/>
      <c r="J2948" s="1051"/>
      <c r="K2948" s="1051"/>
      <c r="L2948" s="1051"/>
      <c r="M2948" s="1051"/>
      <c r="N2948" s="1051"/>
      <c r="O2948" s="1050"/>
    </row>
    <row r="2949" spans="1:15" s="67" customFormat="1" ht="23.25" customHeight="1">
      <c r="A2949" s="44">
        <v>1</v>
      </c>
      <c r="B2949" s="21" t="s">
        <v>23</v>
      </c>
      <c r="C2949" s="21" t="s">
        <v>23</v>
      </c>
      <c r="D2949" s="801">
        <v>0</v>
      </c>
      <c r="E2949" s="44" t="s">
        <v>23</v>
      </c>
      <c r="F2949" s="799">
        <v>0</v>
      </c>
      <c r="G2949" s="282">
        <v>0</v>
      </c>
      <c r="H2949" s="273">
        <v>0</v>
      </c>
      <c r="I2949" s="273">
        <v>0</v>
      </c>
      <c r="J2949" s="273">
        <v>0</v>
      </c>
      <c r="K2949" s="44" t="s">
        <v>23</v>
      </c>
      <c r="L2949" s="273">
        <v>0</v>
      </c>
      <c r="M2949" s="20" t="s">
        <v>23</v>
      </c>
      <c r="N2949" s="44" t="s">
        <v>23</v>
      </c>
      <c r="O2949" s="18" t="s">
        <v>23</v>
      </c>
    </row>
    <row r="2950" spans="1:15" s="67" customFormat="1" ht="23.25" customHeight="1">
      <c r="A2950" s="174" t="s">
        <v>2843</v>
      </c>
      <c r="B2950" s="1049" t="s">
        <v>949</v>
      </c>
      <c r="C2950" s="1050"/>
      <c r="D2950" s="11">
        <v>0</v>
      </c>
      <c r="E2950" s="104" t="s">
        <v>23</v>
      </c>
      <c r="F2950" s="166">
        <v>0</v>
      </c>
      <c r="G2950" s="10">
        <v>0</v>
      </c>
      <c r="H2950" s="167">
        <v>0</v>
      </c>
      <c r="I2950" s="167">
        <v>0</v>
      </c>
      <c r="J2950" s="35">
        <v>0</v>
      </c>
      <c r="K2950" s="103" t="s">
        <v>23</v>
      </c>
      <c r="L2950" s="34">
        <v>0</v>
      </c>
      <c r="M2950" s="11" t="s">
        <v>23</v>
      </c>
      <c r="N2950" s="103" t="s">
        <v>23</v>
      </c>
      <c r="O2950" s="11" t="s">
        <v>23</v>
      </c>
    </row>
    <row r="2951" spans="1:15" s="67" customFormat="1" ht="29.25" customHeight="1">
      <c r="A2951" s="174" t="s">
        <v>2844</v>
      </c>
      <c r="B2951" s="1049" t="s">
        <v>987</v>
      </c>
      <c r="C2951" s="1051"/>
      <c r="D2951" s="1051"/>
      <c r="E2951" s="1051"/>
      <c r="F2951" s="1051"/>
      <c r="G2951" s="1051"/>
      <c r="H2951" s="1051"/>
      <c r="I2951" s="1051"/>
      <c r="J2951" s="1051"/>
      <c r="K2951" s="1051"/>
      <c r="L2951" s="1051"/>
      <c r="M2951" s="1051"/>
      <c r="N2951" s="1051"/>
      <c r="O2951" s="1050"/>
    </row>
    <row r="2952" spans="1:15" s="67" customFormat="1" ht="23.25" customHeight="1">
      <c r="A2952" s="820">
        <v>1</v>
      </c>
      <c r="B2952" s="21" t="s">
        <v>23</v>
      </c>
      <c r="C2952" s="21" t="s">
        <v>23</v>
      </c>
      <c r="D2952" s="801">
        <v>0</v>
      </c>
      <c r="E2952" s="44" t="s">
        <v>23</v>
      </c>
      <c r="F2952" s="799">
        <v>0</v>
      </c>
      <c r="G2952" s="282">
        <v>0</v>
      </c>
      <c r="H2952" s="273">
        <v>0</v>
      </c>
      <c r="I2952" s="273">
        <v>0</v>
      </c>
      <c r="J2952" s="273">
        <v>0</v>
      </c>
      <c r="K2952" s="44" t="s">
        <v>23</v>
      </c>
      <c r="L2952" s="273">
        <v>0</v>
      </c>
      <c r="M2952" s="20" t="s">
        <v>23</v>
      </c>
      <c r="N2952" s="44" t="s">
        <v>23</v>
      </c>
      <c r="O2952" s="18" t="s">
        <v>23</v>
      </c>
    </row>
    <row r="2953" spans="1:15" s="67" customFormat="1" ht="44.25" customHeight="1">
      <c r="A2953" s="174" t="s">
        <v>2844</v>
      </c>
      <c r="B2953" s="1049" t="s">
        <v>988</v>
      </c>
      <c r="C2953" s="1050"/>
      <c r="D2953" s="11">
        <v>0</v>
      </c>
      <c r="E2953" s="104" t="s">
        <v>23</v>
      </c>
      <c r="F2953" s="166">
        <v>0</v>
      </c>
      <c r="G2953" s="10">
        <v>0</v>
      </c>
      <c r="H2953" s="167">
        <v>0</v>
      </c>
      <c r="I2953" s="167">
        <v>0</v>
      </c>
      <c r="J2953" s="35">
        <v>0</v>
      </c>
      <c r="K2953" s="103" t="s">
        <v>23</v>
      </c>
      <c r="L2953" s="34">
        <v>0</v>
      </c>
      <c r="M2953" s="11" t="s">
        <v>23</v>
      </c>
      <c r="N2953" s="103" t="s">
        <v>23</v>
      </c>
      <c r="O2953" s="11" t="s">
        <v>23</v>
      </c>
    </row>
    <row r="2954" spans="1:15" s="67" customFormat="1" ht="34.5" customHeight="1">
      <c r="A2954" s="174" t="s">
        <v>2845</v>
      </c>
      <c r="B2954" s="1049" t="s">
        <v>990</v>
      </c>
      <c r="C2954" s="1051"/>
      <c r="D2954" s="1051"/>
      <c r="E2954" s="1051"/>
      <c r="F2954" s="1051"/>
      <c r="G2954" s="1051"/>
      <c r="H2954" s="1051"/>
      <c r="I2954" s="1051"/>
      <c r="J2954" s="1051"/>
      <c r="K2954" s="1051"/>
      <c r="L2954" s="1051"/>
      <c r="M2954" s="1051"/>
      <c r="N2954" s="1051"/>
      <c r="O2954" s="1050"/>
    </row>
    <row r="2955" spans="1:15" s="67" customFormat="1" ht="23.25" customHeight="1">
      <c r="A2955" s="820">
        <v>1</v>
      </c>
      <c r="B2955" s="21" t="s">
        <v>23</v>
      </c>
      <c r="C2955" s="21" t="s">
        <v>23</v>
      </c>
      <c r="D2955" s="801">
        <v>0</v>
      </c>
      <c r="E2955" s="44" t="s">
        <v>23</v>
      </c>
      <c r="F2955" s="799">
        <v>0</v>
      </c>
      <c r="G2955" s="282">
        <v>0</v>
      </c>
      <c r="H2955" s="273">
        <v>0</v>
      </c>
      <c r="I2955" s="273">
        <v>0</v>
      </c>
      <c r="J2955" s="273">
        <v>0</v>
      </c>
      <c r="K2955" s="44" t="s">
        <v>23</v>
      </c>
      <c r="L2955" s="273">
        <v>0</v>
      </c>
      <c r="M2955" s="20" t="s">
        <v>23</v>
      </c>
      <c r="N2955" s="44" t="s">
        <v>23</v>
      </c>
      <c r="O2955" s="18" t="s">
        <v>23</v>
      </c>
    </row>
    <row r="2956" spans="1:15" s="67" customFormat="1" ht="23.25" customHeight="1">
      <c r="A2956" s="174" t="s">
        <v>2845</v>
      </c>
      <c r="B2956" s="1049" t="s">
        <v>991</v>
      </c>
      <c r="C2956" s="1050"/>
      <c r="D2956" s="11">
        <v>0</v>
      </c>
      <c r="E2956" s="104" t="s">
        <v>23</v>
      </c>
      <c r="F2956" s="166">
        <v>0</v>
      </c>
      <c r="G2956" s="10">
        <v>0</v>
      </c>
      <c r="H2956" s="167">
        <v>0</v>
      </c>
      <c r="I2956" s="167">
        <v>0</v>
      </c>
      <c r="J2956" s="35">
        <v>0</v>
      </c>
      <c r="K2956" s="103" t="s">
        <v>23</v>
      </c>
      <c r="L2956" s="34">
        <v>0</v>
      </c>
      <c r="M2956" s="11" t="s">
        <v>23</v>
      </c>
      <c r="N2956" s="103" t="s">
        <v>23</v>
      </c>
      <c r="O2956" s="11" t="s">
        <v>23</v>
      </c>
    </row>
    <row r="2957" spans="1:15" s="67" customFormat="1" ht="29.25" customHeight="1">
      <c r="A2957" s="174" t="s">
        <v>2846</v>
      </c>
      <c r="B2957" s="1049" t="s">
        <v>721</v>
      </c>
      <c r="C2957" s="1051"/>
      <c r="D2957" s="1051"/>
      <c r="E2957" s="1051"/>
      <c r="F2957" s="1051"/>
      <c r="G2957" s="1051"/>
      <c r="H2957" s="1051"/>
      <c r="I2957" s="1051"/>
      <c r="J2957" s="1051"/>
      <c r="K2957" s="1051"/>
      <c r="L2957" s="1051"/>
      <c r="M2957" s="1051"/>
      <c r="N2957" s="1051"/>
      <c r="O2957" s="1050"/>
    </row>
    <row r="2958" spans="1:15" s="67" customFormat="1" ht="36.75" customHeight="1">
      <c r="A2958" s="847" t="s">
        <v>982</v>
      </c>
      <c r="B2958" s="21" t="s">
        <v>23</v>
      </c>
      <c r="C2958" s="21" t="s">
        <v>23</v>
      </c>
      <c r="D2958" s="801">
        <v>0</v>
      </c>
      <c r="E2958" s="44" t="s">
        <v>23</v>
      </c>
      <c r="F2958" s="799">
        <v>0</v>
      </c>
      <c r="G2958" s="282">
        <v>0</v>
      </c>
      <c r="H2958" s="273">
        <v>0</v>
      </c>
      <c r="I2958" s="273">
        <v>0</v>
      </c>
      <c r="J2958" s="273">
        <v>0</v>
      </c>
      <c r="K2958" s="44" t="s">
        <v>23</v>
      </c>
      <c r="L2958" s="273">
        <v>0</v>
      </c>
      <c r="M2958" s="20" t="s">
        <v>23</v>
      </c>
      <c r="N2958" s="44" t="s">
        <v>23</v>
      </c>
      <c r="O2958" s="18" t="s">
        <v>23</v>
      </c>
    </row>
    <row r="2959" spans="1:15" s="67" customFormat="1" ht="36.75" customHeight="1">
      <c r="A2959" s="174" t="s">
        <v>2846</v>
      </c>
      <c r="B2959" s="1049" t="s">
        <v>732</v>
      </c>
      <c r="C2959" s="1050"/>
      <c r="D2959" s="11">
        <v>0</v>
      </c>
      <c r="E2959" s="104" t="s">
        <v>23</v>
      </c>
      <c r="F2959" s="166">
        <v>0</v>
      </c>
      <c r="G2959" s="10">
        <v>0</v>
      </c>
      <c r="H2959" s="167">
        <v>0</v>
      </c>
      <c r="I2959" s="167">
        <v>0</v>
      </c>
      <c r="J2959" s="35">
        <v>0</v>
      </c>
      <c r="K2959" s="103" t="s">
        <v>23</v>
      </c>
      <c r="L2959" s="34">
        <v>0</v>
      </c>
      <c r="M2959" s="11" t="s">
        <v>23</v>
      </c>
      <c r="N2959" s="103" t="s">
        <v>23</v>
      </c>
      <c r="O2959" s="11" t="s">
        <v>23</v>
      </c>
    </row>
    <row r="2960" spans="1:15" s="67" customFormat="1" ht="96.75" customHeight="1">
      <c r="A2960" s="104" t="s">
        <v>2841</v>
      </c>
      <c r="B2960" s="1049" t="s">
        <v>5760</v>
      </c>
      <c r="C2960" s="1050"/>
      <c r="D2960" s="11">
        <v>0</v>
      </c>
      <c r="E2960" s="104" t="s">
        <v>23</v>
      </c>
      <c r="F2960" s="166">
        <v>0</v>
      </c>
      <c r="G2960" s="10">
        <v>0</v>
      </c>
      <c r="H2960" s="167">
        <v>0</v>
      </c>
      <c r="I2960" s="167">
        <v>0</v>
      </c>
      <c r="J2960" s="35">
        <v>0</v>
      </c>
      <c r="K2960" s="103" t="s">
        <v>23</v>
      </c>
      <c r="L2960" s="34">
        <v>0</v>
      </c>
      <c r="M2960" s="11" t="s">
        <v>23</v>
      </c>
      <c r="N2960" s="103" t="s">
        <v>23</v>
      </c>
      <c r="O2960" s="11" t="s">
        <v>23</v>
      </c>
    </row>
    <row r="2961" spans="1:15" s="67" customFormat="1" ht="23.25" customHeight="1">
      <c r="A2961" s="174" t="s">
        <v>2848</v>
      </c>
      <c r="B2961" s="1049" t="s">
        <v>994</v>
      </c>
      <c r="C2961" s="1051"/>
      <c r="D2961" s="1051"/>
      <c r="E2961" s="1051"/>
      <c r="F2961" s="1051"/>
      <c r="G2961" s="1051"/>
      <c r="H2961" s="1051"/>
      <c r="I2961" s="1051"/>
      <c r="J2961" s="1051"/>
      <c r="K2961" s="1051"/>
      <c r="L2961" s="1051"/>
      <c r="M2961" s="1051"/>
      <c r="N2961" s="1051"/>
      <c r="O2961" s="1050"/>
    </row>
    <row r="2962" spans="1:15" s="67" customFormat="1" ht="123" customHeight="1">
      <c r="A2962" s="847" t="s">
        <v>982</v>
      </c>
      <c r="B2962" s="13" t="s">
        <v>2991</v>
      </c>
      <c r="C2962" s="333" t="s">
        <v>2992</v>
      </c>
      <c r="D2962" s="333">
        <v>166</v>
      </c>
      <c r="E2962" s="333" t="s">
        <v>23</v>
      </c>
      <c r="F2962" s="333" t="s">
        <v>23</v>
      </c>
      <c r="G2962" s="871">
        <v>1</v>
      </c>
      <c r="H2962" s="513">
        <v>1422392</v>
      </c>
      <c r="I2962" s="513">
        <v>787052.71</v>
      </c>
      <c r="J2962" s="513">
        <f>H2962-I2962</f>
        <v>635339.29</v>
      </c>
      <c r="K2962" s="333" t="s">
        <v>2993</v>
      </c>
      <c r="L2962" s="883">
        <v>220663.8</v>
      </c>
      <c r="M2962" s="20" t="s">
        <v>1109</v>
      </c>
      <c r="N2962" s="44" t="s">
        <v>2987</v>
      </c>
      <c r="O2962" s="18" t="s">
        <v>23</v>
      </c>
    </row>
    <row r="2963" spans="1:15" s="67" customFormat="1" ht="126.75" customHeight="1">
      <c r="A2963" s="847" t="s">
        <v>1293</v>
      </c>
      <c r="B2963" s="13" t="s">
        <v>2994</v>
      </c>
      <c r="C2963" s="333" t="s">
        <v>2995</v>
      </c>
      <c r="D2963" s="333" t="s">
        <v>23</v>
      </c>
      <c r="E2963" s="333" t="s">
        <v>23</v>
      </c>
      <c r="F2963" s="333" t="s">
        <v>23</v>
      </c>
      <c r="G2963" s="871">
        <v>1</v>
      </c>
      <c r="H2963" s="497">
        <v>0</v>
      </c>
      <c r="I2963" s="497">
        <v>0</v>
      </c>
      <c r="J2963" s="273">
        <v>0</v>
      </c>
      <c r="K2963" s="333" t="s">
        <v>2996</v>
      </c>
      <c r="L2963" s="333">
        <v>363528.29</v>
      </c>
      <c r="M2963" s="20" t="s">
        <v>1109</v>
      </c>
      <c r="N2963" s="44" t="s">
        <v>2987</v>
      </c>
      <c r="O2963" s="18"/>
    </row>
    <row r="2964" spans="1:15" s="42" customFormat="1" ht="98.25" customHeight="1">
      <c r="A2964" s="106" t="s">
        <v>2848</v>
      </c>
      <c r="B2964" s="1052" t="s">
        <v>5759</v>
      </c>
      <c r="C2964" s="1054"/>
      <c r="D2964" s="26">
        <v>166</v>
      </c>
      <c r="E2964" s="106" t="s">
        <v>23</v>
      </c>
      <c r="F2964" s="165">
        <v>0</v>
      </c>
      <c r="G2964" s="23">
        <v>2</v>
      </c>
      <c r="H2964" s="513">
        <v>1422392</v>
      </c>
      <c r="I2964" s="513">
        <f>I2962+I2963</f>
        <v>787052.71</v>
      </c>
      <c r="J2964" s="513">
        <f>H2964-I2964</f>
        <v>635339.29</v>
      </c>
      <c r="K2964" s="105" t="s">
        <v>23</v>
      </c>
      <c r="L2964" s="843">
        <f>L2962+L2963</f>
        <v>584192.09</v>
      </c>
      <c r="M2964" s="26" t="s">
        <v>23</v>
      </c>
      <c r="N2964" s="105" t="s">
        <v>23</v>
      </c>
      <c r="O2964" s="26" t="s">
        <v>23</v>
      </c>
    </row>
    <row r="2965" spans="1:15" s="42" customFormat="1" ht="111" customHeight="1">
      <c r="A2965" s="106" t="s">
        <v>2786</v>
      </c>
      <c r="B2965" s="1052" t="s">
        <v>2997</v>
      </c>
      <c r="C2965" s="1054"/>
      <c r="D2965" s="26">
        <v>217.2</v>
      </c>
      <c r="E2965" s="106" t="s">
        <v>23</v>
      </c>
      <c r="F2965" s="165">
        <v>0</v>
      </c>
      <c r="G2965" s="23">
        <v>3</v>
      </c>
      <c r="H2965" s="43">
        <f>H2932+H2964</f>
        <v>1599872</v>
      </c>
      <c r="I2965" s="43">
        <f>I2932+I2964</f>
        <v>787901.32</v>
      </c>
      <c r="J2965" s="51">
        <f>J2932+J2964</f>
        <v>811970.68</v>
      </c>
      <c r="K2965" s="105" t="s">
        <v>23</v>
      </c>
      <c r="L2965" s="22">
        <f>L2932+L2964</f>
        <v>1693202.4</v>
      </c>
      <c r="M2965" s="26" t="s">
        <v>23</v>
      </c>
      <c r="N2965" s="105" t="s">
        <v>23</v>
      </c>
      <c r="O2965" s="26" t="s">
        <v>23</v>
      </c>
    </row>
    <row r="2966" spans="1:15" s="42" customFormat="1" ht="44.25" customHeight="1">
      <c r="A2966" s="101" t="s">
        <v>2786</v>
      </c>
      <c r="B2966" s="1060" t="s">
        <v>2998</v>
      </c>
      <c r="C2966" s="1061"/>
      <c r="D2966" s="1061"/>
      <c r="E2966" s="1061"/>
      <c r="F2966" s="1061"/>
      <c r="G2966" s="1061"/>
      <c r="H2966" s="1061"/>
      <c r="I2966" s="1061"/>
      <c r="J2966" s="1061"/>
      <c r="K2966" s="1061"/>
      <c r="L2966" s="1061"/>
      <c r="M2966" s="1061"/>
      <c r="N2966" s="1061"/>
      <c r="O2966" s="1062"/>
    </row>
    <row r="2967" spans="1:15" s="42" customFormat="1" ht="41.25" customHeight="1">
      <c r="A2967" s="106" t="s">
        <v>2788</v>
      </c>
      <c r="B2967" s="1052" t="s">
        <v>20</v>
      </c>
      <c r="C2967" s="1053"/>
      <c r="D2967" s="1053"/>
      <c r="E2967" s="1053"/>
      <c r="F2967" s="1053"/>
      <c r="G2967" s="1053"/>
      <c r="H2967" s="1053"/>
      <c r="I2967" s="1053"/>
      <c r="J2967" s="1053"/>
      <c r="K2967" s="1053"/>
      <c r="L2967" s="1053"/>
      <c r="M2967" s="1053"/>
      <c r="N2967" s="1053"/>
      <c r="O2967" s="1054"/>
    </row>
    <row r="2968" spans="1:15" s="42" customFormat="1" ht="163.5" customHeight="1">
      <c r="A2968" s="44">
        <v>1</v>
      </c>
      <c r="B2968" s="884" t="s">
        <v>2999</v>
      </c>
      <c r="C2968" s="293" t="s">
        <v>3000</v>
      </c>
      <c r="D2968" s="293">
        <v>90</v>
      </c>
      <c r="E2968" s="293">
        <v>1101120008</v>
      </c>
      <c r="F2968" s="166">
        <v>0</v>
      </c>
      <c r="G2968" s="293">
        <v>1</v>
      </c>
      <c r="H2968" s="293">
        <v>638565.39</v>
      </c>
      <c r="I2968" s="293">
        <v>0</v>
      </c>
      <c r="J2968" s="273">
        <v>638565.39</v>
      </c>
      <c r="K2968" s="293" t="s">
        <v>3001</v>
      </c>
      <c r="L2968" s="273">
        <v>250688.7</v>
      </c>
      <c r="M2968" s="297">
        <v>43466</v>
      </c>
      <c r="N2968" s="293" t="s">
        <v>3002</v>
      </c>
      <c r="O2968" s="18" t="s">
        <v>23</v>
      </c>
    </row>
    <row r="2969" spans="1:15" s="369" customFormat="1" ht="137.25" customHeight="1">
      <c r="A2969" s="44">
        <v>2</v>
      </c>
      <c r="B2969" s="56" t="s">
        <v>3003</v>
      </c>
      <c r="C2969" s="13" t="s">
        <v>3004</v>
      </c>
      <c r="D2969" s="5">
        <v>172.8</v>
      </c>
      <c r="E2969" s="333">
        <v>1101120001</v>
      </c>
      <c r="F2969" s="166">
        <v>0</v>
      </c>
      <c r="G2969" s="57">
        <v>1</v>
      </c>
      <c r="H2969" s="368">
        <v>510000</v>
      </c>
      <c r="I2969" s="882">
        <v>240428.52</v>
      </c>
      <c r="J2969" s="482">
        <f>H2969-I2969</f>
        <v>269571.48</v>
      </c>
      <c r="K2969" s="442" t="s">
        <v>3005</v>
      </c>
      <c r="L2969" s="7">
        <v>3727465.34</v>
      </c>
      <c r="M2969" s="188" t="s">
        <v>3006</v>
      </c>
      <c r="N2969" s="293" t="s">
        <v>3002</v>
      </c>
      <c r="O2969" s="18" t="s">
        <v>23</v>
      </c>
    </row>
    <row r="2970" spans="1:15" s="67" customFormat="1" ht="138.75" customHeight="1">
      <c r="A2970" s="44">
        <v>3</v>
      </c>
      <c r="B2970" s="56" t="s">
        <v>1319</v>
      </c>
      <c r="C2970" s="13" t="s">
        <v>3004</v>
      </c>
      <c r="D2970" s="5">
        <v>94.9</v>
      </c>
      <c r="E2970" s="333">
        <v>1101120006</v>
      </c>
      <c r="F2970" s="166">
        <v>0</v>
      </c>
      <c r="G2970" s="57">
        <v>1</v>
      </c>
      <c r="H2970" s="368">
        <v>76500</v>
      </c>
      <c r="I2970" s="61">
        <v>35153.72</v>
      </c>
      <c r="J2970" s="482">
        <f>H2970-I2970</f>
        <v>41346.28</v>
      </c>
      <c r="K2970" s="442" t="s">
        <v>3007</v>
      </c>
      <c r="L2970" s="273">
        <v>675430.82</v>
      </c>
      <c r="M2970" s="188" t="s">
        <v>3006</v>
      </c>
      <c r="N2970" s="293" t="s">
        <v>3002</v>
      </c>
      <c r="O2970" s="18" t="s">
        <v>23</v>
      </c>
    </row>
    <row r="2971" spans="1:15" s="67" customFormat="1" ht="107.25" customHeight="1">
      <c r="A2971" s="104" t="s">
        <v>2788</v>
      </c>
      <c r="B2971" s="1049" t="s">
        <v>3008</v>
      </c>
      <c r="C2971" s="1050"/>
      <c r="D2971" s="11">
        <v>357.70000000000005</v>
      </c>
      <c r="E2971" s="104" t="s">
        <v>23</v>
      </c>
      <c r="F2971" s="166">
        <v>0</v>
      </c>
      <c r="G2971" s="10">
        <v>3</v>
      </c>
      <c r="H2971" s="11">
        <v>1225065.3900000001</v>
      </c>
      <c r="I2971" s="11">
        <f>SUM(I2968:I2970)</f>
        <v>275582.24</v>
      </c>
      <c r="J2971" s="35">
        <f>SUM(J2968:J2970)</f>
        <v>949483.15</v>
      </c>
      <c r="K2971" s="103" t="s">
        <v>23</v>
      </c>
      <c r="L2971" s="34">
        <v>4653584.8600000003</v>
      </c>
      <c r="M2971" s="11" t="s">
        <v>23</v>
      </c>
      <c r="N2971" s="103" t="s">
        <v>23</v>
      </c>
      <c r="O2971" s="11" t="s">
        <v>23</v>
      </c>
    </row>
    <row r="2972" spans="1:15" s="67" customFormat="1" ht="21">
      <c r="A2972" s="104" t="s">
        <v>2834</v>
      </c>
      <c r="B2972" s="1049" t="s">
        <v>197</v>
      </c>
      <c r="C2972" s="1051"/>
      <c r="D2972" s="1063"/>
      <c r="E2972" s="1063"/>
      <c r="F2972" s="1063"/>
      <c r="G2972" s="1063"/>
      <c r="H2972" s="1063"/>
      <c r="I2972" s="1063"/>
      <c r="J2972" s="1063"/>
      <c r="K2972" s="1063"/>
      <c r="L2972" s="1063"/>
      <c r="M2972" s="1063"/>
      <c r="N2972" s="1063"/>
      <c r="O2972" s="1064"/>
    </row>
    <row r="2973" spans="1:15" s="67" customFormat="1" ht="21">
      <c r="A2973" s="44">
        <v>1</v>
      </c>
      <c r="B2973" s="21" t="s">
        <v>23</v>
      </c>
      <c r="C2973" s="21" t="s">
        <v>23</v>
      </c>
      <c r="D2973" s="801">
        <v>0</v>
      </c>
      <c r="E2973" s="44" t="s">
        <v>23</v>
      </c>
      <c r="F2973" s="799">
        <v>0</v>
      </c>
      <c r="G2973" s="282">
        <v>0</v>
      </c>
      <c r="H2973" s="273">
        <v>0</v>
      </c>
      <c r="I2973" s="273">
        <v>0</v>
      </c>
      <c r="J2973" s="273">
        <v>0</v>
      </c>
      <c r="K2973" s="44" t="s">
        <v>23</v>
      </c>
      <c r="L2973" s="273">
        <v>0</v>
      </c>
      <c r="M2973" s="20" t="s">
        <v>23</v>
      </c>
      <c r="N2973" s="44" t="s">
        <v>23</v>
      </c>
      <c r="O2973" s="18" t="s">
        <v>23</v>
      </c>
    </row>
    <row r="2974" spans="1:15" s="67" customFormat="1" ht="84.75" customHeight="1">
      <c r="A2974" s="104" t="s">
        <v>2834</v>
      </c>
      <c r="B2974" s="1049" t="s">
        <v>3009</v>
      </c>
      <c r="C2974" s="1050"/>
      <c r="D2974" s="11">
        <v>0</v>
      </c>
      <c r="E2974" s="104" t="s">
        <v>23</v>
      </c>
      <c r="F2974" s="166">
        <v>0</v>
      </c>
      <c r="G2974" s="10">
        <v>0</v>
      </c>
      <c r="H2974" s="167">
        <v>0</v>
      </c>
      <c r="I2974" s="167">
        <v>0</v>
      </c>
      <c r="J2974" s="35">
        <v>0</v>
      </c>
      <c r="K2974" s="103" t="s">
        <v>23</v>
      </c>
      <c r="L2974" s="34">
        <v>0</v>
      </c>
      <c r="M2974" s="11" t="s">
        <v>23</v>
      </c>
      <c r="N2974" s="103" t="s">
        <v>23</v>
      </c>
      <c r="O2974" s="11" t="s">
        <v>23</v>
      </c>
    </row>
    <row r="2975" spans="1:15" s="67" customFormat="1" ht="21">
      <c r="A2975" s="104" t="s">
        <v>2836</v>
      </c>
      <c r="B2975" s="1049" t="s">
        <v>678</v>
      </c>
      <c r="C2975" s="1051"/>
      <c r="D2975" s="1051"/>
      <c r="E2975" s="1051"/>
      <c r="F2975" s="1051"/>
      <c r="G2975" s="1051"/>
      <c r="H2975" s="1051"/>
      <c r="I2975" s="1051"/>
      <c r="J2975" s="1051"/>
      <c r="K2975" s="1051"/>
      <c r="L2975" s="1051"/>
      <c r="M2975" s="1051"/>
      <c r="N2975" s="1051"/>
      <c r="O2975" s="1050"/>
    </row>
    <row r="2976" spans="1:15" s="67" customFormat="1" ht="21">
      <c r="A2976" s="104" t="s">
        <v>2837</v>
      </c>
      <c r="B2976" s="1049" t="s">
        <v>977</v>
      </c>
      <c r="C2976" s="1051"/>
      <c r="D2976" s="1051"/>
      <c r="E2976" s="1051"/>
      <c r="F2976" s="1051"/>
      <c r="G2976" s="1051"/>
      <c r="H2976" s="1051"/>
      <c r="I2976" s="1051"/>
      <c r="J2976" s="1051"/>
      <c r="K2976" s="1051"/>
      <c r="L2976" s="1051"/>
      <c r="M2976" s="1051"/>
      <c r="N2976" s="1051"/>
      <c r="O2976" s="1050"/>
    </row>
    <row r="2977" spans="1:15" s="67" customFormat="1" ht="21">
      <c r="A2977" s="44">
        <v>1</v>
      </c>
      <c r="B2977" s="21" t="s">
        <v>23</v>
      </c>
      <c r="C2977" s="21" t="s">
        <v>23</v>
      </c>
      <c r="D2977" s="801">
        <v>0</v>
      </c>
      <c r="E2977" s="44" t="s">
        <v>23</v>
      </c>
      <c r="F2977" s="799">
        <v>0</v>
      </c>
      <c r="G2977" s="282">
        <v>0</v>
      </c>
      <c r="H2977" s="273">
        <v>0</v>
      </c>
      <c r="I2977" s="273">
        <v>0</v>
      </c>
      <c r="J2977" s="273">
        <v>0</v>
      </c>
      <c r="K2977" s="44" t="s">
        <v>23</v>
      </c>
      <c r="L2977" s="273">
        <v>0</v>
      </c>
      <c r="M2977" s="20" t="s">
        <v>23</v>
      </c>
      <c r="N2977" s="44" t="s">
        <v>23</v>
      </c>
      <c r="O2977" s="18" t="s">
        <v>23</v>
      </c>
    </row>
    <row r="2978" spans="1:15" s="67" customFormat="1" ht="21">
      <c r="A2978" s="104" t="s">
        <v>2837</v>
      </c>
      <c r="B2978" s="1049" t="s">
        <v>978</v>
      </c>
      <c r="C2978" s="1050"/>
      <c r="D2978" s="11">
        <v>0</v>
      </c>
      <c r="E2978" s="104" t="s">
        <v>23</v>
      </c>
      <c r="F2978" s="166">
        <v>0</v>
      </c>
      <c r="G2978" s="10">
        <v>0</v>
      </c>
      <c r="H2978" s="167">
        <v>0</v>
      </c>
      <c r="I2978" s="167">
        <v>0</v>
      </c>
      <c r="J2978" s="35">
        <v>0</v>
      </c>
      <c r="K2978" s="103" t="s">
        <v>23</v>
      </c>
      <c r="L2978" s="34">
        <v>0</v>
      </c>
      <c r="M2978" s="11" t="s">
        <v>23</v>
      </c>
      <c r="N2978" s="103" t="s">
        <v>23</v>
      </c>
      <c r="O2978" s="11" t="s">
        <v>23</v>
      </c>
    </row>
    <row r="2979" spans="1:15" s="67" customFormat="1" ht="21">
      <c r="A2979" s="104" t="s">
        <v>2838</v>
      </c>
      <c r="B2979" s="1049" t="s">
        <v>692</v>
      </c>
      <c r="C2979" s="1051"/>
      <c r="D2979" s="1051"/>
      <c r="E2979" s="1051"/>
      <c r="F2979" s="1051"/>
      <c r="G2979" s="1051"/>
      <c r="H2979" s="1051"/>
      <c r="I2979" s="1051"/>
      <c r="J2979" s="1051"/>
      <c r="K2979" s="1051"/>
      <c r="L2979" s="1051"/>
      <c r="M2979" s="1051"/>
      <c r="N2979" s="1051"/>
      <c r="O2979" s="1050"/>
    </row>
    <row r="2980" spans="1:15" s="67" customFormat="1" ht="21">
      <c r="A2980" s="44">
        <v>1</v>
      </c>
      <c r="B2980" s="21" t="s">
        <v>23</v>
      </c>
      <c r="C2980" s="21" t="s">
        <v>23</v>
      </c>
      <c r="D2980" s="801">
        <v>0</v>
      </c>
      <c r="E2980" s="44" t="s">
        <v>23</v>
      </c>
      <c r="F2980" s="799">
        <v>0</v>
      </c>
      <c r="G2980" s="282">
        <v>0</v>
      </c>
      <c r="H2980" s="273">
        <v>0</v>
      </c>
      <c r="I2980" s="273">
        <v>0</v>
      </c>
      <c r="J2980" s="273">
        <v>0</v>
      </c>
      <c r="K2980" s="44" t="s">
        <v>23</v>
      </c>
      <c r="L2980" s="273">
        <v>0</v>
      </c>
      <c r="M2980" s="20" t="s">
        <v>23</v>
      </c>
      <c r="N2980" s="44" t="s">
        <v>23</v>
      </c>
      <c r="O2980" s="18" t="s">
        <v>23</v>
      </c>
    </row>
    <row r="2981" spans="1:15" s="67" customFormat="1" ht="21">
      <c r="A2981" s="104" t="s">
        <v>2838</v>
      </c>
      <c r="B2981" s="1049" t="s">
        <v>980</v>
      </c>
      <c r="C2981" s="1050"/>
      <c r="D2981" s="11">
        <v>0</v>
      </c>
      <c r="E2981" s="104" t="s">
        <v>23</v>
      </c>
      <c r="F2981" s="166">
        <v>0</v>
      </c>
      <c r="G2981" s="10">
        <v>0</v>
      </c>
      <c r="H2981" s="167">
        <v>0</v>
      </c>
      <c r="I2981" s="167">
        <v>0</v>
      </c>
      <c r="J2981" s="35">
        <v>0</v>
      </c>
      <c r="K2981" s="103" t="s">
        <v>23</v>
      </c>
      <c r="L2981" s="34">
        <v>0</v>
      </c>
      <c r="M2981" s="11" t="s">
        <v>23</v>
      </c>
      <c r="N2981" s="103" t="s">
        <v>23</v>
      </c>
      <c r="O2981" s="11" t="s">
        <v>23</v>
      </c>
    </row>
    <row r="2982" spans="1:15" s="67" customFormat="1" ht="40.5">
      <c r="A2982" s="104" t="s">
        <v>2839</v>
      </c>
      <c r="B2982" s="1049" t="s">
        <v>721</v>
      </c>
      <c r="C2982" s="1051"/>
      <c r="D2982" s="1051"/>
      <c r="E2982" s="1051"/>
      <c r="F2982" s="1051"/>
      <c r="G2982" s="1051"/>
      <c r="H2982" s="1051"/>
      <c r="I2982" s="1051"/>
      <c r="J2982" s="1051"/>
      <c r="K2982" s="1051"/>
      <c r="L2982" s="1051"/>
      <c r="M2982" s="1051"/>
      <c r="N2982" s="1051"/>
      <c r="O2982" s="1050"/>
    </row>
    <row r="2983" spans="1:15" s="67" customFormat="1" ht="21">
      <c r="A2983" s="44" t="s">
        <v>982</v>
      </c>
      <c r="B2983" s="12" t="s">
        <v>23</v>
      </c>
      <c r="C2983" s="12" t="s">
        <v>23</v>
      </c>
      <c r="D2983" s="54">
        <v>0</v>
      </c>
      <c r="E2983" s="17" t="s">
        <v>23</v>
      </c>
      <c r="F2983" s="799">
        <v>0</v>
      </c>
      <c r="G2983" s="269">
        <v>0</v>
      </c>
      <c r="H2983" s="788">
        <v>0</v>
      </c>
      <c r="I2983" s="273">
        <v>0</v>
      </c>
      <c r="J2983" s="273">
        <v>0</v>
      </c>
      <c r="K2983" s="44" t="s">
        <v>23</v>
      </c>
      <c r="L2983" s="273">
        <v>0</v>
      </c>
      <c r="M2983" s="281" t="s">
        <v>23</v>
      </c>
      <c r="N2983" s="17" t="s">
        <v>23</v>
      </c>
      <c r="O2983" s="18" t="s">
        <v>23</v>
      </c>
    </row>
    <row r="2984" spans="1:15" s="67" customFormat="1" ht="40.5">
      <c r="A2984" s="104" t="s">
        <v>2839</v>
      </c>
      <c r="B2984" s="1049" t="s">
        <v>732</v>
      </c>
      <c r="C2984" s="1050"/>
      <c r="D2984" s="11">
        <v>0</v>
      </c>
      <c r="E2984" s="104" t="s">
        <v>23</v>
      </c>
      <c r="F2984" s="166">
        <v>0</v>
      </c>
      <c r="G2984" s="10">
        <v>0</v>
      </c>
      <c r="H2984" s="167">
        <v>0</v>
      </c>
      <c r="I2984" s="167">
        <v>0</v>
      </c>
      <c r="J2984" s="35">
        <v>0</v>
      </c>
      <c r="K2984" s="103" t="s">
        <v>23</v>
      </c>
      <c r="L2984" s="846">
        <v>0</v>
      </c>
      <c r="M2984" s="11" t="s">
        <v>23</v>
      </c>
      <c r="N2984" s="103" t="s">
        <v>23</v>
      </c>
      <c r="O2984" s="11" t="s">
        <v>23</v>
      </c>
    </row>
    <row r="2985" spans="1:15" s="67" customFormat="1" ht="107.25" customHeight="1">
      <c r="A2985" s="104" t="s">
        <v>2836</v>
      </c>
      <c r="B2985" s="1049" t="s">
        <v>3010</v>
      </c>
      <c r="C2985" s="1050"/>
      <c r="D2985" s="11">
        <v>0</v>
      </c>
      <c r="E2985" s="104" t="s">
        <v>23</v>
      </c>
      <c r="F2985" s="166">
        <v>0</v>
      </c>
      <c r="G2985" s="10">
        <v>0</v>
      </c>
      <c r="H2985" s="167">
        <v>0</v>
      </c>
      <c r="I2985" s="167">
        <v>0</v>
      </c>
      <c r="J2985" s="35">
        <v>0</v>
      </c>
      <c r="K2985" s="103" t="s">
        <v>23</v>
      </c>
      <c r="L2985" s="34">
        <v>0</v>
      </c>
      <c r="M2985" s="11" t="s">
        <v>23</v>
      </c>
      <c r="N2985" s="103" t="s">
        <v>23</v>
      </c>
      <c r="O2985" s="11" t="s">
        <v>23</v>
      </c>
    </row>
    <row r="2986" spans="1:15" s="67" customFormat="1" ht="21">
      <c r="A2986" s="104" t="s">
        <v>2841</v>
      </c>
      <c r="B2986" s="1049" t="s">
        <v>735</v>
      </c>
      <c r="C2986" s="1051"/>
      <c r="D2986" s="1051"/>
      <c r="E2986" s="1051"/>
      <c r="F2986" s="1051"/>
      <c r="G2986" s="1051"/>
      <c r="H2986" s="1051"/>
      <c r="I2986" s="1051"/>
      <c r="J2986" s="1051"/>
      <c r="K2986" s="1051"/>
      <c r="L2986" s="1051"/>
      <c r="M2986" s="1051"/>
      <c r="N2986" s="1051"/>
      <c r="O2986" s="1050"/>
    </row>
    <row r="2987" spans="1:15" s="67" customFormat="1" ht="21">
      <c r="A2987" s="104" t="s">
        <v>2842</v>
      </c>
      <c r="B2987" s="1049" t="s">
        <v>985</v>
      </c>
      <c r="C2987" s="1051"/>
      <c r="D2987" s="1051"/>
      <c r="E2987" s="1051"/>
      <c r="F2987" s="1051"/>
      <c r="G2987" s="1051"/>
      <c r="H2987" s="1051"/>
      <c r="I2987" s="1051"/>
      <c r="J2987" s="1051"/>
      <c r="K2987" s="1051"/>
      <c r="L2987" s="1051"/>
      <c r="M2987" s="1051"/>
      <c r="N2987" s="1051"/>
      <c r="O2987" s="1050"/>
    </row>
    <row r="2988" spans="1:15" s="67" customFormat="1" ht="21">
      <c r="A2988" s="44">
        <v>1</v>
      </c>
      <c r="B2988" s="21" t="s">
        <v>23</v>
      </c>
      <c r="C2988" s="21" t="s">
        <v>23</v>
      </c>
      <c r="D2988" s="801">
        <v>0</v>
      </c>
      <c r="E2988" s="44" t="s">
        <v>23</v>
      </c>
      <c r="F2988" s="799">
        <v>0</v>
      </c>
      <c r="G2988" s="282">
        <v>0</v>
      </c>
      <c r="H2988" s="273">
        <v>0</v>
      </c>
      <c r="I2988" s="273">
        <v>0</v>
      </c>
      <c r="J2988" s="273">
        <v>0</v>
      </c>
      <c r="K2988" s="44" t="s">
        <v>23</v>
      </c>
      <c r="L2988" s="273">
        <v>0</v>
      </c>
      <c r="M2988" s="20" t="s">
        <v>23</v>
      </c>
      <c r="N2988" s="44" t="s">
        <v>23</v>
      </c>
      <c r="O2988" s="18" t="s">
        <v>23</v>
      </c>
    </row>
    <row r="2989" spans="1:15" s="67" customFormat="1" ht="21">
      <c r="A2989" s="174" t="s">
        <v>2843</v>
      </c>
      <c r="B2989" s="1049" t="s">
        <v>949</v>
      </c>
      <c r="C2989" s="1050"/>
      <c r="D2989" s="11">
        <v>0</v>
      </c>
      <c r="E2989" s="104" t="s">
        <v>23</v>
      </c>
      <c r="F2989" s="166">
        <v>0</v>
      </c>
      <c r="G2989" s="10">
        <v>0</v>
      </c>
      <c r="H2989" s="167">
        <v>0</v>
      </c>
      <c r="I2989" s="167">
        <v>0</v>
      </c>
      <c r="J2989" s="35">
        <v>0</v>
      </c>
      <c r="K2989" s="103" t="s">
        <v>23</v>
      </c>
      <c r="L2989" s="34">
        <v>0</v>
      </c>
      <c r="M2989" s="11" t="s">
        <v>23</v>
      </c>
      <c r="N2989" s="103" t="s">
        <v>23</v>
      </c>
      <c r="O2989" s="11" t="s">
        <v>23</v>
      </c>
    </row>
    <row r="2990" spans="1:15" s="67" customFormat="1" ht="21">
      <c r="A2990" s="174" t="s">
        <v>2844</v>
      </c>
      <c r="B2990" s="1049" t="s">
        <v>987</v>
      </c>
      <c r="C2990" s="1051"/>
      <c r="D2990" s="1051"/>
      <c r="E2990" s="1051"/>
      <c r="F2990" s="1051"/>
      <c r="G2990" s="1051"/>
      <c r="H2990" s="1051"/>
      <c r="I2990" s="1051"/>
      <c r="J2990" s="1051"/>
      <c r="K2990" s="1051"/>
      <c r="L2990" s="1051"/>
      <c r="M2990" s="1051"/>
      <c r="N2990" s="1051"/>
      <c r="O2990" s="1050"/>
    </row>
    <row r="2991" spans="1:15" s="67" customFormat="1" ht="21">
      <c r="A2991" s="820">
        <v>1</v>
      </c>
      <c r="B2991" s="21" t="s">
        <v>23</v>
      </c>
      <c r="C2991" s="21" t="s">
        <v>23</v>
      </c>
      <c r="D2991" s="801">
        <v>0</v>
      </c>
      <c r="E2991" s="44" t="s">
        <v>23</v>
      </c>
      <c r="F2991" s="799">
        <v>0</v>
      </c>
      <c r="G2991" s="282">
        <v>0</v>
      </c>
      <c r="H2991" s="273">
        <v>0</v>
      </c>
      <c r="I2991" s="273">
        <v>0</v>
      </c>
      <c r="J2991" s="273">
        <v>0</v>
      </c>
      <c r="K2991" s="44" t="s">
        <v>23</v>
      </c>
      <c r="L2991" s="273">
        <v>0</v>
      </c>
      <c r="M2991" s="20" t="s">
        <v>23</v>
      </c>
      <c r="N2991" s="44" t="s">
        <v>23</v>
      </c>
      <c r="O2991" s="18" t="s">
        <v>23</v>
      </c>
    </row>
    <row r="2992" spans="1:15" s="67" customFormat="1" ht="21">
      <c r="A2992" s="174" t="s">
        <v>2844</v>
      </c>
      <c r="B2992" s="1049" t="s">
        <v>988</v>
      </c>
      <c r="C2992" s="1050"/>
      <c r="D2992" s="11">
        <v>0</v>
      </c>
      <c r="E2992" s="104" t="s">
        <v>23</v>
      </c>
      <c r="F2992" s="166">
        <v>0</v>
      </c>
      <c r="G2992" s="10">
        <v>0</v>
      </c>
      <c r="H2992" s="167">
        <v>0</v>
      </c>
      <c r="I2992" s="167">
        <v>0</v>
      </c>
      <c r="J2992" s="35">
        <v>0</v>
      </c>
      <c r="K2992" s="103" t="s">
        <v>23</v>
      </c>
      <c r="L2992" s="34">
        <v>0</v>
      </c>
      <c r="M2992" s="11" t="s">
        <v>23</v>
      </c>
      <c r="N2992" s="103" t="s">
        <v>23</v>
      </c>
      <c r="O2992" s="11" t="s">
        <v>23</v>
      </c>
    </row>
    <row r="2993" spans="1:15" s="67" customFormat="1" ht="21">
      <c r="A2993" s="174" t="s">
        <v>2845</v>
      </c>
      <c r="B2993" s="1049" t="s">
        <v>990</v>
      </c>
      <c r="C2993" s="1051"/>
      <c r="D2993" s="1051"/>
      <c r="E2993" s="1051"/>
      <c r="F2993" s="1051"/>
      <c r="G2993" s="1051"/>
      <c r="H2993" s="1051"/>
      <c r="I2993" s="1051"/>
      <c r="J2993" s="1051"/>
      <c r="K2993" s="1051"/>
      <c r="L2993" s="1051"/>
      <c r="M2993" s="1051"/>
      <c r="N2993" s="1051"/>
      <c r="O2993" s="1050"/>
    </row>
    <row r="2994" spans="1:15" s="67" customFormat="1" ht="21">
      <c r="A2994" s="820">
        <v>1</v>
      </c>
      <c r="B2994" s="21" t="s">
        <v>23</v>
      </c>
      <c r="C2994" s="21" t="s">
        <v>23</v>
      </c>
      <c r="D2994" s="801">
        <v>0</v>
      </c>
      <c r="E2994" s="44" t="s">
        <v>23</v>
      </c>
      <c r="F2994" s="799">
        <v>0</v>
      </c>
      <c r="G2994" s="282">
        <v>0</v>
      </c>
      <c r="H2994" s="273">
        <v>0</v>
      </c>
      <c r="I2994" s="273">
        <v>0</v>
      </c>
      <c r="J2994" s="273">
        <v>0</v>
      </c>
      <c r="K2994" s="44" t="s">
        <v>23</v>
      </c>
      <c r="L2994" s="273">
        <v>0</v>
      </c>
      <c r="M2994" s="20" t="s">
        <v>23</v>
      </c>
      <c r="N2994" s="44" t="s">
        <v>23</v>
      </c>
      <c r="O2994" s="18" t="s">
        <v>23</v>
      </c>
    </row>
    <row r="2995" spans="1:15" s="67" customFormat="1" ht="21">
      <c r="A2995" s="174" t="s">
        <v>2845</v>
      </c>
      <c r="B2995" s="1049" t="s">
        <v>991</v>
      </c>
      <c r="C2995" s="1050"/>
      <c r="D2995" s="11">
        <v>0</v>
      </c>
      <c r="E2995" s="104" t="s">
        <v>23</v>
      </c>
      <c r="F2995" s="166">
        <v>0</v>
      </c>
      <c r="G2995" s="10">
        <v>0</v>
      </c>
      <c r="H2995" s="167">
        <v>0</v>
      </c>
      <c r="I2995" s="167">
        <v>0</v>
      </c>
      <c r="J2995" s="35">
        <v>0</v>
      </c>
      <c r="K2995" s="103" t="s">
        <v>23</v>
      </c>
      <c r="L2995" s="34">
        <v>0</v>
      </c>
      <c r="M2995" s="11" t="s">
        <v>23</v>
      </c>
      <c r="N2995" s="103" t="s">
        <v>23</v>
      </c>
      <c r="O2995" s="11" t="s">
        <v>23</v>
      </c>
    </row>
    <row r="2996" spans="1:15" s="67" customFormat="1" ht="21">
      <c r="A2996" s="174" t="s">
        <v>2846</v>
      </c>
      <c r="B2996" s="1049" t="s">
        <v>721</v>
      </c>
      <c r="C2996" s="1051"/>
      <c r="D2996" s="1051"/>
      <c r="E2996" s="1051"/>
      <c r="F2996" s="1051"/>
      <c r="G2996" s="1051"/>
      <c r="H2996" s="1051"/>
      <c r="I2996" s="1051"/>
      <c r="J2996" s="1051"/>
      <c r="K2996" s="1051"/>
      <c r="L2996" s="1051"/>
      <c r="M2996" s="1051"/>
      <c r="N2996" s="1051"/>
      <c r="O2996" s="1050"/>
    </row>
    <row r="2997" spans="1:15" s="67" customFormat="1" ht="21">
      <c r="A2997" s="847" t="s">
        <v>982</v>
      </c>
      <c r="B2997" s="21" t="s">
        <v>23</v>
      </c>
      <c r="C2997" s="21" t="s">
        <v>23</v>
      </c>
      <c r="D2997" s="801">
        <v>0</v>
      </c>
      <c r="E2997" s="44" t="s">
        <v>23</v>
      </c>
      <c r="F2997" s="799">
        <v>0</v>
      </c>
      <c r="G2997" s="282">
        <v>0</v>
      </c>
      <c r="H2997" s="273">
        <v>0</v>
      </c>
      <c r="I2997" s="273">
        <v>0</v>
      </c>
      <c r="J2997" s="273">
        <v>0</v>
      </c>
      <c r="K2997" s="44" t="s">
        <v>23</v>
      </c>
      <c r="L2997" s="273">
        <v>0</v>
      </c>
      <c r="M2997" s="20" t="s">
        <v>23</v>
      </c>
      <c r="N2997" s="44" t="s">
        <v>23</v>
      </c>
      <c r="O2997" s="18" t="s">
        <v>23</v>
      </c>
    </row>
    <row r="2998" spans="1:15" s="67" customFormat="1" ht="21">
      <c r="A2998" s="174" t="s">
        <v>2846</v>
      </c>
      <c r="B2998" s="1049" t="s">
        <v>732</v>
      </c>
      <c r="C2998" s="1050"/>
      <c r="D2998" s="11">
        <v>0</v>
      </c>
      <c r="E2998" s="104" t="s">
        <v>23</v>
      </c>
      <c r="F2998" s="166">
        <v>0</v>
      </c>
      <c r="G2998" s="10">
        <v>0</v>
      </c>
      <c r="H2998" s="167">
        <v>0</v>
      </c>
      <c r="I2998" s="167">
        <v>0</v>
      </c>
      <c r="J2998" s="35">
        <v>0</v>
      </c>
      <c r="K2998" s="103" t="s">
        <v>23</v>
      </c>
      <c r="L2998" s="34">
        <v>0</v>
      </c>
      <c r="M2998" s="11" t="s">
        <v>23</v>
      </c>
      <c r="N2998" s="103" t="s">
        <v>23</v>
      </c>
      <c r="O2998" s="11" t="s">
        <v>23</v>
      </c>
    </row>
    <row r="2999" spans="1:15" s="67" customFormat="1" ht="105.75" customHeight="1">
      <c r="A2999" s="104" t="s">
        <v>2841</v>
      </c>
      <c r="B2999" s="1049" t="s">
        <v>3011</v>
      </c>
      <c r="C2999" s="1050"/>
      <c r="D2999" s="11">
        <v>0</v>
      </c>
      <c r="E2999" s="104" t="s">
        <v>23</v>
      </c>
      <c r="F2999" s="166">
        <v>0</v>
      </c>
      <c r="G2999" s="10">
        <v>0</v>
      </c>
      <c r="H2999" s="167">
        <v>0</v>
      </c>
      <c r="I2999" s="167">
        <v>0</v>
      </c>
      <c r="J2999" s="35">
        <v>0</v>
      </c>
      <c r="K2999" s="103" t="s">
        <v>23</v>
      </c>
      <c r="L2999" s="34">
        <v>0</v>
      </c>
      <c r="M2999" s="11" t="s">
        <v>23</v>
      </c>
      <c r="N2999" s="103" t="s">
        <v>23</v>
      </c>
      <c r="O2999" s="11" t="s">
        <v>23</v>
      </c>
    </row>
    <row r="3000" spans="1:15" s="67" customFormat="1" ht="21">
      <c r="A3000" s="174" t="s">
        <v>2848</v>
      </c>
      <c r="B3000" s="1049" t="s">
        <v>994</v>
      </c>
      <c r="C3000" s="1051"/>
      <c r="D3000" s="1051"/>
      <c r="E3000" s="1051"/>
      <c r="F3000" s="1051"/>
      <c r="G3000" s="1051"/>
      <c r="H3000" s="1051"/>
      <c r="I3000" s="1051"/>
      <c r="J3000" s="1051"/>
      <c r="K3000" s="1051"/>
      <c r="L3000" s="1051"/>
      <c r="M3000" s="1051"/>
      <c r="N3000" s="1051"/>
      <c r="O3000" s="1050"/>
    </row>
    <row r="3001" spans="1:15" s="67" customFormat="1" ht="99.75" customHeight="1">
      <c r="A3001" s="847" t="s">
        <v>982</v>
      </c>
      <c r="B3001" s="13" t="s">
        <v>3012</v>
      </c>
      <c r="C3001" s="13" t="s">
        <v>3013</v>
      </c>
      <c r="D3001" s="12">
        <v>32</v>
      </c>
      <c r="E3001" s="333" t="s">
        <v>23</v>
      </c>
      <c r="F3001" s="333" t="s">
        <v>23</v>
      </c>
      <c r="G3001" s="12">
        <v>1</v>
      </c>
      <c r="H3001" s="6">
        <v>16000</v>
      </c>
      <c r="I3001" s="273">
        <v>0</v>
      </c>
      <c r="J3001" s="404">
        <v>16000</v>
      </c>
      <c r="K3001" s="44" t="s">
        <v>3014</v>
      </c>
      <c r="L3001" s="273">
        <v>57588.480000000003</v>
      </c>
      <c r="M3001" s="508">
        <v>43915</v>
      </c>
      <c r="N3001" s="13" t="s">
        <v>6629</v>
      </c>
      <c r="O3001" s="18" t="s">
        <v>23</v>
      </c>
    </row>
    <row r="3002" spans="1:15" s="67" customFormat="1" ht="102" customHeight="1">
      <c r="A3002" s="104" t="s">
        <v>2848</v>
      </c>
      <c r="B3002" s="1049" t="s">
        <v>3015</v>
      </c>
      <c r="C3002" s="1050"/>
      <c r="D3002" s="11">
        <v>0</v>
      </c>
      <c r="E3002" s="104" t="s">
        <v>23</v>
      </c>
      <c r="F3002" s="166">
        <v>0</v>
      </c>
      <c r="G3002" s="10">
        <v>1</v>
      </c>
      <c r="H3002" s="10">
        <v>16000</v>
      </c>
      <c r="I3002" s="10">
        <v>0</v>
      </c>
      <c r="J3002" s="35">
        <v>16000</v>
      </c>
      <c r="K3002" s="103" t="s">
        <v>23</v>
      </c>
      <c r="L3002" s="34">
        <f>L3001</f>
        <v>57588.480000000003</v>
      </c>
      <c r="M3002" s="11" t="s">
        <v>23</v>
      </c>
      <c r="N3002" s="103" t="s">
        <v>23</v>
      </c>
      <c r="O3002" s="11" t="s">
        <v>23</v>
      </c>
    </row>
    <row r="3003" spans="1:15" s="67" customFormat="1" ht="117" customHeight="1">
      <c r="A3003" s="104" t="s">
        <v>2786</v>
      </c>
      <c r="B3003" s="1049" t="s">
        <v>3016</v>
      </c>
      <c r="C3003" s="1050"/>
      <c r="D3003" s="11">
        <f>D2971+D3001</f>
        <v>389.70000000000005</v>
      </c>
      <c r="E3003" s="104" t="s">
        <v>23</v>
      </c>
      <c r="F3003" s="166">
        <v>0</v>
      </c>
      <c r="G3003" s="10">
        <v>4</v>
      </c>
      <c r="H3003" s="167">
        <f>H2971+H3002</f>
        <v>1241065.3900000001</v>
      </c>
      <c r="I3003" s="167">
        <f>I2971+I3002</f>
        <v>275582.24</v>
      </c>
      <c r="J3003" s="35">
        <f>J2971+J3002</f>
        <v>965483.15</v>
      </c>
      <c r="K3003" s="103" t="s">
        <v>23</v>
      </c>
      <c r="L3003" s="34">
        <f>L2971+L3002</f>
        <v>4711173.3400000008</v>
      </c>
      <c r="M3003" s="11" t="s">
        <v>23</v>
      </c>
      <c r="N3003" s="103" t="s">
        <v>23</v>
      </c>
      <c r="O3003" s="11" t="s">
        <v>23</v>
      </c>
    </row>
    <row r="3004" spans="1:15" s="67" customFormat="1" ht="69" customHeight="1">
      <c r="A3004" s="104" t="s">
        <v>2786</v>
      </c>
      <c r="B3004" s="1049" t="s">
        <v>3017</v>
      </c>
      <c r="C3004" s="1051"/>
      <c r="D3004" s="1051"/>
      <c r="E3004" s="1051"/>
      <c r="F3004" s="1051"/>
      <c r="G3004" s="1051"/>
      <c r="H3004" s="1051"/>
      <c r="I3004" s="1051"/>
      <c r="J3004" s="1051"/>
      <c r="K3004" s="1051"/>
      <c r="L3004" s="1051"/>
      <c r="M3004" s="1051"/>
      <c r="N3004" s="1051"/>
      <c r="O3004" s="1050"/>
    </row>
    <row r="3005" spans="1:15" s="67" customFormat="1" ht="21">
      <c r="A3005" s="104" t="s">
        <v>2788</v>
      </c>
      <c r="B3005" s="1049" t="s">
        <v>20</v>
      </c>
      <c r="C3005" s="1051"/>
      <c r="D3005" s="1051"/>
      <c r="E3005" s="1051"/>
      <c r="F3005" s="1051"/>
      <c r="G3005" s="1051"/>
      <c r="H3005" s="1051"/>
      <c r="I3005" s="1051"/>
      <c r="J3005" s="1051"/>
      <c r="K3005" s="1051"/>
      <c r="L3005" s="1051"/>
      <c r="M3005" s="1051"/>
      <c r="N3005" s="1051"/>
      <c r="O3005" s="1050"/>
    </row>
    <row r="3006" spans="1:15" s="67" customFormat="1" ht="131.25" customHeight="1">
      <c r="A3006" s="44">
        <v>1</v>
      </c>
      <c r="B3006" s="56" t="s">
        <v>3018</v>
      </c>
      <c r="C3006" s="56" t="s">
        <v>3019</v>
      </c>
      <c r="D3006" s="5">
        <v>134.19999999999999</v>
      </c>
      <c r="E3006" s="12">
        <v>100000056</v>
      </c>
      <c r="F3006" s="828" t="s">
        <v>23</v>
      </c>
      <c r="G3006" s="57">
        <v>1</v>
      </c>
      <c r="H3006" s="368">
        <v>324642.94</v>
      </c>
      <c r="I3006" s="368">
        <v>0</v>
      </c>
      <c r="J3006" s="273">
        <v>324642.94</v>
      </c>
      <c r="K3006" s="44" t="s">
        <v>3020</v>
      </c>
      <c r="L3006" s="273">
        <v>2052665.28</v>
      </c>
      <c r="M3006" s="508">
        <v>43463</v>
      </c>
      <c r="N3006" s="442" t="s">
        <v>3021</v>
      </c>
      <c r="O3006" s="18" t="s">
        <v>23</v>
      </c>
    </row>
    <row r="3007" spans="1:15" s="67" customFormat="1" ht="137.25" customHeight="1">
      <c r="A3007" s="104" t="s">
        <v>2788</v>
      </c>
      <c r="B3007" s="1049" t="s">
        <v>3022</v>
      </c>
      <c r="C3007" s="1050"/>
      <c r="D3007" s="11">
        <f>SUM(D3006)</f>
        <v>134.19999999999999</v>
      </c>
      <c r="E3007" s="104" t="s">
        <v>23</v>
      </c>
      <c r="F3007" s="166">
        <v>0</v>
      </c>
      <c r="G3007" s="10">
        <v>1</v>
      </c>
      <c r="H3007" s="167">
        <f>SUM(H3006)</f>
        <v>324642.94</v>
      </c>
      <c r="I3007" s="167">
        <v>0</v>
      </c>
      <c r="J3007" s="35">
        <f>SUM(J3006)</f>
        <v>324642.94</v>
      </c>
      <c r="K3007" s="103" t="s">
        <v>23</v>
      </c>
      <c r="L3007" s="34">
        <f>L3006</f>
        <v>2052665.28</v>
      </c>
      <c r="M3007" s="11" t="s">
        <v>23</v>
      </c>
      <c r="N3007" s="103" t="s">
        <v>23</v>
      </c>
      <c r="O3007" s="11" t="s">
        <v>23</v>
      </c>
    </row>
    <row r="3008" spans="1:15" s="67" customFormat="1" ht="21">
      <c r="A3008" s="104" t="s">
        <v>2834</v>
      </c>
      <c r="B3008" s="1049" t="s">
        <v>197</v>
      </c>
      <c r="C3008" s="1051"/>
      <c r="D3008" s="1051"/>
      <c r="E3008" s="1051"/>
      <c r="F3008" s="1051"/>
      <c r="G3008" s="1051"/>
      <c r="H3008" s="1051"/>
      <c r="I3008" s="1051"/>
      <c r="J3008" s="1051"/>
      <c r="K3008" s="1051"/>
      <c r="L3008" s="1051"/>
      <c r="M3008" s="1051"/>
      <c r="N3008" s="1051"/>
      <c r="O3008" s="1050"/>
    </row>
    <row r="3009" spans="1:15" s="67" customFormat="1" ht="21">
      <c r="A3009" s="44">
        <v>1</v>
      </c>
      <c r="B3009" s="21" t="s">
        <v>23</v>
      </c>
      <c r="C3009" s="21" t="s">
        <v>23</v>
      </c>
      <c r="D3009" s="801">
        <v>0</v>
      </c>
      <c r="E3009" s="44" t="s">
        <v>23</v>
      </c>
      <c r="F3009" s="799">
        <v>0</v>
      </c>
      <c r="G3009" s="282">
        <v>0</v>
      </c>
      <c r="H3009" s="273">
        <v>0</v>
      </c>
      <c r="I3009" s="273">
        <v>0</v>
      </c>
      <c r="J3009" s="273">
        <v>0</v>
      </c>
      <c r="K3009" s="44" t="s">
        <v>23</v>
      </c>
      <c r="L3009" s="273">
        <v>0</v>
      </c>
      <c r="M3009" s="20" t="s">
        <v>23</v>
      </c>
      <c r="N3009" s="44" t="s">
        <v>23</v>
      </c>
      <c r="O3009" s="18" t="s">
        <v>23</v>
      </c>
    </row>
    <row r="3010" spans="1:15" s="67" customFormat="1" ht="111" customHeight="1">
      <c r="A3010" s="104" t="s">
        <v>2834</v>
      </c>
      <c r="B3010" s="1049" t="s">
        <v>3023</v>
      </c>
      <c r="C3010" s="1050"/>
      <c r="D3010" s="11">
        <v>0</v>
      </c>
      <c r="E3010" s="104" t="s">
        <v>23</v>
      </c>
      <c r="F3010" s="166">
        <v>0</v>
      </c>
      <c r="G3010" s="10">
        <v>0</v>
      </c>
      <c r="H3010" s="167">
        <v>0</v>
      </c>
      <c r="I3010" s="167">
        <v>0</v>
      </c>
      <c r="J3010" s="35">
        <v>0</v>
      </c>
      <c r="K3010" s="103" t="s">
        <v>23</v>
      </c>
      <c r="L3010" s="34">
        <v>0</v>
      </c>
      <c r="M3010" s="11" t="s">
        <v>23</v>
      </c>
      <c r="N3010" s="103" t="s">
        <v>23</v>
      </c>
      <c r="O3010" s="11" t="s">
        <v>23</v>
      </c>
    </row>
    <row r="3011" spans="1:15" s="67" customFormat="1" ht="21">
      <c r="A3011" s="104" t="s">
        <v>2836</v>
      </c>
      <c r="B3011" s="1049" t="s">
        <v>678</v>
      </c>
      <c r="C3011" s="1051"/>
      <c r="D3011" s="1051"/>
      <c r="E3011" s="1051"/>
      <c r="F3011" s="1051"/>
      <c r="G3011" s="1051"/>
      <c r="H3011" s="1051"/>
      <c r="I3011" s="1051"/>
      <c r="J3011" s="1051"/>
      <c r="K3011" s="1051"/>
      <c r="L3011" s="1051"/>
      <c r="M3011" s="1051"/>
      <c r="N3011" s="1051"/>
      <c r="O3011" s="1050"/>
    </row>
    <row r="3012" spans="1:15" s="67" customFormat="1" ht="21">
      <c r="A3012" s="104" t="s">
        <v>2837</v>
      </c>
      <c r="B3012" s="1049" t="s">
        <v>977</v>
      </c>
      <c r="C3012" s="1051"/>
      <c r="D3012" s="1051"/>
      <c r="E3012" s="1051"/>
      <c r="F3012" s="1051"/>
      <c r="G3012" s="1051"/>
      <c r="H3012" s="1051"/>
      <c r="I3012" s="1051"/>
      <c r="J3012" s="1051"/>
      <c r="K3012" s="1051"/>
      <c r="L3012" s="1051"/>
      <c r="M3012" s="1051"/>
      <c r="N3012" s="1051"/>
      <c r="O3012" s="1050"/>
    </row>
    <row r="3013" spans="1:15" s="67" customFormat="1" ht="21">
      <c r="A3013" s="44">
        <v>1</v>
      </c>
      <c r="B3013" s="21" t="s">
        <v>23</v>
      </c>
      <c r="C3013" s="21" t="s">
        <v>23</v>
      </c>
      <c r="D3013" s="801">
        <v>0</v>
      </c>
      <c r="E3013" s="44" t="s">
        <v>23</v>
      </c>
      <c r="F3013" s="799">
        <v>0</v>
      </c>
      <c r="G3013" s="282">
        <v>0</v>
      </c>
      <c r="H3013" s="273">
        <v>0</v>
      </c>
      <c r="I3013" s="273">
        <v>0</v>
      </c>
      <c r="J3013" s="273">
        <v>0</v>
      </c>
      <c r="K3013" s="44" t="s">
        <v>23</v>
      </c>
      <c r="L3013" s="273">
        <v>0</v>
      </c>
      <c r="M3013" s="20" t="s">
        <v>23</v>
      </c>
      <c r="N3013" s="44" t="s">
        <v>23</v>
      </c>
      <c r="O3013" s="18" t="s">
        <v>23</v>
      </c>
    </row>
    <row r="3014" spans="1:15" s="67" customFormat="1" ht="21">
      <c r="A3014" s="104" t="s">
        <v>2837</v>
      </c>
      <c r="B3014" s="1049" t="s">
        <v>978</v>
      </c>
      <c r="C3014" s="1050"/>
      <c r="D3014" s="11">
        <v>0</v>
      </c>
      <c r="E3014" s="104" t="s">
        <v>23</v>
      </c>
      <c r="F3014" s="166">
        <v>0</v>
      </c>
      <c r="G3014" s="10">
        <v>0</v>
      </c>
      <c r="H3014" s="167">
        <v>0</v>
      </c>
      <c r="I3014" s="167">
        <v>0</v>
      </c>
      <c r="J3014" s="35">
        <v>0</v>
      </c>
      <c r="K3014" s="103" t="s">
        <v>23</v>
      </c>
      <c r="L3014" s="34">
        <v>0</v>
      </c>
      <c r="M3014" s="11" t="s">
        <v>23</v>
      </c>
      <c r="N3014" s="103" t="s">
        <v>23</v>
      </c>
      <c r="O3014" s="11" t="s">
        <v>23</v>
      </c>
    </row>
    <row r="3015" spans="1:15" s="67" customFormat="1" ht="21">
      <c r="A3015" s="104" t="s">
        <v>2838</v>
      </c>
      <c r="B3015" s="1049" t="s">
        <v>692</v>
      </c>
      <c r="C3015" s="1051"/>
      <c r="D3015" s="1051"/>
      <c r="E3015" s="1051"/>
      <c r="F3015" s="1051"/>
      <c r="G3015" s="1051"/>
      <c r="H3015" s="1051"/>
      <c r="I3015" s="1051"/>
      <c r="J3015" s="1051"/>
      <c r="K3015" s="1051"/>
      <c r="L3015" s="1051"/>
      <c r="M3015" s="1051"/>
      <c r="N3015" s="1051"/>
      <c r="O3015" s="1050"/>
    </row>
    <row r="3016" spans="1:15" s="67" customFormat="1" ht="21">
      <c r="A3016" s="44">
        <v>1</v>
      </c>
      <c r="B3016" s="21" t="s">
        <v>23</v>
      </c>
      <c r="C3016" s="21" t="s">
        <v>23</v>
      </c>
      <c r="D3016" s="801">
        <v>0</v>
      </c>
      <c r="E3016" s="44" t="s">
        <v>23</v>
      </c>
      <c r="F3016" s="799">
        <v>0</v>
      </c>
      <c r="G3016" s="282">
        <v>0</v>
      </c>
      <c r="H3016" s="273">
        <v>0</v>
      </c>
      <c r="I3016" s="273">
        <v>0</v>
      </c>
      <c r="J3016" s="273">
        <v>0</v>
      </c>
      <c r="K3016" s="44" t="s">
        <v>23</v>
      </c>
      <c r="L3016" s="273">
        <v>0</v>
      </c>
      <c r="M3016" s="20" t="s">
        <v>23</v>
      </c>
      <c r="N3016" s="44" t="s">
        <v>23</v>
      </c>
      <c r="O3016" s="18" t="s">
        <v>23</v>
      </c>
    </row>
    <row r="3017" spans="1:15" s="67" customFormat="1" ht="21">
      <c r="A3017" s="104" t="s">
        <v>2838</v>
      </c>
      <c r="B3017" s="1049" t="s">
        <v>980</v>
      </c>
      <c r="C3017" s="1050"/>
      <c r="D3017" s="11">
        <v>0</v>
      </c>
      <c r="E3017" s="104" t="s">
        <v>23</v>
      </c>
      <c r="F3017" s="166">
        <v>0</v>
      </c>
      <c r="G3017" s="10">
        <v>0</v>
      </c>
      <c r="H3017" s="167">
        <v>0</v>
      </c>
      <c r="I3017" s="167">
        <v>0</v>
      </c>
      <c r="J3017" s="35">
        <v>0</v>
      </c>
      <c r="K3017" s="103" t="s">
        <v>23</v>
      </c>
      <c r="L3017" s="34">
        <v>0</v>
      </c>
      <c r="M3017" s="11" t="s">
        <v>23</v>
      </c>
      <c r="N3017" s="103" t="s">
        <v>23</v>
      </c>
      <c r="O3017" s="11" t="s">
        <v>23</v>
      </c>
    </row>
    <row r="3018" spans="1:15" s="67" customFormat="1" ht="40.5">
      <c r="A3018" s="104" t="s">
        <v>2839</v>
      </c>
      <c r="B3018" s="1049" t="s">
        <v>721</v>
      </c>
      <c r="C3018" s="1051"/>
      <c r="D3018" s="1051"/>
      <c r="E3018" s="1051"/>
      <c r="F3018" s="1051"/>
      <c r="G3018" s="1051"/>
      <c r="H3018" s="1051"/>
      <c r="I3018" s="1051"/>
      <c r="J3018" s="1051"/>
      <c r="K3018" s="1051"/>
      <c r="L3018" s="1051"/>
      <c r="M3018" s="1051"/>
      <c r="N3018" s="1051"/>
      <c r="O3018" s="1050"/>
    </row>
    <row r="3019" spans="1:15" s="67" customFormat="1" ht="21">
      <c r="A3019" s="44" t="s">
        <v>982</v>
      </c>
      <c r="B3019" s="12" t="s">
        <v>23</v>
      </c>
      <c r="C3019" s="12" t="s">
        <v>23</v>
      </c>
      <c r="D3019" s="54">
        <v>0</v>
      </c>
      <c r="E3019" s="17" t="s">
        <v>23</v>
      </c>
      <c r="F3019" s="799">
        <v>0</v>
      </c>
      <c r="G3019" s="269">
        <v>0</v>
      </c>
      <c r="H3019" s="788">
        <v>0</v>
      </c>
      <c r="I3019" s="273">
        <v>0</v>
      </c>
      <c r="J3019" s="273">
        <v>0</v>
      </c>
      <c r="K3019" s="44" t="s">
        <v>23</v>
      </c>
      <c r="L3019" s="273">
        <v>0</v>
      </c>
      <c r="M3019" s="281" t="s">
        <v>23</v>
      </c>
      <c r="N3019" s="17" t="s">
        <v>23</v>
      </c>
      <c r="O3019" s="18" t="s">
        <v>23</v>
      </c>
    </row>
    <row r="3020" spans="1:15" s="67" customFormat="1" ht="40.5">
      <c r="A3020" s="104" t="s">
        <v>2839</v>
      </c>
      <c r="B3020" s="1049" t="s">
        <v>732</v>
      </c>
      <c r="C3020" s="1050"/>
      <c r="D3020" s="11">
        <v>0</v>
      </c>
      <c r="E3020" s="104" t="s">
        <v>23</v>
      </c>
      <c r="F3020" s="166">
        <v>0</v>
      </c>
      <c r="G3020" s="10">
        <v>0</v>
      </c>
      <c r="H3020" s="167">
        <v>0</v>
      </c>
      <c r="I3020" s="167">
        <v>0</v>
      </c>
      <c r="J3020" s="35">
        <v>0</v>
      </c>
      <c r="K3020" s="103" t="s">
        <v>23</v>
      </c>
      <c r="L3020" s="846">
        <v>0</v>
      </c>
      <c r="M3020" s="11" t="s">
        <v>23</v>
      </c>
      <c r="N3020" s="103" t="s">
        <v>23</v>
      </c>
      <c r="O3020" s="11" t="s">
        <v>23</v>
      </c>
    </row>
    <row r="3021" spans="1:15" s="67" customFormat="1" ht="21">
      <c r="A3021" s="104" t="s">
        <v>2836</v>
      </c>
      <c r="B3021" s="1049" t="s">
        <v>3024</v>
      </c>
      <c r="C3021" s="1050"/>
      <c r="D3021" s="11">
        <v>0</v>
      </c>
      <c r="E3021" s="104" t="s">
        <v>23</v>
      </c>
      <c r="F3021" s="166">
        <v>0</v>
      </c>
      <c r="G3021" s="10">
        <v>0</v>
      </c>
      <c r="H3021" s="167">
        <v>0</v>
      </c>
      <c r="I3021" s="167">
        <v>0</v>
      </c>
      <c r="J3021" s="35">
        <v>0</v>
      </c>
      <c r="K3021" s="103" t="s">
        <v>23</v>
      </c>
      <c r="L3021" s="34">
        <v>0</v>
      </c>
      <c r="M3021" s="11" t="s">
        <v>23</v>
      </c>
      <c r="N3021" s="103" t="s">
        <v>23</v>
      </c>
      <c r="O3021" s="11" t="s">
        <v>23</v>
      </c>
    </row>
    <row r="3022" spans="1:15" s="67" customFormat="1" ht="24.75" customHeight="1">
      <c r="A3022" s="104" t="s">
        <v>2841</v>
      </c>
      <c r="B3022" s="1049" t="s">
        <v>735</v>
      </c>
      <c r="C3022" s="1051"/>
      <c r="D3022" s="1051"/>
      <c r="E3022" s="1051"/>
      <c r="F3022" s="1051"/>
      <c r="G3022" s="1051"/>
      <c r="H3022" s="1051"/>
      <c r="I3022" s="1051"/>
      <c r="J3022" s="1051"/>
      <c r="K3022" s="1051"/>
      <c r="L3022" s="1051"/>
      <c r="M3022" s="1051"/>
      <c r="N3022" s="1051"/>
      <c r="O3022" s="1050"/>
    </row>
    <row r="3023" spans="1:15" s="67" customFormat="1" ht="28.5" customHeight="1">
      <c r="A3023" s="104" t="s">
        <v>2842</v>
      </c>
      <c r="B3023" s="1049" t="s">
        <v>985</v>
      </c>
      <c r="C3023" s="1051"/>
      <c r="D3023" s="1051"/>
      <c r="E3023" s="1051"/>
      <c r="F3023" s="1051"/>
      <c r="G3023" s="1051"/>
      <c r="H3023" s="1051"/>
      <c r="I3023" s="1051"/>
      <c r="J3023" s="1051"/>
      <c r="K3023" s="1051"/>
      <c r="L3023" s="1051"/>
      <c r="M3023" s="1051"/>
      <c r="N3023" s="1051"/>
      <c r="O3023" s="1050"/>
    </row>
    <row r="3024" spans="1:15" s="67" customFormat="1" ht="21">
      <c r="A3024" s="44">
        <v>1</v>
      </c>
      <c r="B3024" s="21" t="s">
        <v>23</v>
      </c>
      <c r="C3024" s="21" t="s">
        <v>23</v>
      </c>
      <c r="D3024" s="801">
        <v>0</v>
      </c>
      <c r="E3024" s="44" t="s">
        <v>23</v>
      </c>
      <c r="F3024" s="799">
        <v>0</v>
      </c>
      <c r="G3024" s="282">
        <v>0</v>
      </c>
      <c r="H3024" s="273">
        <v>0</v>
      </c>
      <c r="I3024" s="273">
        <v>0</v>
      </c>
      <c r="J3024" s="273">
        <v>0</v>
      </c>
      <c r="K3024" s="44" t="s">
        <v>23</v>
      </c>
      <c r="L3024" s="273">
        <v>0</v>
      </c>
      <c r="M3024" s="20" t="s">
        <v>23</v>
      </c>
      <c r="N3024" s="44" t="s">
        <v>23</v>
      </c>
      <c r="O3024" s="18" t="s">
        <v>23</v>
      </c>
    </row>
    <row r="3025" spans="1:15" s="67" customFormat="1" ht="21">
      <c r="A3025" s="174" t="s">
        <v>2843</v>
      </c>
      <c r="B3025" s="1049" t="s">
        <v>949</v>
      </c>
      <c r="C3025" s="1050"/>
      <c r="D3025" s="11">
        <v>0</v>
      </c>
      <c r="E3025" s="104" t="s">
        <v>23</v>
      </c>
      <c r="F3025" s="166">
        <v>0</v>
      </c>
      <c r="G3025" s="10">
        <v>0</v>
      </c>
      <c r="H3025" s="167">
        <v>0</v>
      </c>
      <c r="I3025" s="167">
        <v>0</v>
      </c>
      <c r="J3025" s="35">
        <v>0</v>
      </c>
      <c r="K3025" s="103" t="s">
        <v>23</v>
      </c>
      <c r="L3025" s="34">
        <v>0</v>
      </c>
      <c r="M3025" s="11" t="s">
        <v>23</v>
      </c>
      <c r="N3025" s="103" t="s">
        <v>23</v>
      </c>
      <c r="O3025" s="11" t="s">
        <v>23</v>
      </c>
    </row>
    <row r="3026" spans="1:15" s="67" customFormat="1" ht="30.75" customHeight="1">
      <c r="A3026" s="174" t="s">
        <v>2844</v>
      </c>
      <c r="B3026" s="1049" t="s">
        <v>987</v>
      </c>
      <c r="C3026" s="1051"/>
      <c r="D3026" s="1051"/>
      <c r="E3026" s="1051"/>
      <c r="F3026" s="1051"/>
      <c r="G3026" s="1051"/>
      <c r="H3026" s="1051"/>
      <c r="I3026" s="1051"/>
      <c r="J3026" s="1051"/>
      <c r="K3026" s="1051"/>
      <c r="L3026" s="1051"/>
      <c r="M3026" s="1051"/>
      <c r="N3026" s="1051"/>
      <c r="O3026" s="1050"/>
    </row>
    <row r="3027" spans="1:15" s="67" customFormat="1" ht="21">
      <c r="A3027" s="820">
        <v>1</v>
      </c>
      <c r="B3027" s="21" t="s">
        <v>23</v>
      </c>
      <c r="C3027" s="21" t="s">
        <v>23</v>
      </c>
      <c r="D3027" s="801">
        <v>0</v>
      </c>
      <c r="E3027" s="44" t="s">
        <v>23</v>
      </c>
      <c r="F3027" s="799">
        <v>0</v>
      </c>
      <c r="G3027" s="282">
        <v>0</v>
      </c>
      <c r="H3027" s="273">
        <v>0</v>
      </c>
      <c r="I3027" s="273">
        <v>0</v>
      </c>
      <c r="J3027" s="273">
        <v>0</v>
      </c>
      <c r="K3027" s="44" t="s">
        <v>23</v>
      </c>
      <c r="L3027" s="273">
        <v>0</v>
      </c>
      <c r="M3027" s="20" t="s">
        <v>23</v>
      </c>
      <c r="N3027" s="44" t="s">
        <v>23</v>
      </c>
      <c r="O3027" s="18" t="s">
        <v>23</v>
      </c>
    </row>
    <row r="3028" spans="1:15" s="67" customFormat="1" ht="21">
      <c r="A3028" s="174" t="s">
        <v>2844</v>
      </c>
      <c r="B3028" s="1049" t="s">
        <v>988</v>
      </c>
      <c r="C3028" s="1050"/>
      <c r="D3028" s="11">
        <v>0</v>
      </c>
      <c r="E3028" s="104" t="s">
        <v>23</v>
      </c>
      <c r="F3028" s="166">
        <v>0</v>
      </c>
      <c r="G3028" s="10">
        <v>0</v>
      </c>
      <c r="H3028" s="167">
        <v>0</v>
      </c>
      <c r="I3028" s="167">
        <v>0</v>
      </c>
      <c r="J3028" s="35">
        <v>0</v>
      </c>
      <c r="K3028" s="103" t="s">
        <v>23</v>
      </c>
      <c r="L3028" s="34">
        <v>0</v>
      </c>
      <c r="M3028" s="11" t="s">
        <v>23</v>
      </c>
      <c r="N3028" s="103" t="s">
        <v>23</v>
      </c>
      <c r="O3028" s="11" t="s">
        <v>23</v>
      </c>
    </row>
    <row r="3029" spans="1:15" s="67" customFormat="1" ht="32.25" customHeight="1">
      <c r="A3029" s="174" t="s">
        <v>2845</v>
      </c>
      <c r="B3029" s="1049" t="s">
        <v>990</v>
      </c>
      <c r="C3029" s="1051"/>
      <c r="D3029" s="1051"/>
      <c r="E3029" s="1051"/>
      <c r="F3029" s="1051"/>
      <c r="G3029" s="1051"/>
      <c r="H3029" s="1051"/>
      <c r="I3029" s="1051"/>
      <c r="J3029" s="1051"/>
      <c r="K3029" s="1051"/>
      <c r="L3029" s="1051"/>
      <c r="M3029" s="1051"/>
      <c r="N3029" s="1051"/>
      <c r="O3029" s="1050"/>
    </row>
    <row r="3030" spans="1:15" s="67" customFormat="1" ht="21">
      <c r="A3030" s="820">
        <v>1</v>
      </c>
      <c r="B3030" s="21" t="s">
        <v>23</v>
      </c>
      <c r="C3030" s="21" t="s">
        <v>23</v>
      </c>
      <c r="D3030" s="801">
        <v>0</v>
      </c>
      <c r="E3030" s="44" t="s">
        <v>23</v>
      </c>
      <c r="F3030" s="799">
        <v>0</v>
      </c>
      <c r="G3030" s="282">
        <v>0</v>
      </c>
      <c r="H3030" s="273">
        <v>0</v>
      </c>
      <c r="I3030" s="273">
        <v>0</v>
      </c>
      <c r="J3030" s="273">
        <v>0</v>
      </c>
      <c r="K3030" s="44" t="s">
        <v>23</v>
      </c>
      <c r="L3030" s="273">
        <v>0</v>
      </c>
      <c r="M3030" s="20" t="s">
        <v>23</v>
      </c>
      <c r="N3030" s="44" t="s">
        <v>23</v>
      </c>
      <c r="O3030" s="18" t="s">
        <v>23</v>
      </c>
    </row>
    <row r="3031" spans="1:15" s="67" customFormat="1" ht="28.5" customHeight="1">
      <c r="A3031" s="174" t="s">
        <v>2845</v>
      </c>
      <c r="B3031" s="1049" t="s">
        <v>991</v>
      </c>
      <c r="C3031" s="1050"/>
      <c r="D3031" s="11">
        <v>0</v>
      </c>
      <c r="E3031" s="104" t="s">
        <v>23</v>
      </c>
      <c r="F3031" s="166">
        <v>0</v>
      </c>
      <c r="G3031" s="10">
        <v>0</v>
      </c>
      <c r="H3031" s="167">
        <v>0</v>
      </c>
      <c r="I3031" s="167">
        <v>0</v>
      </c>
      <c r="J3031" s="35">
        <v>0</v>
      </c>
      <c r="K3031" s="103" t="s">
        <v>23</v>
      </c>
      <c r="L3031" s="34">
        <v>0</v>
      </c>
      <c r="M3031" s="11" t="s">
        <v>23</v>
      </c>
      <c r="N3031" s="103" t="s">
        <v>23</v>
      </c>
      <c r="O3031" s="11" t="s">
        <v>23</v>
      </c>
    </row>
    <row r="3032" spans="1:15" s="67" customFormat="1" ht="34.5" customHeight="1">
      <c r="A3032" s="174" t="s">
        <v>2846</v>
      </c>
      <c r="B3032" s="1049" t="s">
        <v>721</v>
      </c>
      <c r="C3032" s="1051"/>
      <c r="D3032" s="1051"/>
      <c r="E3032" s="1051"/>
      <c r="F3032" s="1051"/>
      <c r="G3032" s="1051"/>
      <c r="H3032" s="1051"/>
      <c r="I3032" s="1051"/>
      <c r="J3032" s="1051"/>
      <c r="K3032" s="1051"/>
      <c r="L3032" s="1051"/>
      <c r="M3032" s="1051"/>
      <c r="N3032" s="1051"/>
      <c r="O3032" s="1050"/>
    </row>
    <row r="3033" spans="1:15" s="67" customFormat="1" ht="21">
      <c r="A3033" s="847" t="s">
        <v>982</v>
      </c>
      <c r="B3033" s="21" t="s">
        <v>23</v>
      </c>
      <c r="C3033" s="21" t="s">
        <v>23</v>
      </c>
      <c r="D3033" s="801">
        <v>0</v>
      </c>
      <c r="E3033" s="44" t="s">
        <v>23</v>
      </c>
      <c r="F3033" s="799">
        <v>0</v>
      </c>
      <c r="G3033" s="282">
        <v>0</v>
      </c>
      <c r="H3033" s="273">
        <v>0</v>
      </c>
      <c r="I3033" s="273">
        <v>0</v>
      </c>
      <c r="J3033" s="273">
        <v>0</v>
      </c>
      <c r="K3033" s="44" t="s">
        <v>23</v>
      </c>
      <c r="L3033" s="273">
        <v>0</v>
      </c>
      <c r="M3033" s="20" t="s">
        <v>23</v>
      </c>
      <c r="N3033" s="44" t="s">
        <v>23</v>
      </c>
      <c r="O3033" s="18" t="s">
        <v>23</v>
      </c>
    </row>
    <row r="3034" spans="1:15" s="67" customFormat="1" ht="32.25" customHeight="1">
      <c r="A3034" s="174" t="s">
        <v>2846</v>
      </c>
      <c r="B3034" s="1049" t="s">
        <v>732</v>
      </c>
      <c r="C3034" s="1050"/>
      <c r="D3034" s="11">
        <v>0</v>
      </c>
      <c r="E3034" s="104" t="s">
        <v>23</v>
      </c>
      <c r="F3034" s="166">
        <v>0</v>
      </c>
      <c r="G3034" s="10">
        <v>0</v>
      </c>
      <c r="H3034" s="167">
        <v>0</v>
      </c>
      <c r="I3034" s="167">
        <v>0</v>
      </c>
      <c r="J3034" s="35">
        <v>0</v>
      </c>
      <c r="K3034" s="103" t="s">
        <v>23</v>
      </c>
      <c r="L3034" s="34">
        <v>0</v>
      </c>
      <c r="M3034" s="11" t="s">
        <v>23</v>
      </c>
      <c r="N3034" s="103" t="s">
        <v>23</v>
      </c>
      <c r="O3034" s="11" t="s">
        <v>23</v>
      </c>
    </row>
    <row r="3035" spans="1:15" s="67" customFormat="1" ht="82.5" customHeight="1">
      <c r="A3035" s="104" t="s">
        <v>2841</v>
      </c>
      <c r="B3035" s="1049" t="s">
        <v>3025</v>
      </c>
      <c r="C3035" s="1050"/>
      <c r="D3035" s="11">
        <v>0</v>
      </c>
      <c r="E3035" s="104" t="s">
        <v>23</v>
      </c>
      <c r="F3035" s="166">
        <v>0</v>
      </c>
      <c r="G3035" s="10">
        <v>0</v>
      </c>
      <c r="H3035" s="167">
        <v>0</v>
      </c>
      <c r="I3035" s="167">
        <v>0</v>
      </c>
      <c r="J3035" s="35">
        <v>0</v>
      </c>
      <c r="K3035" s="103" t="s">
        <v>23</v>
      </c>
      <c r="L3035" s="34">
        <v>0</v>
      </c>
      <c r="M3035" s="11" t="s">
        <v>23</v>
      </c>
      <c r="N3035" s="103" t="s">
        <v>23</v>
      </c>
      <c r="O3035" s="11" t="s">
        <v>23</v>
      </c>
    </row>
    <row r="3036" spans="1:15" s="67" customFormat="1" ht="21">
      <c r="A3036" s="174" t="s">
        <v>2848</v>
      </c>
      <c r="B3036" s="1049" t="s">
        <v>994</v>
      </c>
      <c r="C3036" s="1051"/>
      <c r="D3036" s="1051"/>
      <c r="E3036" s="1051"/>
      <c r="F3036" s="1051"/>
      <c r="G3036" s="1051"/>
      <c r="H3036" s="1051"/>
      <c r="I3036" s="1051"/>
      <c r="J3036" s="1051"/>
      <c r="K3036" s="1051"/>
      <c r="L3036" s="1051"/>
      <c r="M3036" s="1051"/>
      <c r="N3036" s="1051"/>
      <c r="O3036" s="1050"/>
    </row>
    <row r="3037" spans="1:15" s="67" customFormat="1" ht="160.5" customHeight="1">
      <c r="A3037" s="847" t="s">
        <v>982</v>
      </c>
      <c r="B3037" s="13" t="s">
        <v>3026</v>
      </c>
      <c r="C3037" s="56" t="s">
        <v>3027</v>
      </c>
      <c r="D3037" s="828">
        <v>13.7</v>
      </c>
      <c r="E3037" s="12">
        <v>3039991836</v>
      </c>
      <c r="F3037" s="828" t="s">
        <v>23</v>
      </c>
      <c r="G3037" s="12">
        <v>1</v>
      </c>
      <c r="H3037" s="6">
        <v>12000</v>
      </c>
      <c r="I3037" s="273">
        <v>0</v>
      </c>
      <c r="J3037" s="404">
        <v>12000</v>
      </c>
      <c r="K3037" s="44" t="s">
        <v>3028</v>
      </c>
      <c r="L3037" s="273">
        <v>27269.99</v>
      </c>
      <c r="M3037" s="508">
        <v>43463</v>
      </c>
      <c r="N3037" s="442" t="s">
        <v>3021</v>
      </c>
      <c r="O3037" s="18"/>
    </row>
    <row r="3038" spans="1:15" s="67" customFormat="1" ht="198.75" customHeight="1">
      <c r="A3038" s="847" t="s">
        <v>1293</v>
      </c>
      <c r="B3038" s="13" t="s">
        <v>3029</v>
      </c>
      <c r="C3038" s="56" t="s">
        <v>3030</v>
      </c>
      <c r="D3038" s="828">
        <v>280.8</v>
      </c>
      <c r="E3038" s="12">
        <v>3039991840</v>
      </c>
      <c r="F3038" s="828" t="s">
        <v>23</v>
      </c>
      <c r="G3038" s="12">
        <v>1</v>
      </c>
      <c r="H3038" s="6">
        <v>12000</v>
      </c>
      <c r="I3038" s="273">
        <v>0</v>
      </c>
      <c r="J3038" s="404">
        <v>12000</v>
      </c>
      <c r="K3038" s="44" t="s">
        <v>3031</v>
      </c>
      <c r="L3038" s="273">
        <v>412857.43</v>
      </c>
      <c r="M3038" s="508">
        <v>43463</v>
      </c>
      <c r="N3038" s="442" t="s">
        <v>3021</v>
      </c>
      <c r="O3038" s="18"/>
    </row>
    <row r="3039" spans="1:15" s="67" customFormat="1" ht="146.25" customHeight="1">
      <c r="A3039" s="847" t="s">
        <v>1027</v>
      </c>
      <c r="B3039" s="13" t="s">
        <v>3032</v>
      </c>
      <c r="C3039" s="56" t="s">
        <v>3033</v>
      </c>
      <c r="D3039" s="828">
        <v>2.1</v>
      </c>
      <c r="E3039" s="12">
        <v>3039991834</v>
      </c>
      <c r="F3039" s="828" t="s">
        <v>23</v>
      </c>
      <c r="G3039" s="12">
        <v>1</v>
      </c>
      <c r="H3039" s="6">
        <v>13000</v>
      </c>
      <c r="I3039" s="273">
        <v>0</v>
      </c>
      <c r="J3039" s="404">
        <v>13000</v>
      </c>
      <c r="K3039" s="44" t="s">
        <v>3034</v>
      </c>
      <c r="L3039" s="273">
        <v>4180.07</v>
      </c>
      <c r="M3039" s="508">
        <v>43463</v>
      </c>
      <c r="N3039" s="442" t="s">
        <v>3021</v>
      </c>
      <c r="O3039" s="18"/>
    </row>
    <row r="3040" spans="1:15" s="67" customFormat="1" ht="105.75" customHeight="1">
      <c r="A3040" s="847" t="s">
        <v>1547</v>
      </c>
      <c r="B3040" s="14" t="s">
        <v>5956</v>
      </c>
      <c r="C3040" s="481" t="s">
        <v>5196</v>
      </c>
      <c r="D3040" s="543" t="s">
        <v>23</v>
      </c>
      <c r="E3040" s="14">
        <v>1101120030</v>
      </c>
      <c r="F3040" s="543"/>
      <c r="G3040" s="15">
        <v>1</v>
      </c>
      <c r="H3040" s="482">
        <v>350000</v>
      </c>
      <c r="I3040" s="482">
        <v>318888.96000000002</v>
      </c>
      <c r="J3040" s="482">
        <f>H3040-I3040</f>
        <v>31111.039999999979</v>
      </c>
      <c r="K3040" s="885"/>
      <c r="L3040" s="501"/>
      <c r="M3040" s="541">
        <v>43585</v>
      </c>
      <c r="N3040" s="14" t="s">
        <v>5957</v>
      </c>
      <c r="O3040" s="18"/>
    </row>
    <row r="3041" spans="1:15" s="67" customFormat="1" ht="127.5" customHeight="1">
      <c r="A3041" s="104" t="s">
        <v>2848</v>
      </c>
      <c r="B3041" s="1049" t="s">
        <v>3035</v>
      </c>
      <c r="C3041" s="1050"/>
      <c r="D3041" s="11">
        <f>D3037+D3038+D3039</f>
        <v>296.60000000000002</v>
      </c>
      <c r="E3041" s="104" t="s">
        <v>23</v>
      </c>
      <c r="F3041" s="166">
        <v>0</v>
      </c>
      <c r="G3041" s="53">
        <v>4</v>
      </c>
      <c r="H3041" s="166">
        <f>SUM(H3037:H3040)</f>
        <v>387000</v>
      </c>
      <c r="I3041" s="166">
        <f>I3037+I3038+I3039+I3040</f>
        <v>318888.96000000002</v>
      </c>
      <c r="J3041" s="35">
        <f>J3037+J3038+J3039+J3040</f>
        <v>68111.039999999979</v>
      </c>
      <c r="K3041" s="103" t="s">
        <v>23</v>
      </c>
      <c r="L3041" s="34">
        <f>L3037+L3038+L3039</f>
        <v>444307.49</v>
      </c>
      <c r="M3041" s="11" t="s">
        <v>23</v>
      </c>
      <c r="N3041" s="103" t="s">
        <v>23</v>
      </c>
      <c r="O3041" s="11" t="s">
        <v>23</v>
      </c>
    </row>
    <row r="3042" spans="1:15" s="67" customFormat="1" ht="117" customHeight="1">
      <c r="A3042" s="104" t="s">
        <v>2786</v>
      </c>
      <c r="B3042" s="1049" t="s">
        <v>3036</v>
      </c>
      <c r="C3042" s="1050"/>
      <c r="D3042" s="11">
        <v>134.19999999999999</v>
      </c>
      <c r="E3042" s="104" t="s">
        <v>23</v>
      </c>
      <c r="F3042" s="166">
        <v>0</v>
      </c>
      <c r="G3042" s="10">
        <v>5</v>
      </c>
      <c r="H3042" s="167">
        <f>H3007+H3041</f>
        <v>711642.94</v>
      </c>
      <c r="I3042" s="167">
        <f>I3041</f>
        <v>318888.96000000002</v>
      </c>
      <c r="J3042" s="35">
        <f>J3007+J3041</f>
        <v>392753.98</v>
      </c>
      <c r="K3042" s="103" t="s">
        <v>23</v>
      </c>
      <c r="L3042" s="34">
        <f>L3007+L3041</f>
        <v>2496972.77</v>
      </c>
      <c r="M3042" s="11" t="s">
        <v>23</v>
      </c>
      <c r="N3042" s="103" t="s">
        <v>23</v>
      </c>
      <c r="O3042" s="11" t="s">
        <v>23</v>
      </c>
    </row>
    <row r="3043" spans="1:15" s="67" customFormat="1" ht="57.75" customHeight="1">
      <c r="A3043" s="104" t="s">
        <v>2786</v>
      </c>
      <c r="B3043" s="1049" t="s">
        <v>3037</v>
      </c>
      <c r="C3043" s="1051"/>
      <c r="D3043" s="1051"/>
      <c r="E3043" s="1051"/>
      <c r="F3043" s="1051"/>
      <c r="G3043" s="1051"/>
      <c r="H3043" s="1051"/>
      <c r="I3043" s="1051"/>
      <c r="J3043" s="1051"/>
      <c r="K3043" s="1051"/>
      <c r="L3043" s="1051"/>
      <c r="M3043" s="1051"/>
      <c r="N3043" s="1051"/>
      <c r="O3043" s="1050"/>
    </row>
    <row r="3044" spans="1:15" s="67" customFormat="1" ht="21">
      <c r="A3044" s="104" t="s">
        <v>2788</v>
      </c>
      <c r="B3044" s="1049" t="s">
        <v>20</v>
      </c>
      <c r="C3044" s="1051"/>
      <c r="D3044" s="1051"/>
      <c r="E3044" s="1051"/>
      <c r="F3044" s="1051"/>
      <c r="G3044" s="1051"/>
      <c r="H3044" s="1051"/>
      <c r="I3044" s="1051"/>
      <c r="J3044" s="1051"/>
      <c r="K3044" s="1051"/>
      <c r="L3044" s="1051"/>
      <c r="M3044" s="1051"/>
      <c r="N3044" s="1051"/>
      <c r="O3044" s="1050"/>
    </row>
    <row r="3045" spans="1:15" s="67" customFormat="1" ht="81">
      <c r="A3045" s="44">
        <v>1</v>
      </c>
      <c r="B3045" s="56" t="s">
        <v>3038</v>
      </c>
      <c r="C3045" s="56" t="s">
        <v>3039</v>
      </c>
      <c r="D3045" s="5">
        <v>154.19999999999999</v>
      </c>
      <c r="E3045" s="12">
        <v>1101120006</v>
      </c>
      <c r="F3045" s="333" t="s">
        <v>23</v>
      </c>
      <c r="G3045" s="57">
        <v>1</v>
      </c>
      <c r="H3045" s="368">
        <v>800734.68</v>
      </c>
      <c r="I3045" s="368">
        <v>0</v>
      </c>
      <c r="J3045" s="273">
        <v>800734.68</v>
      </c>
      <c r="K3045" s="44" t="s">
        <v>3040</v>
      </c>
      <c r="L3045" s="273">
        <v>2459891.89</v>
      </c>
      <c r="M3045" s="20">
        <v>43463</v>
      </c>
      <c r="N3045" s="44" t="s">
        <v>3041</v>
      </c>
      <c r="O3045" s="18" t="s">
        <v>23</v>
      </c>
    </row>
    <row r="3046" spans="1:15" s="67" customFormat="1" ht="97.5" customHeight="1">
      <c r="A3046" s="104" t="s">
        <v>2788</v>
      </c>
      <c r="B3046" s="1049" t="s">
        <v>3042</v>
      </c>
      <c r="C3046" s="1050"/>
      <c r="D3046" s="11">
        <v>154.19999999999999</v>
      </c>
      <c r="E3046" s="104" t="s">
        <v>23</v>
      </c>
      <c r="F3046" s="166">
        <v>0</v>
      </c>
      <c r="G3046" s="10">
        <v>1</v>
      </c>
      <c r="H3046" s="167">
        <v>800734.68</v>
      </c>
      <c r="I3046" s="167">
        <v>0</v>
      </c>
      <c r="J3046" s="35">
        <v>800734.68</v>
      </c>
      <c r="K3046" s="103" t="s">
        <v>23</v>
      </c>
      <c r="L3046" s="34">
        <f>L3045</f>
        <v>2459891.89</v>
      </c>
      <c r="M3046" s="11" t="s">
        <v>23</v>
      </c>
      <c r="N3046" s="103" t="s">
        <v>23</v>
      </c>
      <c r="O3046" s="11" t="s">
        <v>23</v>
      </c>
    </row>
    <row r="3047" spans="1:15" s="67" customFormat="1" ht="28.5" customHeight="1">
      <c r="A3047" s="104" t="s">
        <v>2834</v>
      </c>
      <c r="B3047" s="1049" t="s">
        <v>197</v>
      </c>
      <c r="C3047" s="1051"/>
      <c r="D3047" s="1051"/>
      <c r="E3047" s="1051"/>
      <c r="F3047" s="1051"/>
      <c r="G3047" s="1051"/>
      <c r="H3047" s="1051"/>
      <c r="I3047" s="1051"/>
      <c r="J3047" s="1051"/>
      <c r="K3047" s="1051"/>
      <c r="L3047" s="1051"/>
      <c r="M3047" s="1051"/>
      <c r="N3047" s="1051"/>
      <c r="O3047" s="1050"/>
    </row>
    <row r="3048" spans="1:15" s="67" customFormat="1" ht="21">
      <c r="A3048" s="44">
        <v>1</v>
      </c>
      <c r="B3048" s="21" t="s">
        <v>23</v>
      </c>
      <c r="C3048" s="21" t="s">
        <v>23</v>
      </c>
      <c r="D3048" s="801">
        <v>0</v>
      </c>
      <c r="E3048" s="44" t="s">
        <v>23</v>
      </c>
      <c r="F3048" s="799">
        <v>0</v>
      </c>
      <c r="G3048" s="282">
        <v>0</v>
      </c>
      <c r="H3048" s="273">
        <v>0</v>
      </c>
      <c r="I3048" s="273">
        <v>0</v>
      </c>
      <c r="J3048" s="273">
        <v>0</v>
      </c>
      <c r="K3048" s="44" t="s">
        <v>23</v>
      </c>
      <c r="L3048" s="273">
        <v>0</v>
      </c>
      <c r="M3048" s="20" t="s">
        <v>23</v>
      </c>
      <c r="N3048" s="44" t="s">
        <v>23</v>
      </c>
      <c r="O3048" s="18" t="s">
        <v>23</v>
      </c>
    </row>
    <row r="3049" spans="1:15" s="67" customFormat="1" ht="83.25" customHeight="1">
      <c r="A3049" s="104" t="s">
        <v>2834</v>
      </c>
      <c r="B3049" s="1049" t="s">
        <v>3043</v>
      </c>
      <c r="C3049" s="1050"/>
      <c r="D3049" s="11">
        <v>0</v>
      </c>
      <c r="E3049" s="104" t="s">
        <v>23</v>
      </c>
      <c r="F3049" s="166">
        <v>0</v>
      </c>
      <c r="G3049" s="10">
        <v>0</v>
      </c>
      <c r="H3049" s="167">
        <v>0</v>
      </c>
      <c r="I3049" s="167">
        <v>0</v>
      </c>
      <c r="J3049" s="35">
        <v>0</v>
      </c>
      <c r="K3049" s="103" t="s">
        <v>23</v>
      </c>
      <c r="L3049" s="34">
        <v>0</v>
      </c>
      <c r="M3049" s="11" t="s">
        <v>23</v>
      </c>
      <c r="N3049" s="103" t="s">
        <v>23</v>
      </c>
      <c r="O3049" s="11" t="s">
        <v>23</v>
      </c>
    </row>
    <row r="3050" spans="1:15" s="67" customFormat="1" ht="23.25" customHeight="1">
      <c r="A3050" s="104" t="s">
        <v>2836</v>
      </c>
      <c r="B3050" s="1049" t="s">
        <v>678</v>
      </c>
      <c r="C3050" s="1051"/>
      <c r="D3050" s="1051"/>
      <c r="E3050" s="1051"/>
      <c r="F3050" s="1051"/>
      <c r="G3050" s="1051"/>
      <c r="H3050" s="1051"/>
      <c r="I3050" s="1051"/>
      <c r="J3050" s="1051"/>
      <c r="K3050" s="1051"/>
      <c r="L3050" s="1051"/>
      <c r="M3050" s="1051"/>
      <c r="N3050" s="1051"/>
      <c r="O3050" s="1050"/>
    </row>
    <row r="3051" spans="1:15" s="67" customFormat="1" ht="28.5" customHeight="1">
      <c r="A3051" s="104" t="s">
        <v>2837</v>
      </c>
      <c r="B3051" s="1049" t="s">
        <v>977</v>
      </c>
      <c r="C3051" s="1051"/>
      <c r="D3051" s="1051"/>
      <c r="E3051" s="1051"/>
      <c r="F3051" s="1051"/>
      <c r="G3051" s="1051"/>
      <c r="H3051" s="1051"/>
      <c r="I3051" s="1051"/>
      <c r="J3051" s="1051"/>
      <c r="K3051" s="1051"/>
      <c r="L3051" s="1051"/>
      <c r="M3051" s="1051"/>
      <c r="N3051" s="1051"/>
      <c r="O3051" s="1050"/>
    </row>
    <row r="3052" spans="1:15" s="67" customFormat="1" ht="21">
      <c r="A3052" s="44">
        <v>1</v>
      </c>
      <c r="B3052" s="21" t="s">
        <v>23</v>
      </c>
      <c r="C3052" s="21" t="s">
        <v>23</v>
      </c>
      <c r="D3052" s="801">
        <v>0</v>
      </c>
      <c r="E3052" s="44" t="s">
        <v>23</v>
      </c>
      <c r="F3052" s="799">
        <v>0</v>
      </c>
      <c r="G3052" s="282">
        <v>0</v>
      </c>
      <c r="H3052" s="273">
        <v>0</v>
      </c>
      <c r="I3052" s="273">
        <v>0</v>
      </c>
      <c r="J3052" s="273">
        <v>0</v>
      </c>
      <c r="K3052" s="44" t="s">
        <v>23</v>
      </c>
      <c r="L3052" s="273">
        <v>0</v>
      </c>
      <c r="M3052" s="20" t="s">
        <v>23</v>
      </c>
      <c r="N3052" s="44" t="s">
        <v>23</v>
      </c>
      <c r="O3052" s="18" t="s">
        <v>23</v>
      </c>
    </row>
    <row r="3053" spans="1:15" s="67" customFormat="1" ht="32.25" customHeight="1">
      <c r="A3053" s="104" t="s">
        <v>2837</v>
      </c>
      <c r="B3053" s="1049" t="s">
        <v>978</v>
      </c>
      <c r="C3053" s="1050"/>
      <c r="D3053" s="11">
        <v>0</v>
      </c>
      <c r="E3053" s="104" t="s">
        <v>23</v>
      </c>
      <c r="F3053" s="166">
        <v>0</v>
      </c>
      <c r="G3053" s="10">
        <v>0</v>
      </c>
      <c r="H3053" s="167">
        <v>0</v>
      </c>
      <c r="I3053" s="167">
        <v>0</v>
      </c>
      <c r="J3053" s="35">
        <v>0</v>
      </c>
      <c r="K3053" s="103" t="s">
        <v>23</v>
      </c>
      <c r="L3053" s="34">
        <v>0</v>
      </c>
      <c r="M3053" s="11" t="s">
        <v>23</v>
      </c>
      <c r="N3053" s="103" t="s">
        <v>23</v>
      </c>
      <c r="O3053" s="11" t="s">
        <v>23</v>
      </c>
    </row>
    <row r="3054" spans="1:15" s="67" customFormat="1" ht="21">
      <c r="A3054" s="104" t="s">
        <v>2838</v>
      </c>
      <c r="B3054" s="1049" t="s">
        <v>692</v>
      </c>
      <c r="C3054" s="1051"/>
      <c r="D3054" s="1051"/>
      <c r="E3054" s="1051"/>
      <c r="F3054" s="1051"/>
      <c r="G3054" s="1051"/>
      <c r="H3054" s="1051"/>
      <c r="I3054" s="1051"/>
      <c r="J3054" s="1051"/>
      <c r="K3054" s="1051"/>
      <c r="L3054" s="1051"/>
      <c r="M3054" s="1051"/>
      <c r="N3054" s="1051"/>
      <c r="O3054" s="1050"/>
    </row>
    <row r="3055" spans="1:15" s="67" customFormat="1" ht="21">
      <c r="A3055" s="44">
        <v>1</v>
      </c>
      <c r="B3055" s="21" t="s">
        <v>23</v>
      </c>
      <c r="C3055" s="21" t="s">
        <v>23</v>
      </c>
      <c r="D3055" s="801">
        <v>0</v>
      </c>
      <c r="E3055" s="44" t="s">
        <v>23</v>
      </c>
      <c r="F3055" s="799">
        <v>0</v>
      </c>
      <c r="G3055" s="282">
        <v>0</v>
      </c>
      <c r="H3055" s="273">
        <v>0</v>
      </c>
      <c r="I3055" s="273">
        <v>0</v>
      </c>
      <c r="J3055" s="273">
        <v>0</v>
      </c>
      <c r="K3055" s="44" t="s">
        <v>23</v>
      </c>
      <c r="L3055" s="273">
        <v>0</v>
      </c>
      <c r="M3055" s="20" t="s">
        <v>23</v>
      </c>
      <c r="N3055" s="44" t="s">
        <v>23</v>
      </c>
      <c r="O3055" s="18" t="s">
        <v>23</v>
      </c>
    </row>
    <row r="3056" spans="1:15" s="67" customFormat="1" ht="21">
      <c r="A3056" s="104" t="s">
        <v>2838</v>
      </c>
      <c r="B3056" s="1049" t="s">
        <v>980</v>
      </c>
      <c r="C3056" s="1050"/>
      <c r="D3056" s="11">
        <v>0</v>
      </c>
      <c r="E3056" s="104" t="s">
        <v>23</v>
      </c>
      <c r="F3056" s="166">
        <v>0</v>
      </c>
      <c r="G3056" s="10">
        <v>0</v>
      </c>
      <c r="H3056" s="167">
        <v>0</v>
      </c>
      <c r="I3056" s="167">
        <v>0</v>
      </c>
      <c r="J3056" s="35">
        <v>0</v>
      </c>
      <c r="K3056" s="103" t="s">
        <v>23</v>
      </c>
      <c r="L3056" s="34">
        <v>0</v>
      </c>
      <c r="M3056" s="11" t="s">
        <v>23</v>
      </c>
      <c r="N3056" s="103" t="s">
        <v>23</v>
      </c>
      <c r="O3056" s="11" t="s">
        <v>23</v>
      </c>
    </row>
    <row r="3057" spans="1:15" s="67" customFormat="1" ht="40.5">
      <c r="A3057" s="104" t="s">
        <v>2839</v>
      </c>
      <c r="B3057" s="1049" t="s">
        <v>721</v>
      </c>
      <c r="C3057" s="1051"/>
      <c r="D3057" s="1051"/>
      <c r="E3057" s="1051"/>
      <c r="F3057" s="1051"/>
      <c r="G3057" s="1051"/>
      <c r="H3057" s="1051"/>
      <c r="I3057" s="1051"/>
      <c r="J3057" s="1051"/>
      <c r="K3057" s="1051"/>
      <c r="L3057" s="1051"/>
      <c r="M3057" s="1051"/>
      <c r="N3057" s="1051"/>
      <c r="O3057" s="1050"/>
    </row>
    <row r="3058" spans="1:15" s="67" customFormat="1" ht="21">
      <c r="A3058" s="44" t="s">
        <v>982</v>
      </c>
      <c r="B3058" s="12" t="s">
        <v>23</v>
      </c>
      <c r="C3058" s="12" t="s">
        <v>23</v>
      </c>
      <c r="D3058" s="54">
        <v>0</v>
      </c>
      <c r="E3058" s="17" t="s">
        <v>23</v>
      </c>
      <c r="F3058" s="799">
        <v>0</v>
      </c>
      <c r="G3058" s="269">
        <v>0</v>
      </c>
      <c r="H3058" s="788">
        <v>0</v>
      </c>
      <c r="I3058" s="273">
        <v>0</v>
      </c>
      <c r="J3058" s="273">
        <v>0</v>
      </c>
      <c r="K3058" s="44" t="s">
        <v>23</v>
      </c>
      <c r="L3058" s="273">
        <v>0</v>
      </c>
      <c r="M3058" s="281" t="s">
        <v>23</v>
      </c>
      <c r="N3058" s="17" t="s">
        <v>23</v>
      </c>
      <c r="O3058" s="18" t="s">
        <v>23</v>
      </c>
    </row>
    <row r="3059" spans="1:15" s="67" customFormat="1" ht="40.5">
      <c r="A3059" s="104" t="s">
        <v>2839</v>
      </c>
      <c r="B3059" s="1049" t="s">
        <v>732</v>
      </c>
      <c r="C3059" s="1050"/>
      <c r="D3059" s="11">
        <v>0</v>
      </c>
      <c r="E3059" s="104" t="s">
        <v>23</v>
      </c>
      <c r="F3059" s="166">
        <v>0</v>
      </c>
      <c r="G3059" s="10">
        <v>0</v>
      </c>
      <c r="H3059" s="167">
        <v>0</v>
      </c>
      <c r="I3059" s="167">
        <v>0</v>
      </c>
      <c r="J3059" s="35">
        <v>0</v>
      </c>
      <c r="K3059" s="103" t="s">
        <v>23</v>
      </c>
      <c r="L3059" s="846">
        <v>0</v>
      </c>
      <c r="M3059" s="11" t="s">
        <v>23</v>
      </c>
      <c r="N3059" s="103" t="s">
        <v>23</v>
      </c>
      <c r="O3059" s="11" t="s">
        <v>23</v>
      </c>
    </row>
    <row r="3060" spans="1:15" s="67" customFormat="1" ht="81" customHeight="1">
      <c r="A3060" s="104" t="s">
        <v>2836</v>
      </c>
      <c r="B3060" s="1049" t="s">
        <v>3044</v>
      </c>
      <c r="C3060" s="1050"/>
      <c r="D3060" s="11">
        <v>0</v>
      </c>
      <c r="E3060" s="104" t="s">
        <v>23</v>
      </c>
      <c r="F3060" s="166">
        <v>0</v>
      </c>
      <c r="G3060" s="10">
        <v>0</v>
      </c>
      <c r="H3060" s="167">
        <v>0</v>
      </c>
      <c r="I3060" s="167">
        <v>0</v>
      </c>
      <c r="J3060" s="35">
        <v>0</v>
      </c>
      <c r="K3060" s="103" t="s">
        <v>23</v>
      </c>
      <c r="L3060" s="34">
        <v>0</v>
      </c>
      <c r="M3060" s="11" t="s">
        <v>23</v>
      </c>
      <c r="N3060" s="103" t="s">
        <v>23</v>
      </c>
      <c r="O3060" s="11" t="s">
        <v>23</v>
      </c>
    </row>
    <row r="3061" spans="1:15" s="67" customFormat="1" ht="27" customHeight="1">
      <c r="A3061" s="104" t="s">
        <v>2841</v>
      </c>
      <c r="B3061" s="1049" t="s">
        <v>735</v>
      </c>
      <c r="C3061" s="1051"/>
      <c r="D3061" s="1051"/>
      <c r="E3061" s="1051"/>
      <c r="F3061" s="1051"/>
      <c r="G3061" s="1051"/>
      <c r="H3061" s="1051"/>
      <c r="I3061" s="1051"/>
      <c r="J3061" s="1051"/>
      <c r="K3061" s="1051"/>
      <c r="L3061" s="1051"/>
      <c r="M3061" s="1051"/>
      <c r="N3061" s="1051"/>
      <c r="O3061" s="1050"/>
    </row>
    <row r="3062" spans="1:15" s="67" customFormat="1" ht="28.5" customHeight="1">
      <c r="A3062" s="104" t="s">
        <v>2842</v>
      </c>
      <c r="B3062" s="1049" t="s">
        <v>985</v>
      </c>
      <c r="C3062" s="1051"/>
      <c r="D3062" s="1051"/>
      <c r="E3062" s="1051"/>
      <c r="F3062" s="1051"/>
      <c r="G3062" s="1051"/>
      <c r="H3062" s="1051"/>
      <c r="I3062" s="1051"/>
      <c r="J3062" s="1051"/>
      <c r="K3062" s="1051"/>
      <c r="L3062" s="1051"/>
      <c r="M3062" s="1051"/>
      <c r="N3062" s="1051"/>
      <c r="O3062" s="1050"/>
    </row>
    <row r="3063" spans="1:15" s="67" customFormat="1" ht="21">
      <c r="A3063" s="44">
        <v>1</v>
      </c>
      <c r="B3063" s="21" t="s">
        <v>23</v>
      </c>
      <c r="C3063" s="21" t="s">
        <v>23</v>
      </c>
      <c r="D3063" s="801">
        <v>0</v>
      </c>
      <c r="E3063" s="44" t="s">
        <v>23</v>
      </c>
      <c r="F3063" s="799">
        <v>0</v>
      </c>
      <c r="G3063" s="282">
        <v>0</v>
      </c>
      <c r="H3063" s="273">
        <v>0</v>
      </c>
      <c r="I3063" s="273">
        <v>0</v>
      </c>
      <c r="J3063" s="273">
        <v>0</v>
      </c>
      <c r="K3063" s="44" t="s">
        <v>23</v>
      </c>
      <c r="L3063" s="273">
        <v>0</v>
      </c>
      <c r="M3063" s="20" t="s">
        <v>23</v>
      </c>
      <c r="N3063" s="44" t="s">
        <v>23</v>
      </c>
      <c r="O3063" s="18" t="s">
        <v>23</v>
      </c>
    </row>
    <row r="3064" spans="1:15" s="67" customFormat="1" ht="21">
      <c r="A3064" s="174" t="s">
        <v>2843</v>
      </c>
      <c r="B3064" s="1049" t="s">
        <v>949</v>
      </c>
      <c r="C3064" s="1050"/>
      <c r="D3064" s="11">
        <v>0</v>
      </c>
      <c r="E3064" s="104" t="s">
        <v>23</v>
      </c>
      <c r="F3064" s="166">
        <v>0</v>
      </c>
      <c r="G3064" s="10">
        <v>0</v>
      </c>
      <c r="H3064" s="167">
        <v>0</v>
      </c>
      <c r="I3064" s="167">
        <v>0</v>
      </c>
      <c r="J3064" s="35">
        <v>0</v>
      </c>
      <c r="K3064" s="103" t="s">
        <v>23</v>
      </c>
      <c r="L3064" s="34">
        <v>0</v>
      </c>
      <c r="M3064" s="11" t="s">
        <v>23</v>
      </c>
      <c r="N3064" s="103" t="s">
        <v>23</v>
      </c>
      <c r="O3064" s="11" t="s">
        <v>23</v>
      </c>
    </row>
    <row r="3065" spans="1:15" s="67" customFormat="1" ht="32.25" customHeight="1">
      <c r="A3065" s="174" t="s">
        <v>2844</v>
      </c>
      <c r="B3065" s="1049" t="s">
        <v>987</v>
      </c>
      <c r="C3065" s="1051"/>
      <c r="D3065" s="1051"/>
      <c r="E3065" s="1051"/>
      <c r="F3065" s="1051"/>
      <c r="G3065" s="1051"/>
      <c r="H3065" s="1051"/>
      <c r="I3065" s="1051"/>
      <c r="J3065" s="1051"/>
      <c r="K3065" s="1051"/>
      <c r="L3065" s="1051"/>
      <c r="M3065" s="1051"/>
      <c r="N3065" s="1051"/>
      <c r="O3065" s="1050"/>
    </row>
    <row r="3066" spans="1:15" s="67" customFormat="1" ht="21">
      <c r="A3066" s="820">
        <v>1</v>
      </c>
      <c r="B3066" s="21" t="s">
        <v>23</v>
      </c>
      <c r="C3066" s="21" t="s">
        <v>23</v>
      </c>
      <c r="D3066" s="801">
        <v>0</v>
      </c>
      <c r="E3066" s="44" t="s">
        <v>23</v>
      </c>
      <c r="F3066" s="799">
        <v>0</v>
      </c>
      <c r="G3066" s="282">
        <v>0</v>
      </c>
      <c r="H3066" s="273">
        <v>0</v>
      </c>
      <c r="I3066" s="273">
        <v>0</v>
      </c>
      <c r="J3066" s="273">
        <v>0</v>
      </c>
      <c r="K3066" s="44" t="s">
        <v>23</v>
      </c>
      <c r="L3066" s="273">
        <v>0</v>
      </c>
      <c r="M3066" s="20" t="s">
        <v>23</v>
      </c>
      <c r="N3066" s="44" t="s">
        <v>23</v>
      </c>
      <c r="O3066" s="18" t="s">
        <v>23</v>
      </c>
    </row>
    <row r="3067" spans="1:15" s="67" customFormat="1" ht="21">
      <c r="A3067" s="174" t="s">
        <v>2844</v>
      </c>
      <c r="B3067" s="1049" t="s">
        <v>988</v>
      </c>
      <c r="C3067" s="1050"/>
      <c r="D3067" s="11">
        <v>0</v>
      </c>
      <c r="E3067" s="104" t="s">
        <v>23</v>
      </c>
      <c r="F3067" s="166">
        <v>0</v>
      </c>
      <c r="G3067" s="10">
        <v>0</v>
      </c>
      <c r="H3067" s="167">
        <v>0</v>
      </c>
      <c r="I3067" s="167">
        <v>0</v>
      </c>
      <c r="J3067" s="35">
        <v>0</v>
      </c>
      <c r="K3067" s="103" t="s">
        <v>23</v>
      </c>
      <c r="L3067" s="34">
        <v>0</v>
      </c>
      <c r="M3067" s="11" t="s">
        <v>23</v>
      </c>
      <c r="N3067" s="103" t="s">
        <v>23</v>
      </c>
      <c r="O3067" s="11" t="s">
        <v>23</v>
      </c>
    </row>
    <row r="3068" spans="1:15" s="67" customFormat="1" ht="28.5" customHeight="1">
      <c r="A3068" s="174" t="s">
        <v>2845</v>
      </c>
      <c r="B3068" s="1049" t="s">
        <v>990</v>
      </c>
      <c r="C3068" s="1051"/>
      <c r="D3068" s="1051"/>
      <c r="E3068" s="1051"/>
      <c r="F3068" s="1051"/>
      <c r="G3068" s="1051"/>
      <c r="H3068" s="1051"/>
      <c r="I3068" s="1051"/>
      <c r="J3068" s="1051"/>
      <c r="K3068" s="1051"/>
      <c r="L3068" s="1051"/>
      <c r="M3068" s="1051"/>
      <c r="N3068" s="1051"/>
      <c r="O3068" s="1050"/>
    </row>
    <row r="3069" spans="1:15" s="67" customFormat="1" ht="21">
      <c r="A3069" s="820">
        <v>1</v>
      </c>
      <c r="B3069" s="21" t="s">
        <v>23</v>
      </c>
      <c r="C3069" s="21" t="s">
        <v>23</v>
      </c>
      <c r="D3069" s="801">
        <v>0</v>
      </c>
      <c r="E3069" s="44" t="s">
        <v>23</v>
      </c>
      <c r="F3069" s="799">
        <v>0</v>
      </c>
      <c r="G3069" s="282">
        <v>0</v>
      </c>
      <c r="H3069" s="273">
        <v>0</v>
      </c>
      <c r="I3069" s="273">
        <v>0</v>
      </c>
      <c r="J3069" s="273">
        <v>0</v>
      </c>
      <c r="K3069" s="44" t="s">
        <v>23</v>
      </c>
      <c r="L3069" s="273">
        <v>0</v>
      </c>
      <c r="M3069" s="20" t="s">
        <v>23</v>
      </c>
      <c r="N3069" s="44" t="s">
        <v>23</v>
      </c>
      <c r="O3069" s="18" t="s">
        <v>23</v>
      </c>
    </row>
    <row r="3070" spans="1:15" s="67" customFormat="1" ht="21">
      <c r="A3070" s="174" t="s">
        <v>2845</v>
      </c>
      <c r="B3070" s="1049" t="s">
        <v>991</v>
      </c>
      <c r="C3070" s="1050"/>
      <c r="D3070" s="11">
        <v>0</v>
      </c>
      <c r="E3070" s="104" t="s">
        <v>23</v>
      </c>
      <c r="F3070" s="166">
        <v>0</v>
      </c>
      <c r="G3070" s="10">
        <v>0</v>
      </c>
      <c r="H3070" s="167">
        <v>0</v>
      </c>
      <c r="I3070" s="167">
        <v>0</v>
      </c>
      <c r="J3070" s="35">
        <v>0</v>
      </c>
      <c r="K3070" s="103" t="s">
        <v>23</v>
      </c>
      <c r="L3070" s="34">
        <v>0</v>
      </c>
      <c r="M3070" s="11" t="s">
        <v>23</v>
      </c>
      <c r="N3070" s="103" t="s">
        <v>23</v>
      </c>
      <c r="O3070" s="11" t="s">
        <v>23</v>
      </c>
    </row>
    <row r="3071" spans="1:15" s="67" customFormat="1" ht="23.25" customHeight="1">
      <c r="A3071" s="174" t="s">
        <v>2846</v>
      </c>
      <c r="B3071" s="1049" t="s">
        <v>721</v>
      </c>
      <c r="C3071" s="1051"/>
      <c r="D3071" s="1051"/>
      <c r="E3071" s="1051"/>
      <c r="F3071" s="1051"/>
      <c r="G3071" s="1051"/>
      <c r="H3071" s="1051"/>
      <c r="I3071" s="1051"/>
      <c r="J3071" s="1051"/>
      <c r="K3071" s="1051"/>
      <c r="L3071" s="1051"/>
      <c r="M3071" s="1051"/>
      <c r="N3071" s="1051"/>
      <c r="O3071" s="1050"/>
    </row>
    <row r="3072" spans="1:15" s="67" customFormat="1" ht="21">
      <c r="A3072" s="847" t="s">
        <v>982</v>
      </c>
      <c r="B3072" s="21" t="s">
        <v>23</v>
      </c>
      <c r="C3072" s="21" t="s">
        <v>23</v>
      </c>
      <c r="D3072" s="801">
        <v>0</v>
      </c>
      <c r="E3072" s="44" t="s">
        <v>23</v>
      </c>
      <c r="F3072" s="799">
        <v>0</v>
      </c>
      <c r="G3072" s="282">
        <v>0</v>
      </c>
      <c r="H3072" s="273">
        <v>0</v>
      </c>
      <c r="I3072" s="273">
        <v>0</v>
      </c>
      <c r="J3072" s="273">
        <v>0</v>
      </c>
      <c r="K3072" s="44" t="s">
        <v>23</v>
      </c>
      <c r="L3072" s="273">
        <v>0</v>
      </c>
      <c r="M3072" s="20" t="s">
        <v>23</v>
      </c>
      <c r="N3072" s="44" t="s">
        <v>23</v>
      </c>
      <c r="O3072" s="18" t="s">
        <v>23</v>
      </c>
    </row>
    <row r="3073" spans="1:15" s="67" customFormat="1" ht="21">
      <c r="A3073" s="174" t="s">
        <v>2846</v>
      </c>
      <c r="B3073" s="1049" t="s">
        <v>732</v>
      </c>
      <c r="C3073" s="1050"/>
      <c r="D3073" s="11">
        <v>0</v>
      </c>
      <c r="E3073" s="104" t="s">
        <v>23</v>
      </c>
      <c r="F3073" s="166">
        <v>0</v>
      </c>
      <c r="G3073" s="10">
        <v>0</v>
      </c>
      <c r="H3073" s="167">
        <v>0</v>
      </c>
      <c r="I3073" s="167">
        <v>0</v>
      </c>
      <c r="J3073" s="35">
        <v>0</v>
      </c>
      <c r="K3073" s="103" t="s">
        <v>23</v>
      </c>
      <c r="L3073" s="34">
        <v>0</v>
      </c>
      <c r="M3073" s="11" t="s">
        <v>23</v>
      </c>
      <c r="N3073" s="103" t="s">
        <v>23</v>
      </c>
      <c r="O3073" s="11" t="s">
        <v>23</v>
      </c>
    </row>
    <row r="3074" spans="1:15" s="67" customFormat="1" ht="117" customHeight="1">
      <c r="A3074" s="104" t="s">
        <v>2841</v>
      </c>
      <c r="B3074" s="1049" t="s">
        <v>3045</v>
      </c>
      <c r="C3074" s="1050"/>
      <c r="D3074" s="11">
        <v>0</v>
      </c>
      <c r="E3074" s="104" t="s">
        <v>23</v>
      </c>
      <c r="F3074" s="166">
        <v>0</v>
      </c>
      <c r="G3074" s="10">
        <v>0</v>
      </c>
      <c r="H3074" s="167">
        <v>0</v>
      </c>
      <c r="I3074" s="167">
        <v>0</v>
      </c>
      <c r="J3074" s="35">
        <v>0</v>
      </c>
      <c r="K3074" s="103" t="s">
        <v>23</v>
      </c>
      <c r="L3074" s="34">
        <v>0</v>
      </c>
      <c r="M3074" s="11" t="s">
        <v>23</v>
      </c>
      <c r="N3074" s="103" t="s">
        <v>23</v>
      </c>
      <c r="O3074" s="11" t="s">
        <v>23</v>
      </c>
    </row>
    <row r="3075" spans="1:15" s="67" customFormat="1" ht="30.75" customHeight="1">
      <c r="A3075" s="174" t="s">
        <v>2848</v>
      </c>
      <c r="B3075" s="1049" t="s">
        <v>994</v>
      </c>
      <c r="C3075" s="1051"/>
      <c r="D3075" s="1051"/>
      <c r="E3075" s="1051"/>
      <c r="F3075" s="1051"/>
      <c r="G3075" s="1051"/>
      <c r="H3075" s="1051"/>
      <c r="I3075" s="1051"/>
      <c r="J3075" s="1051"/>
      <c r="K3075" s="1051"/>
      <c r="L3075" s="1051"/>
      <c r="M3075" s="1051"/>
      <c r="N3075" s="1051"/>
      <c r="O3075" s="1050"/>
    </row>
    <row r="3076" spans="1:15" s="67" customFormat="1" ht="83.25" customHeight="1">
      <c r="A3076" s="847" t="s">
        <v>982</v>
      </c>
      <c r="B3076" s="13" t="s">
        <v>3026</v>
      </c>
      <c r="C3076" s="13" t="s">
        <v>6279</v>
      </c>
      <c r="D3076" s="501">
        <v>6</v>
      </c>
      <c r="E3076" s="501" t="s">
        <v>23</v>
      </c>
      <c r="F3076" s="501" t="s">
        <v>23</v>
      </c>
      <c r="G3076" s="12">
        <v>1</v>
      </c>
      <c r="H3076" s="6">
        <v>11000</v>
      </c>
      <c r="I3076" s="6">
        <v>0</v>
      </c>
      <c r="J3076" s="886">
        <v>11000</v>
      </c>
      <c r="K3076" s="501" t="s">
        <v>23</v>
      </c>
      <c r="L3076" s="501" t="s">
        <v>23</v>
      </c>
      <c r="M3076" s="508">
        <v>43466</v>
      </c>
      <c r="N3076" s="483" t="s">
        <v>5891</v>
      </c>
      <c r="O3076" s="104"/>
    </row>
    <row r="3077" spans="1:15" s="67" customFormat="1" ht="83.25" customHeight="1">
      <c r="A3077" s="847" t="s">
        <v>1293</v>
      </c>
      <c r="B3077" s="13" t="s">
        <v>3026</v>
      </c>
      <c r="C3077" s="13" t="s">
        <v>6280</v>
      </c>
      <c r="D3077" s="501">
        <v>2.2000000000000002</v>
      </c>
      <c r="E3077" s="501" t="s">
        <v>23</v>
      </c>
      <c r="F3077" s="501" t="s">
        <v>23</v>
      </c>
      <c r="G3077" s="12">
        <v>1</v>
      </c>
      <c r="H3077" s="6">
        <v>11107.8</v>
      </c>
      <c r="I3077" s="6">
        <v>0</v>
      </c>
      <c r="J3077" s="887">
        <v>11107.8</v>
      </c>
      <c r="K3077" s="501" t="s">
        <v>3046</v>
      </c>
      <c r="L3077" s="501">
        <v>3959.21</v>
      </c>
      <c r="M3077" s="508">
        <v>43466</v>
      </c>
      <c r="N3077" s="483" t="s">
        <v>5891</v>
      </c>
      <c r="O3077" s="104"/>
    </row>
    <row r="3078" spans="1:15" s="67" customFormat="1" ht="108.75" customHeight="1">
      <c r="A3078" s="104" t="s">
        <v>2848</v>
      </c>
      <c r="B3078" s="1055" t="s">
        <v>6281</v>
      </c>
      <c r="C3078" s="1059"/>
      <c r="D3078" s="107"/>
      <c r="E3078" s="107" t="s">
        <v>23</v>
      </c>
      <c r="F3078" s="107" t="s">
        <v>23</v>
      </c>
      <c r="G3078" s="61">
        <f>SUM(G3076:G3077)</f>
        <v>2</v>
      </c>
      <c r="H3078" s="512">
        <f>SUM(H3076:H3077)</f>
        <v>22107.8</v>
      </c>
      <c r="I3078" s="512">
        <f>SUM(I3076:I3077)</f>
        <v>0</v>
      </c>
      <c r="J3078" s="512">
        <f>SUM(J3076:J3077)</f>
        <v>22107.8</v>
      </c>
      <c r="K3078" s="107" t="s">
        <v>23</v>
      </c>
      <c r="L3078" s="107">
        <f>L3077</f>
        <v>3959.21</v>
      </c>
      <c r="M3078" s="62" t="s">
        <v>23</v>
      </c>
      <c r="N3078" s="107" t="s">
        <v>23</v>
      </c>
      <c r="O3078" s="11" t="s">
        <v>23</v>
      </c>
    </row>
    <row r="3079" spans="1:15" s="67" customFormat="1" ht="116.25" customHeight="1">
      <c r="A3079" s="104" t="s">
        <v>2786</v>
      </c>
      <c r="B3079" s="1049" t="s">
        <v>3048</v>
      </c>
      <c r="C3079" s="1050"/>
      <c r="D3079" s="11">
        <v>154.19999999999999</v>
      </c>
      <c r="E3079" s="104" t="s">
        <v>23</v>
      </c>
      <c r="F3079" s="166">
        <v>0</v>
      </c>
      <c r="G3079" s="10">
        <v>3</v>
      </c>
      <c r="H3079" s="167">
        <f>H3046+H3078</f>
        <v>822842.4800000001</v>
      </c>
      <c r="I3079" s="167">
        <v>0</v>
      </c>
      <c r="J3079" s="167">
        <f>J3046+J3078</f>
        <v>822842.4800000001</v>
      </c>
      <c r="K3079" s="103" t="s">
        <v>23</v>
      </c>
      <c r="L3079" s="34">
        <f>L3046+L3077</f>
        <v>2463851.1</v>
      </c>
      <c r="M3079" s="11" t="s">
        <v>23</v>
      </c>
      <c r="N3079" s="103" t="s">
        <v>23</v>
      </c>
      <c r="O3079" s="11" t="s">
        <v>23</v>
      </c>
    </row>
    <row r="3080" spans="1:15" s="67" customFormat="1" ht="40.5" customHeight="1">
      <c r="A3080" s="104" t="s">
        <v>2786</v>
      </c>
      <c r="B3080" s="1049" t="s">
        <v>3049</v>
      </c>
      <c r="C3080" s="1051"/>
      <c r="D3080" s="1051"/>
      <c r="E3080" s="1051"/>
      <c r="F3080" s="1051"/>
      <c r="G3080" s="1051"/>
      <c r="H3080" s="1051"/>
      <c r="I3080" s="1051"/>
      <c r="J3080" s="1051"/>
      <c r="K3080" s="1051"/>
      <c r="L3080" s="1051"/>
      <c r="M3080" s="1051"/>
      <c r="N3080" s="1051"/>
      <c r="O3080" s="1050"/>
    </row>
    <row r="3081" spans="1:15" s="67" customFormat="1" ht="38.25" customHeight="1">
      <c r="A3081" s="104" t="s">
        <v>2788</v>
      </c>
      <c r="B3081" s="1049" t="s">
        <v>20</v>
      </c>
      <c r="C3081" s="1051"/>
      <c r="D3081" s="1051"/>
      <c r="E3081" s="1051"/>
      <c r="F3081" s="1051"/>
      <c r="G3081" s="1051"/>
      <c r="H3081" s="1051"/>
      <c r="I3081" s="1051"/>
      <c r="J3081" s="1051"/>
      <c r="K3081" s="1051"/>
      <c r="L3081" s="1051"/>
      <c r="M3081" s="1051"/>
      <c r="N3081" s="1051"/>
      <c r="O3081" s="1050"/>
    </row>
    <row r="3082" spans="1:15" s="67" customFormat="1" ht="122.25" customHeight="1">
      <c r="A3082" s="44">
        <v>1</v>
      </c>
      <c r="B3082" s="888" t="s">
        <v>3050</v>
      </c>
      <c r="C3082" s="888" t="s">
        <v>3051</v>
      </c>
      <c r="D3082" s="828">
        <v>450.4</v>
      </c>
      <c r="E3082" s="333">
        <v>1101120001</v>
      </c>
      <c r="F3082" s="889" t="s">
        <v>23</v>
      </c>
      <c r="G3082" s="556">
        <v>1</v>
      </c>
      <c r="H3082" s="890">
        <v>1956000</v>
      </c>
      <c r="I3082" s="594">
        <v>1282810.32</v>
      </c>
      <c r="J3082" s="65">
        <f>H3082-I3082</f>
        <v>673189.67999999993</v>
      </c>
      <c r="K3082" s="888" t="s">
        <v>3052</v>
      </c>
      <c r="L3082" s="497">
        <v>6136169.6299999999</v>
      </c>
      <c r="M3082" s="498">
        <v>43463</v>
      </c>
      <c r="N3082" s="293" t="s">
        <v>3053</v>
      </c>
      <c r="O3082" s="18" t="s">
        <v>23</v>
      </c>
    </row>
    <row r="3083" spans="1:15" s="67" customFormat="1" ht="118.5" customHeight="1">
      <c r="A3083" s="44">
        <v>2</v>
      </c>
      <c r="B3083" s="888" t="s">
        <v>5761</v>
      </c>
      <c r="C3083" s="888" t="s">
        <v>3051</v>
      </c>
      <c r="D3083" s="828">
        <v>63</v>
      </c>
      <c r="E3083" s="333">
        <v>1101120002</v>
      </c>
      <c r="F3083" s="889"/>
      <c r="G3083" s="556">
        <v>1</v>
      </c>
      <c r="H3083" s="890">
        <v>39000</v>
      </c>
      <c r="I3083" s="594">
        <v>0</v>
      </c>
      <c r="J3083" s="65">
        <f>H3083-I3083</f>
        <v>39000</v>
      </c>
      <c r="K3083" s="888" t="s">
        <v>3054</v>
      </c>
      <c r="L3083" s="497">
        <v>1975025.43</v>
      </c>
      <c r="M3083" s="498">
        <v>43463</v>
      </c>
      <c r="N3083" s="293" t="s">
        <v>3053</v>
      </c>
      <c r="O3083" s="18" t="s">
        <v>23</v>
      </c>
    </row>
    <row r="3084" spans="1:15" s="67" customFormat="1" ht="120" customHeight="1">
      <c r="A3084" s="44">
        <v>3</v>
      </c>
      <c r="B3084" s="888" t="s">
        <v>3055</v>
      </c>
      <c r="C3084" s="888" t="s">
        <v>3051</v>
      </c>
      <c r="D3084" s="828">
        <v>258.10000000000002</v>
      </c>
      <c r="E3084" s="333">
        <v>1101120003</v>
      </c>
      <c r="F3084" s="889"/>
      <c r="G3084" s="556">
        <v>1</v>
      </c>
      <c r="H3084" s="890">
        <v>638000</v>
      </c>
      <c r="I3084" s="882">
        <v>598656.78</v>
      </c>
      <c r="J3084" s="65">
        <f>H3084-I3084</f>
        <v>39343.219999999972</v>
      </c>
      <c r="K3084" s="888" t="s">
        <v>3056</v>
      </c>
      <c r="L3084" s="497">
        <v>1745868.41</v>
      </c>
      <c r="M3084" s="498">
        <v>43463</v>
      </c>
      <c r="N3084" s="293" t="s">
        <v>3053</v>
      </c>
      <c r="O3084" s="18" t="s">
        <v>23</v>
      </c>
    </row>
    <row r="3085" spans="1:15" s="67" customFormat="1" ht="96" customHeight="1">
      <c r="A3085" s="104" t="s">
        <v>2788</v>
      </c>
      <c r="B3085" s="1049" t="s">
        <v>3057</v>
      </c>
      <c r="C3085" s="1050"/>
      <c r="D3085" s="11">
        <v>771.5</v>
      </c>
      <c r="E3085" s="104" t="s">
        <v>23</v>
      </c>
      <c r="F3085" s="166">
        <v>0</v>
      </c>
      <c r="G3085" s="10">
        <v>3</v>
      </c>
      <c r="H3085" s="167">
        <v>2633000</v>
      </c>
      <c r="I3085" s="177">
        <f>SUM(I3082:I3084)</f>
        <v>1881467.1</v>
      </c>
      <c r="J3085" s="177">
        <f>SUM(J3082:J3084)</f>
        <v>751532.89999999991</v>
      </c>
      <c r="K3085" s="103" t="s">
        <v>23</v>
      </c>
      <c r="L3085" s="34">
        <f>L3082+L3083+L3084</f>
        <v>9857063.4699999988</v>
      </c>
      <c r="M3085" s="11" t="s">
        <v>23</v>
      </c>
      <c r="N3085" s="103" t="s">
        <v>23</v>
      </c>
      <c r="O3085" s="11" t="s">
        <v>23</v>
      </c>
    </row>
    <row r="3086" spans="1:15" s="67" customFormat="1" ht="21">
      <c r="A3086" s="104" t="s">
        <v>2834</v>
      </c>
      <c r="B3086" s="1049" t="s">
        <v>197</v>
      </c>
      <c r="C3086" s="1051"/>
      <c r="D3086" s="1051"/>
      <c r="E3086" s="1051"/>
      <c r="F3086" s="1051"/>
      <c r="G3086" s="1051"/>
      <c r="H3086" s="1051"/>
      <c r="I3086" s="1051"/>
      <c r="J3086" s="1051"/>
      <c r="K3086" s="1051"/>
      <c r="L3086" s="1051"/>
      <c r="M3086" s="1051"/>
      <c r="N3086" s="1051"/>
      <c r="O3086" s="1050"/>
    </row>
    <row r="3087" spans="1:15" s="67" customFormat="1" ht="32.25" customHeight="1">
      <c r="A3087" s="44">
        <v>1</v>
      </c>
      <c r="B3087" s="21" t="s">
        <v>23</v>
      </c>
      <c r="C3087" s="21" t="s">
        <v>23</v>
      </c>
      <c r="D3087" s="801">
        <v>0</v>
      </c>
      <c r="E3087" s="44" t="s">
        <v>23</v>
      </c>
      <c r="F3087" s="799">
        <v>0</v>
      </c>
      <c r="G3087" s="282">
        <v>0</v>
      </c>
      <c r="H3087" s="273">
        <v>0</v>
      </c>
      <c r="I3087" s="273">
        <v>0</v>
      </c>
      <c r="J3087" s="273">
        <v>0</v>
      </c>
      <c r="K3087" s="44" t="s">
        <v>23</v>
      </c>
      <c r="L3087" s="273">
        <v>0</v>
      </c>
      <c r="M3087" s="20" t="s">
        <v>23</v>
      </c>
      <c r="N3087" s="44" t="s">
        <v>23</v>
      </c>
      <c r="O3087" s="18" t="s">
        <v>23</v>
      </c>
    </row>
    <row r="3088" spans="1:15" s="67" customFormat="1" ht="81" customHeight="1">
      <c r="A3088" s="104" t="s">
        <v>2834</v>
      </c>
      <c r="B3088" s="1049" t="s">
        <v>3058</v>
      </c>
      <c r="C3088" s="1050"/>
      <c r="D3088" s="11">
        <v>0</v>
      </c>
      <c r="E3088" s="104" t="s">
        <v>23</v>
      </c>
      <c r="F3088" s="166">
        <v>0</v>
      </c>
      <c r="G3088" s="10">
        <v>0</v>
      </c>
      <c r="H3088" s="167">
        <v>0</v>
      </c>
      <c r="I3088" s="167">
        <v>0</v>
      </c>
      <c r="J3088" s="35">
        <v>0</v>
      </c>
      <c r="K3088" s="103" t="s">
        <v>23</v>
      </c>
      <c r="L3088" s="34">
        <v>0</v>
      </c>
      <c r="M3088" s="11" t="s">
        <v>23</v>
      </c>
      <c r="N3088" s="103" t="s">
        <v>23</v>
      </c>
      <c r="O3088" s="11" t="s">
        <v>23</v>
      </c>
    </row>
    <row r="3089" spans="1:15" s="67" customFormat="1" ht="21">
      <c r="A3089" s="104" t="s">
        <v>2836</v>
      </c>
      <c r="B3089" s="1049" t="s">
        <v>678</v>
      </c>
      <c r="C3089" s="1051"/>
      <c r="D3089" s="1051"/>
      <c r="E3089" s="1051"/>
      <c r="F3089" s="1051"/>
      <c r="G3089" s="1051"/>
      <c r="H3089" s="1051"/>
      <c r="I3089" s="1051"/>
      <c r="J3089" s="1051"/>
      <c r="K3089" s="1051"/>
      <c r="L3089" s="1051"/>
      <c r="M3089" s="1051"/>
      <c r="N3089" s="1051"/>
      <c r="O3089" s="1050"/>
    </row>
    <row r="3090" spans="1:15" s="67" customFormat="1" ht="21">
      <c r="A3090" s="104" t="s">
        <v>2837</v>
      </c>
      <c r="B3090" s="1049" t="s">
        <v>977</v>
      </c>
      <c r="C3090" s="1051"/>
      <c r="D3090" s="1051"/>
      <c r="E3090" s="1051"/>
      <c r="F3090" s="1051"/>
      <c r="G3090" s="1051"/>
      <c r="H3090" s="1051"/>
      <c r="I3090" s="1051"/>
      <c r="J3090" s="1051"/>
      <c r="K3090" s="1051"/>
      <c r="L3090" s="1051"/>
      <c r="M3090" s="1051"/>
      <c r="N3090" s="1051"/>
      <c r="O3090" s="1050"/>
    </row>
    <row r="3091" spans="1:15" s="67" customFormat="1" ht="21">
      <c r="A3091" s="44">
        <v>1</v>
      </c>
      <c r="B3091" s="21" t="s">
        <v>23</v>
      </c>
      <c r="C3091" s="21" t="s">
        <v>23</v>
      </c>
      <c r="D3091" s="801">
        <v>0</v>
      </c>
      <c r="E3091" s="44" t="s">
        <v>23</v>
      </c>
      <c r="F3091" s="799">
        <v>0</v>
      </c>
      <c r="G3091" s="282">
        <v>0</v>
      </c>
      <c r="H3091" s="273">
        <v>0</v>
      </c>
      <c r="I3091" s="273">
        <v>0</v>
      </c>
      <c r="J3091" s="273">
        <v>0</v>
      </c>
      <c r="K3091" s="44" t="s">
        <v>23</v>
      </c>
      <c r="L3091" s="273">
        <v>0</v>
      </c>
      <c r="M3091" s="20" t="s">
        <v>23</v>
      </c>
      <c r="N3091" s="44" t="s">
        <v>23</v>
      </c>
      <c r="O3091" s="18" t="s">
        <v>23</v>
      </c>
    </row>
    <row r="3092" spans="1:15" s="67" customFormat="1" ht="21">
      <c r="A3092" s="104" t="s">
        <v>2837</v>
      </c>
      <c r="B3092" s="1049" t="s">
        <v>978</v>
      </c>
      <c r="C3092" s="1050"/>
      <c r="D3092" s="11">
        <v>0</v>
      </c>
      <c r="E3092" s="104" t="s">
        <v>23</v>
      </c>
      <c r="F3092" s="166">
        <v>0</v>
      </c>
      <c r="G3092" s="10">
        <v>0</v>
      </c>
      <c r="H3092" s="167">
        <v>0</v>
      </c>
      <c r="I3092" s="167">
        <v>0</v>
      </c>
      <c r="J3092" s="35">
        <v>0</v>
      </c>
      <c r="K3092" s="103" t="s">
        <v>23</v>
      </c>
      <c r="L3092" s="34">
        <v>0</v>
      </c>
      <c r="M3092" s="11" t="s">
        <v>23</v>
      </c>
      <c r="N3092" s="103" t="s">
        <v>23</v>
      </c>
      <c r="O3092" s="11" t="s">
        <v>23</v>
      </c>
    </row>
    <row r="3093" spans="1:15" s="67" customFormat="1" ht="21">
      <c r="A3093" s="104" t="s">
        <v>2838</v>
      </c>
      <c r="B3093" s="1049" t="s">
        <v>692</v>
      </c>
      <c r="C3093" s="1051"/>
      <c r="D3093" s="1051"/>
      <c r="E3093" s="1051"/>
      <c r="F3093" s="1051"/>
      <c r="G3093" s="1051"/>
      <c r="H3093" s="1051"/>
      <c r="I3093" s="1051"/>
      <c r="J3093" s="1051"/>
      <c r="K3093" s="1051"/>
      <c r="L3093" s="1051"/>
      <c r="M3093" s="1051"/>
      <c r="N3093" s="1051"/>
      <c r="O3093" s="1050"/>
    </row>
    <row r="3094" spans="1:15" s="67" customFormat="1" ht="21">
      <c r="A3094" s="44">
        <v>1</v>
      </c>
      <c r="B3094" s="21" t="s">
        <v>23</v>
      </c>
      <c r="C3094" s="21" t="s">
        <v>23</v>
      </c>
      <c r="D3094" s="801">
        <v>0</v>
      </c>
      <c r="E3094" s="44" t="s">
        <v>23</v>
      </c>
      <c r="F3094" s="799">
        <v>0</v>
      </c>
      <c r="G3094" s="282">
        <v>0</v>
      </c>
      <c r="H3094" s="273">
        <v>0</v>
      </c>
      <c r="I3094" s="273">
        <v>0</v>
      </c>
      <c r="J3094" s="273">
        <v>0</v>
      </c>
      <c r="K3094" s="44" t="s">
        <v>23</v>
      </c>
      <c r="L3094" s="273">
        <v>0</v>
      </c>
      <c r="M3094" s="20" t="s">
        <v>23</v>
      </c>
      <c r="N3094" s="44" t="s">
        <v>23</v>
      </c>
      <c r="O3094" s="18" t="s">
        <v>23</v>
      </c>
    </row>
    <row r="3095" spans="1:15" s="67" customFormat="1" ht="21">
      <c r="A3095" s="104" t="s">
        <v>2838</v>
      </c>
      <c r="B3095" s="1049" t="s">
        <v>980</v>
      </c>
      <c r="C3095" s="1050"/>
      <c r="D3095" s="11">
        <v>0</v>
      </c>
      <c r="E3095" s="104" t="s">
        <v>23</v>
      </c>
      <c r="F3095" s="166">
        <v>0</v>
      </c>
      <c r="G3095" s="10">
        <v>0</v>
      </c>
      <c r="H3095" s="167">
        <v>0</v>
      </c>
      <c r="I3095" s="167">
        <v>0</v>
      </c>
      <c r="J3095" s="35">
        <v>0</v>
      </c>
      <c r="K3095" s="103" t="s">
        <v>23</v>
      </c>
      <c r="L3095" s="34">
        <v>0</v>
      </c>
      <c r="M3095" s="11" t="s">
        <v>23</v>
      </c>
      <c r="N3095" s="103" t="s">
        <v>23</v>
      </c>
      <c r="O3095" s="11" t="s">
        <v>23</v>
      </c>
    </row>
    <row r="3096" spans="1:15" s="67" customFormat="1" ht="40.5">
      <c r="A3096" s="104" t="s">
        <v>2839</v>
      </c>
      <c r="B3096" s="1049" t="s">
        <v>721</v>
      </c>
      <c r="C3096" s="1051"/>
      <c r="D3096" s="1051"/>
      <c r="E3096" s="1051"/>
      <c r="F3096" s="1051"/>
      <c r="G3096" s="1051"/>
      <c r="H3096" s="1051"/>
      <c r="I3096" s="1051"/>
      <c r="J3096" s="1051"/>
      <c r="K3096" s="1051"/>
      <c r="L3096" s="1051"/>
      <c r="M3096" s="1051"/>
      <c r="N3096" s="1051"/>
      <c r="O3096" s="1050"/>
    </row>
    <row r="3097" spans="1:15" s="67" customFormat="1" ht="83.25" customHeight="1">
      <c r="A3097" s="44" t="s">
        <v>982</v>
      </c>
      <c r="B3097" s="481" t="s">
        <v>9103</v>
      </c>
      <c r="C3097" s="891" t="s">
        <v>5896</v>
      </c>
      <c r="D3097" s="892">
        <v>0</v>
      </c>
      <c r="E3097" s="14"/>
      <c r="F3097" s="166">
        <v>0</v>
      </c>
      <c r="G3097" s="893">
        <v>1</v>
      </c>
      <c r="H3097" s="882">
        <v>15000</v>
      </c>
      <c r="I3097" s="882">
        <v>0</v>
      </c>
      <c r="J3097" s="65">
        <f>H3097-I3097</f>
        <v>15000</v>
      </c>
      <c r="K3097" s="44" t="s">
        <v>23</v>
      </c>
      <c r="L3097" s="273">
        <v>0</v>
      </c>
      <c r="M3097" s="297">
        <v>44083</v>
      </c>
      <c r="N3097" s="293" t="s">
        <v>5897</v>
      </c>
      <c r="O3097" s="18" t="s">
        <v>23</v>
      </c>
    </row>
    <row r="3098" spans="1:15" s="67" customFormat="1" ht="40.5">
      <c r="A3098" s="104" t="s">
        <v>2839</v>
      </c>
      <c r="B3098" s="1049" t="s">
        <v>732</v>
      </c>
      <c r="C3098" s="1050"/>
      <c r="D3098" s="11">
        <v>0</v>
      </c>
      <c r="E3098" s="104" t="s">
        <v>23</v>
      </c>
      <c r="F3098" s="166">
        <v>0</v>
      </c>
      <c r="G3098" s="10">
        <v>0</v>
      </c>
      <c r="H3098" s="882">
        <v>15000</v>
      </c>
      <c r="I3098" s="882">
        <v>0</v>
      </c>
      <c r="J3098" s="65">
        <f>H3098-I3098</f>
        <v>15000</v>
      </c>
      <c r="K3098" s="103" t="s">
        <v>23</v>
      </c>
      <c r="L3098" s="846">
        <v>0</v>
      </c>
      <c r="M3098" s="11" t="s">
        <v>23</v>
      </c>
      <c r="N3098" s="103" t="s">
        <v>23</v>
      </c>
      <c r="O3098" s="11" t="s">
        <v>23</v>
      </c>
    </row>
    <row r="3099" spans="1:15" s="67" customFormat="1" ht="84.75" customHeight="1">
      <c r="A3099" s="104" t="s">
        <v>2836</v>
      </c>
      <c r="B3099" s="1049" t="s">
        <v>3059</v>
      </c>
      <c r="C3099" s="1050"/>
      <c r="D3099" s="11">
        <v>0</v>
      </c>
      <c r="E3099" s="104" t="s">
        <v>23</v>
      </c>
      <c r="F3099" s="166">
        <v>0</v>
      </c>
      <c r="G3099" s="10">
        <v>0</v>
      </c>
      <c r="H3099" s="882">
        <v>15000</v>
      </c>
      <c r="I3099" s="882">
        <v>0</v>
      </c>
      <c r="J3099" s="65">
        <f>H3099-I3099</f>
        <v>15000</v>
      </c>
      <c r="K3099" s="103" t="s">
        <v>23</v>
      </c>
      <c r="L3099" s="34">
        <v>0</v>
      </c>
      <c r="M3099" s="11" t="s">
        <v>23</v>
      </c>
      <c r="N3099" s="103" t="s">
        <v>23</v>
      </c>
      <c r="O3099" s="11" t="s">
        <v>23</v>
      </c>
    </row>
    <row r="3100" spans="1:15" s="67" customFormat="1" ht="21">
      <c r="A3100" s="104" t="s">
        <v>2841</v>
      </c>
      <c r="B3100" s="1049" t="s">
        <v>735</v>
      </c>
      <c r="C3100" s="1051"/>
      <c r="D3100" s="1051"/>
      <c r="E3100" s="1051"/>
      <c r="F3100" s="1051"/>
      <c r="G3100" s="1051"/>
      <c r="H3100" s="1051"/>
      <c r="I3100" s="1051"/>
      <c r="J3100" s="1051"/>
      <c r="K3100" s="1051"/>
      <c r="L3100" s="1051"/>
      <c r="M3100" s="1051"/>
      <c r="N3100" s="1051"/>
      <c r="O3100" s="1050"/>
    </row>
    <row r="3101" spans="1:15" s="67" customFormat="1" ht="21">
      <c r="A3101" s="104" t="s">
        <v>2842</v>
      </c>
      <c r="B3101" s="1049" t="s">
        <v>985</v>
      </c>
      <c r="C3101" s="1051"/>
      <c r="D3101" s="1051"/>
      <c r="E3101" s="1051"/>
      <c r="F3101" s="1051"/>
      <c r="G3101" s="1051"/>
      <c r="H3101" s="1051"/>
      <c r="I3101" s="1051"/>
      <c r="J3101" s="1051"/>
      <c r="K3101" s="1051"/>
      <c r="L3101" s="1051"/>
      <c r="M3101" s="1051"/>
      <c r="N3101" s="1051"/>
      <c r="O3101" s="1050"/>
    </row>
    <row r="3102" spans="1:15" s="67" customFormat="1" ht="21">
      <c r="A3102" s="44">
        <v>1</v>
      </c>
      <c r="B3102" s="21" t="s">
        <v>23</v>
      </c>
      <c r="C3102" s="21" t="s">
        <v>23</v>
      </c>
      <c r="D3102" s="801">
        <v>0</v>
      </c>
      <c r="E3102" s="44" t="s">
        <v>23</v>
      </c>
      <c r="F3102" s="799">
        <v>0</v>
      </c>
      <c r="G3102" s="282">
        <v>0</v>
      </c>
      <c r="H3102" s="273">
        <v>0</v>
      </c>
      <c r="I3102" s="273">
        <v>0</v>
      </c>
      <c r="J3102" s="273">
        <v>0</v>
      </c>
      <c r="K3102" s="44" t="s">
        <v>23</v>
      </c>
      <c r="L3102" s="273">
        <v>0</v>
      </c>
      <c r="M3102" s="20" t="s">
        <v>23</v>
      </c>
      <c r="N3102" s="44" t="s">
        <v>23</v>
      </c>
      <c r="O3102" s="18" t="s">
        <v>23</v>
      </c>
    </row>
    <row r="3103" spans="1:15" s="67" customFormat="1" ht="21">
      <c r="A3103" s="174" t="s">
        <v>2843</v>
      </c>
      <c r="B3103" s="1049" t="s">
        <v>949</v>
      </c>
      <c r="C3103" s="1050"/>
      <c r="D3103" s="11">
        <v>0</v>
      </c>
      <c r="E3103" s="104" t="s">
        <v>23</v>
      </c>
      <c r="F3103" s="166">
        <v>0</v>
      </c>
      <c r="G3103" s="10">
        <v>0</v>
      </c>
      <c r="H3103" s="167">
        <v>0</v>
      </c>
      <c r="I3103" s="167">
        <v>0</v>
      </c>
      <c r="J3103" s="35">
        <v>0</v>
      </c>
      <c r="K3103" s="103" t="s">
        <v>23</v>
      </c>
      <c r="L3103" s="34">
        <v>0</v>
      </c>
      <c r="M3103" s="11" t="s">
        <v>23</v>
      </c>
      <c r="N3103" s="103" t="s">
        <v>23</v>
      </c>
      <c r="O3103" s="11" t="s">
        <v>23</v>
      </c>
    </row>
    <row r="3104" spans="1:15" s="67" customFormat="1" ht="21">
      <c r="A3104" s="174" t="s">
        <v>2844</v>
      </c>
      <c r="B3104" s="1049" t="s">
        <v>987</v>
      </c>
      <c r="C3104" s="1051"/>
      <c r="D3104" s="1051"/>
      <c r="E3104" s="1051"/>
      <c r="F3104" s="1051"/>
      <c r="G3104" s="1051"/>
      <c r="H3104" s="1051"/>
      <c r="I3104" s="1051"/>
      <c r="J3104" s="1051"/>
      <c r="K3104" s="1051"/>
      <c r="L3104" s="1051"/>
      <c r="M3104" s="1051"/>
      <c r="N3104" s="1051"/>
      <c r="O3104" s="1050"/>
    </row>
    <row r="3105" spans="1:15" s="67" customFormat="1" ht="21">
      <c r="A3105" s="820">
        <v>1</v>
      </c>
      <c r="B3105" s="21" t="s">
        <v>23</v>
      </c>
      <c r="C3105" s="21" t="s">
        <v>23</v>
      </c>
      <c r="D3105" s="801">
        <v>0</v>
      </c>
      <c r="E3105" s="44" t="s">
        <v>23</v>
      </c>
      <c r="F3105" s="799">
        <v>0</v>
      </c>
      <c r="G3105" s="282">
        <v>0</v>
      </c>
      <c r="H3105" s="273">
        <v>0</v>
      </c>
      <c r="I3105" s="273">
        <v>0</v>
      </c>
      <c r="J3105" s="273">
        <v>0</v>
      </c>
      <c r="K3105" s="44" t="s">
        <v>23</v>
      </c>
      <c r="L3105" s="273">
        <v>0</v>
      </c>
      <c r="M3105" s="20" t="s">
        <v>23</v>
      </c>
      <c r="N3105" s="44" t="s">
        <v>23</v>
      </c>
      <c r="O3105" s="18" t="s">
        <v>23</v>
      </c>
    </row>
    <row r="3106" spans="1:15" s="67" customFormat="1" ht="21">
      <c r="A3106" s="174" t="s">
        <v>2844</v>
      </c>
      <c r="B3106" s="1049" t="s">
        <v>988</v>
      </c>
      <c r="C3106" s="1050"/>
      <c r="D3106" s="11">
        <v>0</v>
      </c>
      <c r="E3106" s="104" t="s">
        <v>23</v>
      </c>
      <c r="F3106" s="166">
        <v>0</v>
      </c>
      <c r="G3106" s="10">
        <v>0</v>
      </c>
      <c r="H3106" s="167">
        <v>0</v>
      </c>
      <c r="I3106" s="167">
        <v>0</v>
      </c>
      <c r="J3106" s="35">
        <v>0</v>
      </c>
      <c r="K3106" s="103" t="s">
        <v>23</v>
      </c>
      <c r="L3106" s="34">
        <v>0</v>
      </c>
      <c r="M3106" s="11" t="s">
        <v>23</v>
      </c>
      <c r="N3106" s="103" t="s">
        <v>23</v>
      </c>
      <c r="O3106" s="11" t="s">
        <v>23</v>
      </c>
    </row>
    <row r="3107" spans="1:15" s="67" customFormat="1" ht="21">
      <c r="A3107" s="174" t="s">
        <v>2845</v>
      </c>
      <c r="B3107" s="1049" t="s">
        <v>990</v>
      </c>
      <c r="C3107" s="1051"/>
      <c r="D3107" s="1051"/>
      <c r="E3107" s="1051"/>
      <c r="F3107" s="1051"/>
      <c r="G3107" s="1051"/>
      <c r="H3107" s="1051"/>
      <c r="I3107" s="1051"/>
      <c r="J3107" s="1051"/>
      <c r="K3107" s="1051"/>
      <c r="L3107" s="1051"/>
      <c r="M3107" s="1051"/>
      <c r="N3107" s="1051"/>
      <c r="O3107" s="1050"/>
    </row>
    <row r="3108" spans="1:15" s="67" customFormat="1" ht="21">
      <c r="A3108" s="820">
        <v>1</v>
      </c>
      <c r="B3108" s="21" t="s">
        <v>23</v>
      </c>
      <c r="C3108" s="21" t="s">
        <v>23</v>
      </c>
      <c r="D3108" s="801">
        <v>0</v>
      </c>
      <c r="E3108" s="44" t="s">
        <v>23</v>
      </c>
      <c r="F3108" s="799">
        <v>0</v>
      </c>
      <c r="G3108" s="282">
        <v>0</v>
      </c>
      <c r="H3108" s="273">
        <v>0</v>
      </c>
      <c r="I3108" s="273">
        <v>0</v>
      </c>
      <c r="J3108" s="273">
        <v>0</v>
      </c>
      <c r="K3108" s="44" t="s">
        <v>23</v>
      </c>
      <c r="L3108" s="273">
        <v>0</v>
      </c>
      <c r="M3108" s="20" t="s">
        <v>23</v>
      </c>
      <c r="N3108" s="44" t="s">
        <v>23</v>
      </c>
      <c r="O3108" s="18" t="s">
        <v>23</v>
      </c>
    </row>
    <row r="3109" spans="1:15" s="67" customFormat="1" ht="21">
      <c r="A3109" s="174" t="s">
        <v>2845</v>
      </c>
      <c r="B3109" s="1049" t="s">
        <v>991</v>
      </c>
      <c r="C3109" s="1050"/>
      <c r="D3109" s="11">
        <v>0</v>
      </c>
      <c r="E3109" s="104" t="s">
        <v>23</v>
      </c>
      <c r="F3109" s="166">
        <v>0</v>
      </c>
      <c r="G3109" s="10">
        <v>0</v>
      </c>
      <c r="H3109" s="167">
        <v>0</v>
      </c>
      <c r="I3109" s="167">
        <v>0</v>
      </c>
      <c r="J3109" s="35">
        <v>0</v>
      </c>
      <c r="K3109" s="103" t="s">
        <v>23</v>
      </c>
      <c r="L3109" s="34">
        <v>0</v>
      </c>
      <c r="M3109" s="11" t="s">
        <v>23</v>
      </c>
      <c r="N3109" s="103" t="s">
        <v>23</v>
      </c>
      <c r="O3109" s="11" t="s">
        <v>23</v>
      </c>
    </row>
    <row r="3110" spans="1:15" s="67" customFormat="1" ht="21">
      <c r="A3110" s="174" t="s">
        <v>2846</v>
      </c>
      <c r="B3110" s="1049" t="s">
        <v>721</v>
      </c>
      <c r="C3110" s="1051"/>
      <c r="D3110" s="1051"/>
      <c r="E3110" s="1051"/>
      <c r="F3110" s="1051"/>
      <c r="G3110" s="1051"/>
      <c r="H3110" s="1051"/>
      <c r="I3110" s="1051"/>
      <c r="J3110" s="1051"/>
      <c r="K3110" s="1051"/>
      <c r="L3110" s="1051"/>
      <c r="M3110" s="1051"/>
      <c r="N3110" s="1051"/>
      <c r="O3110" s="1050"/>
    </row>
    <row r="3111" spans="1:15" s="67" customFormat="1" ht="21">
      <c r="A3111" s="847" t="s">
        <v>982</v>
      </c>
      <c r="B3111" s="21" t="s">
        <v>23</v>
      </c>
      <c r="C3111" s="21" t="s">
        <v>23</v>
      </c>
      <c r="D3111" s="801">
        <v>0</v>
      </c>
      <c r="E3111" s="44" t="s">
        <v>23</v>
      </c>
      <c r="F3111" s="799">
        <v>0</v>
      </c>
      <c r="G3111" s="282">
        <v>0</v>
      </c>
      <c r="H3111" s="273">
        <v>0</v>
      </c>
      <c r="I3111" s="273">
        <v>0</v>
      </c>
      <c r="J3111" s="273">
        <v>0</v>
      </c>
      <c r="K3111" s="44" t="s">
        <v>23</v>
      </c>
      <c r="L3111" s="273">
        <v>0</v>
      </c>
      <c r="M3111" s="20" t="s">
        <v>23</v>
      </c>
      <c r="N3111" s="44" t="s">
        <v>23</v>
      </c>
      <c r="O3111" s="18" t="s">
        <v>23</v>
      </c>
    </row>
    <row r="3112" spans="1:15" s="67" customFormat="1" ht="21">
      <c r="A3112" s="174" t="s">
        <v>2846</v>
      </c>
      <c r="B3112" s="1049" t="s">
        <v>732</v>
      </c>
      <c r="C3112" s="1050"/>
      <c r="D3112" s="11">
        <v>0</v>
      </c>
      <c r="E3112" s="104" t="s">
        <v>23</v>
      </c>
      <c r="F3112" s="166">
        <v>0</v>
      </c>
      <c r="G3112" s="10">
        <v>0</v>
      </c>
      <c r="H3112" s="167">
        <v>0</v>
      </c>
      <c r="I3112" s="167">
        <v>0</v>
      </c>
      <c r="J3112" s="35">
        <v>0</v>
      </c>
      <c r="K3112" s="103" t="s">
        <v>23</v>
      </c>
      <c r="L3112" s="34">
        <v>0</v>
      </c>
      <c r="M3112" s="11" t="s">
        <v>23</v>
      </c>
      <c r="N3112" s="103" t="s">
        <v>23</v>
      </c>
      <c r="O3112" s="11" t="s">
        <v>23</v>
      </c>
    </row>
    <row r="3113" spans="1:15" s="67" customFormat="1" ht="88.5" customHeight="1">
      <c r="A3113" s="104" t="s">
        <v>2841</v>
      </c>
      <c r="B3113" s="1049" t="s">
        <v>3060</v>
      </c>
      <c r="C3113" s="1050"/>
      <c r="D3113" s="11">
        <v>0</v>
      </c>
      <c r="E3113" s="104" t="s">
        <v>23</v>
      </c>
      <c r="F3113" s="166">
        <v>0</v>
      </c>
      <c r="G3113" s="10">
        <v>0</v>
      </c>
      <c r="H3113" s="167">
        <v>0</v>
      </c>
      <c r="I3113" s="167">
        <v>0</v>
      </c>
      <c r="J3113" s="35">
        <v>0</v>
      </c>
      <c r="K3113" s="103" t="s">
        <v>23</v>
      </c>
      <c r="L3113" s="34">
        <v>0</v>
      </c>
      <c r="M3113" s="11" t="s">
        <v>23</v>
      </c>
      <c r="N3113" s="103" t="s">
        <v>23</v>
      </c>
      <c r="O3113" s="11" t="s">
        <v>23</v>
      </c>
    </row>
    <row r="3114" spans="1:15" s="67" customFormat="1" ht="21">
      <c r="A3114" s="174" t="s">
        <v>2848</v>
      </c>
      <c r="B3114" s="1049" t="s">
        <v>994</v>
      </c>
      <c r="C3114" s="1051"/>
      <c r="D3114" s="1051"/>
      <c r="E3114" s="1051"/>
      <c r="F3114" s="1051"/>
      <c r="G3114" s="1051"/>
      <c r="H3114" s="1051"/>
      <c r="I3114" s="1051"/>
      <c r="J3114" s="1051"/>
      <c r="K3114" s="1051"/>
      <c r="L3114" s="1051"/>
      <c r="M3114" s="1051"/>
      <c r="N3114" s="1051"/>
      <c r="O3114" s="1050"/>
    </row>
    <row r="3115" spans="1:15" s="67" customFormat="1" ht="114.75" customHeight="1">
      <c r="A3115" s="847" t="s">
        <v>982</v>
      </c>
      <c r="B3115" s="333" t="s">
        <v>3026</v>
      </c>
      <c r="C3115" s="333" t="s">
        <v>3061</v>
      </c>
      <c r="D3115" s="333"/>
      <c r="E3115" s="333">
        <v>1101130008</v>
      </c>
      <c r="F3115" s="333"/>
      <c r="G3115" s="333">
        <v>1</v>
      </c>
      <c r="H3115" s="829">
        <v>12000</v>
      </c>
      <c r="I3115" s="829">
        <v>0</v>
      </c>
      <c r="J3115" s="35">
        <v>12000</v>
      </c>
      <c r="K3115" s="44" t="s">
        <v>23</v>
      </c>
      <c r="L3115" s="273">
        <v>0</v>
      </c>
      <c r="M3115" s="20" t="s">
        <v>9105</v>
      </c>
      <c r="N3115" s="44" t="s">
        <v>9106</v>
      </c>
      <c r="O3115" s="18" t="s">
        <v>23</v>
      </c>
    </row>
    <row r="3116" spans="1:15" s="67" customFormat="1" ht="101.25">
      <c r="A3116" s="847" t="s">
        <v>1293</v>
      </c>
      <c r="B3116" s="333" t="s">
        <v>3062</v>
      </c>
      <c r="C3116" s="333" t="s">
        <v>3063</v>
      </c>
      <c r="D3116" s="333">
        <v>8.1</v>
      </c>
      <c r="E3116" s="333">
        <v>1101130009</v>
      </c>
      <c r="F3116" s="333"/>
      <c r="G3116" s="333">
        <v>1</v>
      </c>
      <c r="H3116" s="829">
        <v>3000</v>
      </c>
      <c r="I3116" s="829">
        <v>0</v>
      </c>
      <c r="J3116" s="35">
        <v>3000</v>
      </c>
      <c r="K3116" s="44" t="s">
        <v>3064</v>
      </c>
      <c r="L3116" s="273">
        <v>15239.75</v>
      </c>
      <c r="M3116" s="20">
        <v>43871</v>
      </c>
      <c r="N3116" s="44" t="s">
        <v>9107</v>
      </c>
      <c r="O3116" s="18"/>
    </row>
    <row r="3117" spans="1:15" s="67" customFormat="1" ht="101.25">
      <c r="A3117" s="847" t="s">
        <v>1027</v>
      </c>
      <c r="B3117" s="333" t="s">
        <v>3065</v>
      </c>
      <c r="C3117" s="333" t="s">
        <v>3066</v>
      </c>
      <c r="D3117" s="333">
        <v>9.3000000000000007</v>
      </c>
      <c r="E3117" s="333"/>
      <c r="F3117" s="333"/>
      <c r="G3117" s="333">
        <v>1</v>
      </c>
      <c r="H3117" s="829">
        <v>8000</v>
      </c>
      <c r="I3117" s="829">
        <v>0</v>
      </c>
      <c r="J3117" s="35">
        <v>8000</v>
      </c>
      <c r="K3117" s="44" t="s">
        <v>9104</v>
      </c>
      <c r="L3117" s="273">
        <v>12924.4</v>
      </c>
      <c r="M3117" s="20">
        <v>43873</v>
      </c>
      <c r="N3117" s="44" t="s">
        <v>9107</v>
      </c>
      <c r="O3117" s="18"/>
    </row>
    <row r="3118" spans="1:15" s="67" customFormat="1" ht="96.75" customHeight="1">
      <c r="A3118" s="104" t="s">
        <v>2848</v>
      </c>
      <c r="B3118" s="1049" t="s">
        <v>3067</v>
      </c>
      <c r="C3118" s="1050"/>
      <c r="D3118" s="11">
        <f>D3115+D3116+D3117</f>
        <v>17.399999999999999</v>
      </c>
      <c r="E3118" s="104" t="s">
        <v>23</v>
      </c>
      <c r="F3118" s="166">
        <v>0</v>
      </c>
      <c r="G3118" s="10">
        <v>3</v>
      </c>
      <c r="H3118" s="10">
        <v>23000</v>
      </c>
      <c r="I3118" s="10">
        <v>0</v>
      </c>
      <c r="J3118" s="35">
        <v>23000</v>
      </c>
      <c r="K3118" s="103" t="s">
        <v>23</v>
      </c>
      <c r="L3118" s="34">
        <f>SUM(L3115:L3117)</f>
        <v>28164.15</v>
      </c>
      <c r="M3118" s="11" t="s">
        <v>23</v>
      </c>
      <c r="N3118" s="103" t="s">
        <v>23</v>
      </c>
      <c r="O3118" s="11" t="s">
        <v>23</v>
      </c>
    </row>
    <row r="3119" spans="1:15" s="67" customFormat="1" ht="117" customHeight="1">
      <c r="A3119" s="104" t="s">
        <v>2786</v>
      </c>
      <c r="B3119" s="1049" t="s">
        <v>3068</v>
      </c>
      <c r="C3119" s="1050"/>
      <c r="D3119" s="11">
        <f>D3085+D3118</f>
        <v>788.9</v>
      </c>
      <c r="E3119" s="104" t="s">
        <v>23</v>
      </c>
      <c r="F3119" s="166">
        <v>0</v>
      </c>
      <c r="G3119" s="10">
        <f>G3085+G3118</f>
        <v>6</v>
      </c>
      <c r="H3119" s="177">
        <f>H3085+H3099+H3118</f>
        <v>2671000</v>
      </c>
      <c r="I3119" s="177">
        <f>SUM(I3085,I3118,I3098)</f>
        <v>1881467.1</v>
      </c>
      <c r="J3119" s="177">
        <f>SUM(J3085,J3118,J3098)</f>
        <v>789532.89999999991</v>
      </c>
      <c r="K3119" s="103" t="s">
        <v>23</v>
      </c>
      <c r="L3119" s="34">
        <f>L3085+L3098+L3118</f>
        <v>9885227.6199999992</v>
      </c>
      <c r="M3119" s="11" t="s">
        <v>23</v>
      </c>
      <c r="N3119" s="103" t="s">
        <v>23</v>
      </c>
      <c r="O3119" s="11" t="s">
        <v>23</v>
      </c>
    </row>
    <row r="3120" spans="1:15" s="67" customFormat="1" ht="63" customHeight="1">
      <c r="A3120" s="104" t="s">
        <v>2786</v>
      </c>
      <c r="B3120" s="1049" t="s">
        <v>3069</v>
      </c>
      <c r="C3120" s="1051"/>
      <c r="D3120" s="1051"/>
      <c r="E3120" s="1051"/>
      <c r="F3120" s="1051"/>
      <c r="G3120" s="1051"/>
      <c r="H3120" s="1051"/>
      <c r="I3120" s="1051"/>
      <c r="J3120" s="1051"/>
      <c r="K3120" s="1051"/>
      <c r="L3120" s="1051"/>
      <c r="M3120" s="1051"/>
      <c r="N3120" s="1051"/>
      <c r="O3120" s="1050"/>
    </row>
    <row r="3121" spans="1:15" s="67" customFormat="1" ht="21">
      <c r="A3121" s="104" t="s">
        <v>2788</v>
      </c>
      <c r="B3121" s="1049" t="s">
        <v>20</v>
      </c>
      <c r="C3121" s="1051"/>
      <c r="D3121" s="1051"/>
      <c r="E3121" s="1051"/>
      <c r="F3121" s="1051"/>
      <c r="G3121" s="1051"/>
      <c r="H3121" s="1051"/>
      <c r="I3121" s="1051"/>
      <c r="J3121" s="1051"/>
      <c r="K3121" s="1051"/>
      <c r="L3121" s="1051"/>
      <c r="M3121" s="1051"/>
      <c r="N3121" s="1051"/>
      <c r="O3121" s="1050"/>
    </row>
    <row r="3122" spans="1:15" s="67" customFormat="1" ht="120" customHeight="1">
      <c r="A3122" s="44">
        <v>1</v>
      </c>
      <c r="B3122" s="56" t="s">
        <v>3038</v>
      </c>
      <c r="C3122" s="56" t="s">
        <v>3070</v>
      </c>
      <c r="D3122" s="5">
        <v>188.2</v>
      </c>
      <c r="E3122" s="12">
        <v>10826</v>
      </c>
      <c r="F3122" s="333" t="s">
        <v>23</v>
      </c>
      <c r="G3122" s="57">
        <v>1</v>
      </c>
      <c r="H3122" s="368">
        <v>854951.76</v>
      </c>
      <c r="I3122" s="368">
        <v>0</v>
      </c>
      <c r="J3122" s="273">
        <v>854951.76</v>
      </c>
      <c r="K3122" s="442" t="s">
        <v>3071</v>
      </c>
      <c r="L3122" s="861">
        <v>3587805.28</v>
      </c>
      <c r="M3122" s="498">
        <v>43463</v>
      </c>
      <c r="N3122" s="293" t="s">
        <v>3072</v>
      </c>
      <c r="O3122" s="18" t="s">
        <v>23</v>
      </c>
    </row>
    <row r="3123" spans="1:15" s="67" customFormat="1" ht="81" customHeight="1">
      <c r="A3123" s="104" t="s">
        <v>2788</v>
      </c>
      <c r="B3123" s="1049" t="s">
        <v>3073</v>
      </c>
      <c r="C3123" s="1050"/>
      <c r="D3123" s="11">
        <v>188.2</v>
      </c>
      <c r="E3123" s="104" t="s">
        <v>23</v>
      </c>
      <c r="F3123" s="166">
        <v>0</v>
      </c>
      <c r="G3123" s="10">
        <v>1</v>
      </c>
      <c r="H3123" s="167">
        <v>854951.76</v>
      </c>
      <c r="I3123" s="167">
        <v>0</v>
      </c>
      <c r="J3123" s="35">
        <v>854951.76</v>
      </c>
      <c r="K3123" s="103" t="s">
        <v>23</v>
      </c>
      <c r="L3123" s="34">
        <f>L3122</f>
        <v>3587805.28</v>
      </c>
      <c r="M3123" s="11" t="s">
        <v>23</v>
      </c>
      <c r="N3123" s="103" t="s">
        <v>23</v>
      </c>
      <c r="O3123" s="11" t="s">
        <v>23</v>
      </c>
    </row>
    <row r="3124" spans="1:15" s="67" customFormat="1" ht="21">
      <c r="A3124" s="104" t="s">
        <v>2834</v>
      </c>
      <c r="B3124" s="1049" t="s">
        <v>197</v>
      </c>
      <c r="C3124" s="1051"/>
      <c r="D3124" s="1051"/>
      <c r="E3124" s="1051"/>
      <c r="F3124" s="1051"/>
      <c r="G3124" s="1051"/>
      <c r="H3124" s="1051"/>
      <c r="I3124" s="1051"/>
      <c r="J3124" s="1051"/>
      <c r="K3124" s="1051"/>
      <c r="L3124" s="1051"/>
      <c r="M3124" s="1051"/>
      <c r="N3124" s="1051"/>
      <c r="O3124" s="1050"/>
    </row>
    <row r="3125" spans="1:15" s="67" customFormat="1" ht="21">
      <c r="A3125" s="44">
        <v>1</v>
      </c>
      <c r="B3125" s="21" t="s">
        <v>23</v>
      </c>
      <c r="C3125" s="21" t="s">
        <v>23</v>
      </c>
      <c r="D3125" s="801">
        <v>0</v>
      </c>
      <c r="E3125" s="44" t="s">
        <v>23</v>
      </c>
      <c r="F3125" s="799">
        <v>0</v>
      </c>
      <c r="G3125" s="282">
        <v>0</v>
      </c>
      <c r="H3125" s="273">
        <v>0</v>
      </c>
      <c r="I3125" s="273">
        <v>0</v>
      </c>
      <c r="J3125" s="273">
        <v>0</v>
      </c>
      <c r="K3125" s="44" t="s">
        <v>23</v>
      </c>
      <c r="L3125" s="273">
        <v>0</v>
      </c>
      <c r="M3125" s="20" t="s">
        <v>23</v>
      </c>
      <c r="N3125" s="44" t="s">
        <v>23</v>
      </c>
      <c r="O3125" s="18" t="s">
        <v>23</v>
      </c>
    </row>
    <row r="3126" spans="1:15" s="67" customFormat="1" ht="77.25" customHeight="1">
      <c r="A3126" s="104" t="s">
        <v>2834</v>
      </c>
      <c r="B3126" s="1049" t="s">
        <v>3074</v>
      </c>
      <c r="C3126" s="1050"/>
      <c r="D3126" s="11">
        <v>0</v>
      </c>
      <c r="E3126" s="104" t="s">
        <v>23</v>
      </c>
      <c r="F3126" s="166">
        <v>0</v>
      </c>
      <c r="G3126" s="10">
        <v>0</v>
      </c>
      <c r="H3126" s="167">
        <v>0</v>
      </c>
      <c r="I3126" s="167">
        <v>0</v>
      </c>
      <c r="J3126" s="35">
        <v>0</v>
      </c>
      <c r="K3126" s="103" t="s">
        <v>23</v>
      </c>
      <c r="L3126" s="34">
        <v>0</v>
      </c>
      <c r="M3126" s="11" t="s">
        <v>23</v>
      </c>
      <c r="N3126" s="103" t="s">
        <v>23</v>
      </c>
      <c r="O3126" s="11" t="s">
        <v>23</v>
      </c>
    </row>
    <row r="3127" spans="1:15" s="67" customFormat="1" ht="21">
      <c r="A3127" s="104" t="s">
        <v>2836</v>
      </c>
      <c r="B3127" s="1049" t="s">
        <v>678</v>
      </c>
      <c r="C3127" s="1051"/>
      <c r="D3127" s="1051"/>
      <c r="E3127" s="1051"/>
      <c r="F3127" s="1051"/>
      <c r="G3127" s="1051"/>
      <c r="H3127" s="1051"/>
      <c r="I3127" s="1051"/>
      <c r="J3127" s="1051"/>
      <c r="K3127" s="1051"/>
      <c r="L3127" s="1051"/>
      <c r="M3127" s="1051"/>
      <c r="N3127" s="1051"/>
      <c r="O3127" s="1050"/>
    </row>
    <row r="3128" spans="1:15" s="67" customFormat="1" ht="21">
      <c r="A3128" s="104" t="s">
        <v>2837</v>
      </c>
      <c r="B3128" s="1049" t="s">
        <v>977</v>
      </c>
      <c r="C3128" s="1051"/>
      <c r="D3128" s="1051"/>
      <c r="E3128" s="1051"/>
      <c r="F3128" s="1051"/>
      <c r="G3128" s="1051"/>
      <c r="H3128" s="1051"/>
      <c r="I3128" s="1051"/>
      <c r="J3128" s="1051"/>
      <c r="K3128" s="1051"/>
      <c r="L3128" s="1051"/>
      <c r="M3128" s="1051"/>
      <c r="N3128" s="1051"/>
      <c r="O3128" s="1050"/>
    </row>
    <row r="3129" spans="1:15" s="67" customFormat="1" ht="21">
      <c r="A3129" s="44">
        <v>1</v>
      </c>
      <c r="B3129" s="21" t="s">
        <v>23</v>
      </c>
      <c r="C3129" s="21" t="s">
        <v>23</v>
      </c>
      <c r="D3129" s="801">
        <v>0</v>
      </c>
      <c r="E3129" s="44" t="s">
        <v>23</v>
      </c>
      <c r="F3129" s="799">
        <v>0</v>
      </c>
      <c r="G3129" s="282">
        <v>0</v>
      </c>
      <c r="H3129" s="273">
        <v>0</v>
      </c>
      <c r="I3129" s="273">
        <v>0</v>
      </c>
      <c r="J3129" s="273">
        <v>0</v>
      </c>
      <c r="K3129" s="44" t="s">
        <v>23</v>
      </c>
      <c r="L3129" s="273">
        <v>0</v>
      </c>
      <c r="M3129" s="20" t="s">
        <v>23</v>
      </c>
      <c r="N3129" s="44" t="s">
        <v>23</v>
      </c>
      <c r="O3129" s="18" t="s">
        <v>23</v>
      </c>
    </row>
    <row r="3130" spans="1:15" s="67" customFormat="1" ht="21">
      <c r="A3130" s="104" t="s">
        <v>2837</v>
      </c>
      <c r="B3130" s="1049" t="s">
        <v>978</v>
      </c>
      <c r="C3130" s="1050"/>
      <c r="D3130" s="11">
        <v>0</v>
      </c>
      <c r="E3130" s="104" t="s">
        <v>23</v>
      </c>
      <c r="F3130" s="166">
        <v>0</v>
      </c>
      <c r="G3130" s="10">
        <v>0</v>
      </c>
      <c r="H3130" s="167">
        <v>0</v>
      </c>
      <c r="I3130" s="167">
        <v>0</v>
      </c>
      <c r="J3130" s="35">
        <v>0</v>
      </c>
      <c r="K3130" s="103" t="s">
        <v>23</v>
      </c>
      <c r="L3130" s="34">
        <v>0</v>
      </c>
      <c r="M3130" s="11" t="s">
        <v>23</v>
      </c>
      <c r="N3130" s="103" t="s">
        <v>23</v>
      </c>
      <c r="O3130" s="11" t="s">
        <v>23</v>
      </c>
    </row>
    <row r="3131" spans="1:15" s="67" customFormat="1" ht="21">
      <c r="A3131" s="104" t="s">
        <v>2838</v>
      </c>
      <c r="B3131" s="1049" t="s">
        <v>692</v>
      </c>
      <c r="C3131" s="1051"/>
      <c r="D3131" s="1051"/>
      <c r="E3131" s="1051"/>
      <c r="F3131" s="1051"/>
      <c r="G3131" s="1051"/>
      <c r="H3131" s="1051"/>
      <c r="I3131" s="1051"/>
      <c r="J3131" s="1051"/>
      <c r="K3131" s="1051"/>
      <c r="L3131" s="1051"/>
      <c r="M3131" s="1051"/>
      <c r="N3131" s="1051"/>
      <c r="O3131" s="1050"/>
    </row>
    <row r="3132" spans="1:15" s="67" customFormat="1" ht="21">
      <c r="A3132" s="44">
        <v>1</v>
      </c>
      <c r="B3132" s="21" t="s">
        <v>23</v>
      </c>
      <c r="C3132" s="21" t="s">
        <v>23</v>
      </c>
      <c r="D3132" s="801">
        <v>0</v>
      </c>
      <c r="E3132" s="44" t="s">
        <v>23</v>
      </c>
      <c r="F3132" s="799">
        <v>0</v>
      </c>
      <c r="G3132" s="282">
        <v>0</v>
      </c>
      <c r="H3132" s="273">
        <v>0</v>
      </c>
      <c r="I3132" s="273">
        <v>0</v>
      </c>
      <c r="J3132" s="273">
        <v>0</v>
      </c>
      <c r="K3132" s="44" t="s">
        <v>23</v>
      </c>
      <c r="L3132" s="273">
        <v>0</v>
      </c>
      <c r="M3132" s="20" t="s">
        <v>23</v>
      </c>
      <c r="N3132" s="44" t="s">
        <v>23</v>
      </c>
      <c r="O3132" s="18" t="s">
        <v>23</v>
      </c>
    </row>
    <row r="3133" spans="1:15" s="67" customFormat="1" ht="21">
      <c r="A3133" s="104" t="s">
        <v>2838</v>
      </c>
      <c r="B3133" s="1049" t="s">
        <v>980</v>
      </c>
      <c r="C3133" s="1050"/>
      <c r="D3133" s="11">
        <v>0</v>
      </c>
      <c r="E3133" s="104" t="s">
        <v>23</v>
      </c>
      <c r="F3133" s="166">
        <v>0</v>
      </c>
      <c r="G3133" s="10">
        <v>0</v>
      </c>
      <c r="H3133" s="167">
        <v>0</v>
      </c>
      <c r="I3133" s="167">
        <v>0</v>
      </c>
      <c r="J3133" s="35">
        <v>0</v>
      </c>
      <c r="K3133" s="103" t="s">
        <v>23</v>
      </c>
      <c r="L3133" s="34">
        <v>0</v>
      </c>
      <c r="M3133" s="11" t="s">
        <v>23</v>
      </c>
      <c r="N3133" s="103" t="s">
        <v>23</v>
      </c>
      <c r="O3133" s="11" t="s">
        <v>23</v>
      </c>
    </row>
    <row r="3134" spans="1:15" s="67" customFormat="1" ht="40.5">
      <c r="A3134" s="104" t="s">
        <v>2839</v>
      </c>
      <c r="B3134" s="1049" t="s">
        <v>721</v>
      </c>
      <c r="C3134" s="1051"/>
      <c r="D3134" s="1051"/>
      <c r="E3134" s="1051"/>
      <c r="F3134" s="1051"/>
      <c r="G3134" s="1051"/>
      <c r="H3134" s="1051"/>
      <c r="I3134" s="1051"/>
      <c r="J3134" s="1051"/>
      <c r="K3134" s="1051"/>
      <c r="L3134" s="1051"/>
      <c r="M3134" s="1051"/>
      <c r="N3134" s="1051"/>
      <c r="O3134" s="1050"/>
    </row>
    <row r="3135" spans="1:15" s="67" customFormat="1" ht="21">
      <c r="A3135" s="44" t="s">
        <v>982</v>
      </c>
      <c r="B3135" s="12" t="s">
        <v>23</v>
      </c>
      <c r="C3135" s="12" t="s">
        <v>23</v>
      </c>
      <c r="D3135" s="54">
        <v>0</v>
      </c>
      <c r="E3135" s="17" t="s">
        <v>23</v>
      </c>
      <c r="F3135" s="799">
        <v>0</v>
      </c>
      <c r="G3135" s="269">
        <v>0</v>
      </c>
      <c r="H3135" s="788">
        <v>0</v>
      </c>
      <c r="I3135" s="273">
        <v>0</v>
      </c>
      <c r="J3135" s="273">
        <v>0</v>
      </c>
      <c r="K3135" s="44" t="s">
        <v>23</v>
      </c>
      <c r="L3135" s="273">
        <v>0</v>
      </c>
      <c r="M3135" s="281" t="s">
        <v>23</v>
      </c>
      <c r="N3135" s="17" t="s">
        <v>23</v>
      </c>
      <c r="O3135" s="18" t="s">
        <v>23</v>
      </c>
    </row>
    <row r="3136" spans="1:15" s="67" customFormat="1" ht="40.5">
      <c r="A3136" s="104" t="s">
        <v>2839</v>
      </c>
      <c r="B3136" s="1049" t="s">
        <v>732</v>
      </c>
      <c r="C3136" s="1050"/>
      <c r="D3136" s="11">
        <v>0</v>
      </c>
      <c r="E3136" s="104" t="s">
        <v>23</v>
      </c>
      <c r="F3136" s="166">
        <v>0</v>
      </c>
      <c r="G3136" s="10">
        <v>0</v>
      </c>
      <c r="H3136" s="167">
        <v>0</v>
      </c>
      <c r="I3136" s="167">
        <v>0</v>
      </c>
      <c r="J3136" s="35">
        <v>0</v>
      </c>
      <c r="K3136" s="103" t="s">
        <v>23</v>
      </c>
      <c r="L3136" s="846">
        <v>0</v>
      </c>
      <c r="M3136" s="11" t="s">
        <v>23</v>
      </c>
      <c r="N3136" s="103" t="s">
        <v>23</v>
      </c>
      <c r="O3136" s="11" t="s">
        <v>23</v>
      </c>
    </row>
    <row r="3137" spans="1:15" s="67" customFormat="1" ht="88.5" customHeight="1">
      <c r="A3137" s="104" t="s">
        <v>2836</v>
      </c>
      <c r="B3137" s="1049" t="s">
        <v>3075</v>
      </c>
      <c r="C3137" s="1050"/>
      <c r="D3137" s="11">
        <v>0</v>
      </c>
      <c r="E3137" s="104" t="s">
        <v>23</v>
      </c>
      <c r="F3137" s="166">
        <v>0</v>
      </c>
      <c r="G3137" s="10">
        <v>0</v>
      </c>
      <c r="H3137" s="167">
        <v>0</v>
      </c>
      <c r="I3137" s="167">
        <v>0</v>
      </c>
      <c r="J3137" s="35">
        <v>0</v>
      </c>
      <c r="K3137" s="103" t="s">
        <v>23</v>
      </c>
      <c r="L3137" s="34">
        <v>0</v>
      </c>
      <c r="M3137" s="11" t="s">
        <v>23</v>
      </c>
      <c r="N3137" s="103" t="s">
        <v>23</v>
      </c>
      <c r="O3137" s="11" t="s">
        <v>23</v>
      </c>
    </row>
    <row r="3138" spans="1:15" s="67" customFormat="1" ht="21">
      <c r="A3138" s="104" t="s">
        <v>2841</v>
      </c>
      <c r="B3138" s="1049" t="s">
        <v>735</v>
      </c>
      <c r="C3138" s="1051"/>
      <c r="D3138" s="1051"/>
      <c r="E3138" s="1051"/>
      <c r="F3138" s="1051"/>
      <c r="G3138" s="1051"/>
      <c r="H3138" s="1051"/>
      <c r="I3138" s="1051"/>
      <c r="J3138" s="1051"/>
      <c r="K3138" s="1051"/>
      <c r="L3138" s="1051"/>
      <c r="M3138" s="1051"/>
      <c r="N3138" s="1051"/>
      <c r="O3138" s="1050"/>
    </row>
    <row r="3139" spans="1:15" s="67" customFormat="1" ht="21">
      <c r="A3139" s="104" t="s">
        <v>2842</v>
      </c>
      <c r="B3139" s="1049" t="s">
        <v>985</v>
      </c>
      <c r="C3139" s="1051"/>
      <c r="D3139" s="1051"/>
      <c r="E3139" s="1051"/>
      <c r="F3139" s="1051"/>
      <c r="G3139" s="1051"/>
      <c r="H3139" s="1051"/>
      <c r="I3139" s="1051"/>
      <c r="J3139" s="1051"/>
      <c r="K3139" s="1051"/>
      <c r="L3139" s="1051"/>
      <c r="M3139" s="1051"/>
      <c r="N3139" s="1051"/>
      <c r="O3139" s="1050"/>
    </row>
    <row r="3140" spans="1:15" s="67" customFormat="1" ht="21">
      <c r="A3140" s="44">
        <v>1</v>
      </c>
      <c r="B3140" s="21" t="s">
        <v>23</v>
      </c>
      <c r="C3140" s="21" t="s">
        <v>23</v>
      </c>
      <c r="D3140" s="801">
        <v>0</v>
      </c>
      <c r="E3140" s="44" t="s">
        <v>23</v>
      </c>
      <c r="F3140" s="799">
        <v>0</v>
      </c>
      <c r="G3140" s="282">
        <v>0</v>
      </c>
      <c r="H3140" s="273">
        <v>0</v>
      </c>
      <c r="I3140" s="273">
        <v>0</v>
      </c>
      <c r="J3140" s="273">
        <v>0</v>
      </c>
      <c r="K3140" s="44" t="s">
        <v>23</v>
      </c>
      <c r="L3140" s="273">
        <v>0</v>
      </c>
      <c r="M3140" s="20" t="s">
        <v>23</v>
      </c>
      <c r="N3140" s="44" t="s">
        <v>23</v>
      </c>
      <c r="O3140" s="18" t="s">
        <v>23</v>
      </c>
    </row>
    <row r="3141" spans="1:15" s="67" customFormat="1" ht="21">
      <c r="A3141" s="174" t="s">
        <v>2843</v>
      </c>
      <c r="B3141" s="1049" t="s">
        <v>949</v>
      </c>
      <c r="C3141" s="1050"/>
      <c r="D3141" s="11">
        <v>0</v>
      </c>
      <c r="E3141" s="104" t="s">
        <v>23</v>
      </c>
      <c r="F3141" s="166">
        <v>0</v>
      </c>
      <c r="G3141" s="10">
        <v>0</v>
      </c>
      <c r="H3141" s="167">
        <v>0</v>
      </c>
      <c r="I3141" s="167">
        <v>0</v>
      </c>
      <c r="J3141" s="35">
        <v>0</v>
      </c>
      <c r="K3141" s="103" t="s">
        <v>23</v>
      </c>
      <c r="L3141" s="34">
        <v>0</v>
      </c>
      <c r="M3141" s="11" t="s">
        <v>23</v>
      </c>
      <c r="N3141" s="103" t="s">
        <v>23</v>
      </c>
      <c r="O3141" s="11" t="s">
        <v>23</v>
      </c>
    </row>
    <row r="3142" spans="1:15" s="67" customFormat="1" ht="21">
      <c r="A3142" s="174" t="s">
        <v>2844</v>
      </c>
      <c r="B3142" s="1049" t="s">
        <v>987</v>
      </c>
      <c r="C3142" s="1051"/>
      <c r="D3142" s="1051"/>
      <c r="E3142" s="1051"/>
      <c r="F3142" s="1051"/>
      <c r="G3142" s="1051"/>
      <c r="H3142" s="1051"/>
      <c r="I3142" s="1051"/>
      <c r="J3142" s="1051"/>
      <c r="K3142" s="1051"/>
      <c r="L3142" s="1051"/>
      <c r="M3142" s="1051"/>
      <c r="N3142" s="1051"/>
      <c r="O3142" s="1050"/>
    </row>
    <row r="3143" spans="1:15" s="67" customFormat="1" ht="21">
      <c r="A3143" s="820">
        <v>1</v>
      </c>
      <c r="B3143" s="21" t="s">
        <v>23</v>
      </c>
      <c r="C3143" s="21" t="s">
        <v>23</v>
      </c>
      <c r="D3143" s="801">
        <v>0</v>
      </c>
      <c r="E3143" s="44" t="s">
        <v>23</v>
      </c>
      <c r="F3143" s="799">
        <v>0</v>
      </c>
      <c r="G3143" s="282">
        <v>0</v>
      </c>
      <c r="H3143" s="273">
        <v>0</v>
      </c>
      <c r="I3143" s="273">
        <v>0</v>
      </c>
      <c r="J3143" s="273">
        <v>0</v>
      </c>
      <c r="K3143" s="44" t="s">
        <v>23</v>
      </c>
      <c r="L3143" s="273">
        <v>0</v>
      </c>
      <c r="M3143" s="20" t="s">
        <v>23</v>
      </c>
      <c r="N3143" s="44" t="s">
        <v>23</v>
      </c>
      <c r="O3143" s="18" t="s">
        <v>23</v>
      </c>
    </row>
    <row r="3144" spans="1:15" s="67" customFormat="1" ht="21">
      <c r="A3144" s="174" t="s">
        <v>2844</v>
      </c>
      <c r="B3144" s="1049" t="s">
        <v>988</v>
      </c>
      <c r="C3144" s="1050"/>
      <c r="D3144" s="11">
        <v>0</v>
      </c>
      <c r="E3144" s="104" t="s">
        <v>23</v>
      </c>
      <c r="F3144" s="166">
        <v>0</v>
      </c>
      <c r="G3144" s="10">
        <v>0</v>
      </c>
      <c r="H3144" s="167">
        <v>0</v>
      </c>
      <c r="I3144" s="167">
        <v>0</v>
      </c>
      <c r="J3144" s="35">
        <v>0</v>
      </c>
      <c r="K3144" s="103" t="s">
        <v>23</v>
      </c>
      <c r="L3144" s="34">
        <v>0</v>
      </c>
      <c r="M3144" s="11" t="s">
        <v>23</v>
      </c>
      <c r="N3144" s="103" t="s">
        <v>23</v>
      </c>
      <c r="O3144" s="11" t="s">
        <v>23</v>
      </c>
    </row>
    <row r="3145" spans="1:15" s="67" customFormat="1" ht="21">
      <c r="A3145" s="174" t="s">
        <v>2845</v>
      </c>
      <c r="B3145" s="1049" t="s">
        <v>990</v>
      </c>
      <c r="C3145" s="1051"/>
      <c r="D3145" s="1051"/>
      <c r="E3145" s="1051"/>
      <c r="F3145" s="1051"/>
      <c r="G3145" s="1051"/>
      <c r="H3145" s="1051"/>
      <c r="I3145" s="1051"/>
      <c r="J3145" s="1051"/>
      <c r="K3145" s="1051"/>
      <c r="L3145" s="1051"/>
      <c r="M3145" s="1051"/>
      <c r="N3145" s="1051"/>
      <c r="O3145" s="1050"/>
    </row>
    <row r="3146" spans="1:15" s="67" customFormat="1" ht="21">
      <c r="A3146" s="820">
        <v>1</v>
      </c>
      <c r="B3146" s="21" t="s">
        <v>23</v>
      </c>
      <c r="C3146" s="21" t="s">
        <v>23</v>
      </c>
      <c r="D3146" s="801">
        <v>0</v>
      </c>
      <c r="E3146" s="44" t="s">
        <v>23</v>
      </c>
      <c r="F3146" s="799">
        <v>0</v>
      </c>
      <c r="G3146" s="282">
        <v>0</v>
      </c>
      <c r="H3146" s="273">
        <v>0</v>
      </c>
      <c r="I3146" s="273">
        <v>0</v>
      </c>
      <c r="J3146" s="273">
        <v>0</v>
      </c>
      <c r="K3146" s="44" t="s">
        <v>23</v>
      </c>
      <c r="L3146" s="273">
        <v>0</v>
      </c>
      <c r="M3146" s="20" t="s">
        <v>23</v>
      </c>
      <c r="N3146" s="44" t="s">
        <v>23</v>
      </c>
      <c r="O3146" s="18" t="s">
        <v>23</v>
      </c>
    </row>
    <row r="3147" spans="1:15" s="67" customFormat="1" ht="21">
      <c r="A3147" s="174" t="s">
        <v>2845</v>
      </c>
      <c r="B3147" s="1049" t="s">
        <v>991</v>
      </c>
      <c r="C3147" s="1050"/>
      <c r="D3147" s="11">
        <v>0</v>
      </c>
      <c r="E3147" s="104" t="s">
        <v>23</v>
      </c>
      <c r="F3147" s="166">
        <v>0</v>
      </c>
      <c r="G3147" s="10">
        <v>0</v>
      </c>
      <c r="H3147" s="167">
        <v>0</v>
      </c>
      <c r="I3147" s="167">
        <v>0</v>
      </c>
      <c r="J3147" s="35">
        <v>0</v>
      </c>
      <c r="K3147" s="103" t="s">
        <v>23</v>
      </c>
      <c r="L3147" s="34">
        <v>0</v>
      </c>
      <c r="M3147" s="11" t="s">
        <v>23</v>
      </c>
      <c r="N3147" s="103" t="s">
        <v>23</v>
      </c>
      <c r="O3147" s="11" t="s">
        <v>23</v>
      </c>
    </row>
    <row r="3148" spans="1:15" s="67" customFormat="1" ht="21">
      <c r="A3148" s="174" t="s">
        <v>2846</v>
      </c>
      <c r="B3148" s="1049" t="s">
        <v>721</v>
      </c>
      <c r="C3148" s="1051"/>
      <c r="D3148" s="1051"/>
      <c r="E3148" s="1051"/>
      <c r="F3148" s="1051"/>
      <c r="G3148" s="1051"/>
      <c r="H3148" s="1051"/>
      <c r="I3148" s="1051"/>
      <c r="J3148" s="1051"/>
      <c r="K3148" s="1051"/>
      <c r="L3148" s="1051"/>
      <c r="M3148" s="1051"/>
      <c r="N3148" s="1051"/>
      <c r="O3148" s="1050"/>
    </row>
    <row r="3149" spans="1:15" s="67" customFormat="1" ht="21">
      <c r="A3149" s="847" t="s">
        <v>982</v>
      </c>
      <c r="B3149" s="21" t="s">
        <v>23</v>
      </c>
      <c r="C3149" s="21" t="s">
        <v>23</v>
      </c>
      <c r="D3149" s="801">
        <v>0</v>
      </c>
      <c r="E3149" s="44" t="s">
        <v>23</v>
      </c>
      <c r="F3149" s="799">
        <v>0</v>
      </c>
      <c r="G3149" s="282">
        <v>0</v>
      </c>
      <c r="H3149" s="273">
        <v>0</v>
      </c>
      <c r="I3149" s="273">
        <v>0</v>
      </c>
      <c r="J3149" s="273">
        <v>0</v>
      </c>
      <c r="K3149" s="44" t="s">
        <v>23</v>
      </c>
      <c r="L3149" s="273">
        <v>0</v>
      </c>
      <c r="M3149" s="20" t="s">
        <v>23</v>
      </c>
      <c r="N3149" s="44" t="s">
        <v>23</v>
      </c>
      <c r="O3149" s="18" t="s">
        <v>23</v>
      </c>
    </row>
    <row r="3150" spans="1:15" s="67" customFormat="1" ht="21">
      <c r="A3150" s="174" t="s">
        <v>2846</v>
      </c>
      <c r="B3150" s="1049" t="s">
        <v>732</v>
      </c>
      <c r="C3150" s="1050"/>
      <c r="D3150" s="11">
        <v>0</v>
      </c>
      <c r="E3150" s="104" t="s">
        <v>23</v>
      </c>
      <c r="F3150" s="166">
        <v>0</v>
      </c>
      <c r="G3150" s="10">
        <v>0</v>
      </c>
      <c r="H3150" s="167">
        <v>0</v>
      </c>
      <c r="I3150" s="167">
        <v>0</v>
      </c>
      <c r="J3150" s="35">
        <v>0</v>
      </c>
      <c r="K3150" s="103" t="s">
        <v>23</v>
      </c>
      <c r="L3150" s="34">
        <v>0</v>
      </c>
      <c r="M3150" s="11" t="s">
        <v>23</v>
      </c>
      <c r="N3150" s="103" t="s">
        <v>23</v>
      </c>
      <c r="O3150" s="11" t="s">
        <v>23</v>
      </c>
    </row>
    <row r="3151" spans="1:15" s="67" customFormat="1" ht="107.25" customHeight="1">
      <c r="A3151" s="104" t="s">
        <v>2841</v>
      </c>
      <c r="B3151" s="1049" t="s">
        <v>3076</v>
      </c>
      <c r="C3151" s="1050"/>
      <c r="D3151" s="11">
        <v>0</v>
      </c>
      <c r="E3151" s="104" t="s">
        <v>23</v>
      </c>
      <c r="F3151" s="166">
        <v>0</v>
      </c>
      <c r="G3151" s="10">
        <v>0</v>
      </c>
      <c r="H3151" s="167">
        <v>0</v>
      </c>
      <c r="I3151" s="167">
        <v>0</v>
      </c>
      <c r="J3151" s="35">
        <v>0</v>
      </c>
      <c r="K3151" s="103" t="s">
        <v>23</v>
      </c>
      <c r="L3151" s="34">
        <v>0</v>
      </c>
      <c r="M3151" s="11" t="s">
        <v>23</v>
      </c>
      <c r="N3151" s="103" t="s">
        <v>23</v>
      </c>
      <c r="O3151" s="11" t="s">
        <v>23</v>
      </c>
    </row>
    <row r="3152" spans="1:15" s="67" customFormat="1" ht="21">
      <c r="A3152" s="174" t="s">
        <v>2848</v>
      </c>
      <c r="B3152" s="1049" t="s">
        <v>994</v>
      </c>
      <c r="C3152" s="1051"/>
      <c r="D3152" s="1051"/>
      <c r="E3152" s="1051"/>
      <c r="F3152" s="1051"/>
      <c r="G3152" s="1051"/>
      <c r="H3152" s="1051"/>
      <c r="I3152" s="1051"/>
      <c r="J3152" s="1051"/>
      <c r="K3152" s="1051"/>
      <c r="L3152" s="1051"/>
      <c r="M3152" s="1051"/>
      <c r="N3152" s="1051"/>
      <c r="O3152" s="1050"/>
    </row>
    <row r="3153" spans="1:15" s="67" customFormat="1" ht="81">
      <c r="A3153" s="847" t="s">
        <v>982</v>
      </c>
      <c r="B3153" s="333" t="s">
        <v>3077</v>
      </c>
      <c r="C3153" s="333" t="s">
        <v>3078</v>
      </c>
      <c r="D3153" s="861">
        <v>25</v>
      </c>
      <c r="E3153" s="44" t="s">
        <v>23</v>
      </c>
      <c r="F3153" s="44" t="s">
        <v>23</v>
      </c>
      <c r="G3153" s="333">
        <v>1</v>
      </c>
      <c r="H3153" s="861">
        <v>192137</v>
      </c>
      <c r="I3153" s="861">
        <v>132894.82</v>
      </c>
      <c r="J3153" s="65">
        <f>H3153-I3153</f>
        <v>59242.179999999993</v>
      </c>
      <c r="K3153" s="44"/>
      <c r="L3153" s="273">
        <v>0</v>
      </c>
      <c r="M3153" s="498">
        <v>43463</v>
      </c>
      <c r="N3153" s="293" t="s">
        <v>3072</v>
      </c>
      <c r="O3153" s="18" t="s">
        <v>23</v>
      </c>
    </row>
    <row r="3154" spans="1:15" s="67" customFormat="1" ht="103.5" customHeight="1">
      <c r="A3154" s="847" t="s">
        <v>1293</v>
      </c>
      <c r="B3154" s="13" t="s">
        <v>3047</v>
      </c>
      <c r="C3154" s="13" t="s">
        <v>3079</v>
      </c>
      <c r="D3154" s="861">
        <v>408</v>
      </c>
      <c r="E3154" s="104" t="s">
        <v>23</v>
      </c>
      <c r="F3154" s="104" t="s">
        <v>23</v>
      </c>
      <c r="G3154" s="12">
        <v>1</v>
      </c>
      <c r="H3154" s="6">
        <v>3000</v>
      </c>
      <c r="I3154" s="6">
        <v>0</v>
      </c>
      <c r="J3154" s="273">
        <v>3000</v>
      </c>
      <c r="K3154" s="44" t="s">
        <v>3080</v>
      </c>
      <c r="L3154" s="273">
        <v>886915.74</v>
      </c>
      <c r="M3154" s="498">
        <v>43463</v>
      </c>
      <c r="N3154" s="293" t="s">
        <v>3072</v>
      </c>
      <c r="O3154" s="18"/>
    </row>
    <row r="3155" spans="1:15" s="67" customFormat="1" ht="111" customHeight="1">
      <c r="A3155" s="847" t="s">
        <v>1027</v>
      </c>
      <c r="B3155" s="13" t="s">
        <v>3081</v>
      </c>
      <c r="C3155" s="13" t="s">
        <v>9108</v>
      </c>
      <c r="D3155" s="333">
        <v>7.4</v>
      </c>
      <c r="E3155" s="333" t="s">
        <v>23</v>
      </c>
      <c r="F3155" s="333" t="s">
        <v>23</v>
      </c>
      <c r="G3155" s="12">
        <v>1</v>
      </c>
      <c r="H3155" s="6">
        <v>6000</v>
      </c>
      <c r="I3155" s="6">
        <v>0</v>
      </c>
      <c r="J3155" s="273">
        <v>6000</v>
      </c>
      <c r="K3155" s="44" t="s">
        <v>5900</v>
      </c>
      <c r="L3155" s="273">
        <v>10880.15</v>
      </c>
      <c r="M3155" s="498">
        <v>43915</v>
      </c>
      <c r="N3155" s="293" t="s">
        <v>6631</v>
      </c>
      <c r="O3155" s="18"/>
    </row>
    <row r="3156" spans="1:15" s="67" customFormat="1" ht="102" customHeight="1">
      <c r="A3156" s="847" t="s">
        <v>1547</v>
      </c>
      <c r="B3156" s="13" t="s">
        <v>3047</v>
      </c>
      <c r="C3156" s="13" t="s">
        <v>3082</v>
      </c>
      <c r="D3156" s="333">
        <v>73</v>
      </c>
      <c r="E3156" s="333" t="s">
        <v>23</v>
      </c>
      <c r="F3156" s="333" t="s">
        <v>23</v>
      </c>
      <c r="G3156" s="12">
        <v>1</v>
      </c>
      <c r="H3156" s="6">
        <v>7000</v>
      </c>
      <c r="I3156" s="6">
        <v>0</v>
      </c>
      <c r="J3156" s="273">
        <v>7000</v>
      </c>
      <c r="K3156" s="44" t="s">
        <v>3083</v>
      </c>
      <c r="L3156" s="273">
        <v>145307.23000000001</v>
      </c>
      <c r="M3156" s="498">
        <v>43463</v>
      </c>
      <c r="N3156" s="293" t="s">
        <v>3072</v>
      </c>
      <c r="O3156" s="18"/>
    </row>
    <row r="3157" spans="1:15" s="67" customFormat="1" ht="114.75" customHeight="1">
      <c r="A3157" s="104" t="s">
        <v>2848</v>
      </c>
      <c r="B3157" s="1049" t="s">
        <v>3084</v>
      </c>
      <c r="C3157" s="1050"/>
      <c r="D3157" s="11">
        <f>SUM(D3153:D3156)</f>
        <v>513.4</v>
      </c>
      <c r="E3157" s="104" t="s">
        <v>23</v>
      </c>
      <c r="F3157" s="166">
        <v>0</v>
      </c>
      <c r="G3157" s="169">
        <v>4</v>
      </c>
      <c r="H3157" s="167">
        <v>208137</v>
      </c>
      <c r="I3157" s="167">
        <f>SUM(I3153:I3156)</f>
        <v>132894.82</v>
      </c>
      <c r="J3157" s="35">
        <f>SUM(J3153:J3156)</f>
        <v>75242.179999999993</v>
      </c>
      <c r="K3157" s="103" t="s">
        <v>23</v>
      </c>
      <c r="L3157" s="846">
        <f>SUM(L3153:L3156)</f>
        <v>1043103.12</v>
      </c>
      <c r="M3157" s="11" t="s">
        <v>23</v>
      </c>
      <c r="N3157" s="103" t="s">
        <v>23</v>
      </c>
      <c r="O3157" s="11" t="s">
        <v>23</v>
      </c>
    </row>
    <row r="3158" spans="1:15" s="67" customFormat="1" ht="96" customHeight="1">
      <c r="A3158" s="104" t="s">
        <v>2786</v>
      </c>
      <c r="B3158" s="1049" t="s">
        <v>3085</v>
      </c>
      <c r="C3158" s="1050"/>
      <c r="D3158" s="11">
        <f>D3123+D3157</f>
        <v>701.59999999999991</v>
      </c>
      <c r="E3158" s="104" t="s">
        <v>23</v>
      </c>
      <c r="F3158" s="166">
        <v>0</v>
      </c>
      <c r="G3158" s="10">
        <v>5</v>
      </c>
      <c r="H3158" s="167">
        <v>1063088.76</v>
      </c>
      <c r="I3158" s="167">
        <f>SUM(I3154:I3157)</f>
        <v>132894.82</v>
      </c>
      <c r="J3158" s="35">
        <f>J3123+J3157</f>
        <v>930193.94</v>
      </c>
      <c r="K3158" s="103" t="s">
        <v>23</v>
      </c>
      <c r="L3158" s="34">
        <f>L3123+L3157</f>
        <v>4630908.3999999994</v>
      </c>
      <c r="M3158" s="11" t="s">
        <v>23</v>
      </c>
      <c r="N3158" s="103" t="s">
        <v>23</v>
      </c>
      <c r="O3158" s="11" t="s">
        <v>23</v>
      </c>
    </row>
    <row r="3159" spans="1:15" s="67" customFormat="1" ht="59.25" customHeight="1">
      <c r="A3159" s="104" t="s">
        <v>2786</v>
      </c>
      <c r="B3159" s="1049" t="s">
        <v>3086</v>
      </c>
      <c r="C3159" s="1051"/>
      <c r="D3159" s="1051"/>
      <c r="E3159" s="1051"/>
      <c r="F3159" s="1051"/>
      <c r="G3159" s="1051"/>
      <c r="H3159" s="1051"/>
      <c r="I3159" s="1051"/>
      <c r="J3159" s="1051"/>
      <c r="K3159" s="1051"/>
      <c r="L3159" s="1051"/>
      <c r="M3159" s="1051"/>
      <c r="N3159" s="1051"/>
      <c r="O3159" s="1050"/>
    </row>
    <row r="3160" spans="1:15" s="67" customFormat="1" ht="30" customHeight="1">
      <c r="A3160" s="104" t="s">
        <v>2788</v>
      </c>
      <c r="B3160" s="1049" t="s">
        <v>20</v>
      </c>
      <c r="C3160" s="1051"/>
      <c r="D3160" s="1051"/>
      <c r="E3160" s="1051"/>
      <c r="F3160" s="1051"/>
      <c r="G3160" s="1051"/>
      <c r="H3160" s="1051"/>
      <c r="I3160" s="1051"/>
      <c r="J3160" s="1051"/>
      <c r="K3160" s="1051"/>
      <c r="L3160" s="1051"/>
      <c r="M3160" s="1051"/>
      <c r="N3160" s="1051"/>
      <c r="O3160" s="1050"/>
    </row>
    <row r="3161" spans="1:15" s="67" customFormat="1" ht="182.25" customHeight="1">
      <c r="A3161" s="44">
        <v>1</v>
      </c>
      <c r="B3161" s="56" t="s">
        <v>3038</v>
      </c>
      <c r="C3161" s="56" t="s">
        <v>3087</v>
      </c>
      <c r="D3161" s="296">
        <v>37.200000000000003</v>
      </c>
      <c r="E3161" s="293">
        <v>1020001</v>
      </c>
      <c r="F3161" s="166">
        <v>0</v>
      </c>
      <c r="G3161" s="293">
        <v>1</v>
      </c>
      <c r="H3161" s="293">
        <v>188915.47</v>
      </c>
      <c r="I3161" s="296">
        <v>0</v>
      </c>
      <c r="J3161" s="273">
        <v>188915.47</v>
      </c>
      <c r="K3161" s="560" t="s">
        <v>3088</v>
      </c>
      <c r="L3161" s="560">
        <v>339321.29</v>
      </c>
      <c r="M3161" s="297">
        <v>43463</v>
      </c>
      <c r="N3161" s="293" t="s">
        <v>3089</v>
      </c>
      <c r="O3161" s="18" t="s">
        <v>23</v>
      </c>
    </row>
    <row r="3162" spans="1:15" s="67" customFormat="1" ht="182.25" customHeight="1">
      <c r="A3162" s="44">
        <v>2</v>
      </c>
      <c r="B3162" s="894" t="s">
        <v>9139</v>
      </c>
      <c r="C3162" s="56" t="s">
        <v>9140</v>
      </c>
      <c r="D3162" s="296">
        <v>34</v>
      </c>
      <c r="E3162" s="293">
        <v>1020031</v>
      </c>
      <c r="F3162" s="166">
        <v>0</v>
      </c>
      <c r="G3162" s="293">
        <v>1</v>
      </c>
      <c r="H3162" s="293">
        <v>161675.1</v>
      </c>
      <c r="I3162" s="296">
        <v>0</v>
      </c>
      <c r="J3162" s="273">
        <f>H3162-I3162</f>
        <v>161675.1</v>
      </c>
      <c r="K3162" s="560"/>
      <c r="L3162" s="560"/>
      <c r="M3162" s="297">
        <v>43463</v>
      </c>
      <c r="N3162" s="293" t="s">
        <v>3089</v>
      </c>
      <c r="O3162" s="18"/>
    </row>
    <row r="3163" spans="1:15" s="67" customFormat="1" ht="105" customHeight="1">
      <c r="A3163" s="104" t="s">
        <v>2788</v>
      </c>
      <c r="B3163" s="1049" t="s">
        <v>3090</v>
      </c>
      <c r="C3163" s="1050"/>
      <c r="D3163" s="11">
        <f>D3161+D3162</f>
        <v>71.2</v>
      </c>
      <c r="E3163" s="104" t="s">
        <v>23</v>
      </c>
      <c r="F3163" s="166">
        <v>0</v>
      </c>
      <c r="G3163" s="10">
        <f>G3161+G3162</f>
        <v>2</v>
      </c>
      <c r="H3163" s="293">
        <f>H3161+H3162</f>
        <v>350590.57</v>
      </c>
      <c r="I3163" s="296">
        <v>0</v>
      </c>
      <c r="J3163" s="273">
        <f>J3161+J3162</f>
        <v>350590.57</v>
      </c>
      <c r="K3163" s="103" t="s">
        <v>23</v>
      </c>
      <c r="L3163" s="34">
        <f>L3161+L3162</f>
        <v>339321.29</v>
      </c>
      <c r="M3163" s="11" t="s">
        <v>23</v>
      </c>
      <c r="N3163" s="103" t="s">
        <v>23</v>
      </c>
      <c r="O3163" s="11" t="s">
        <v>23</v>
      </c>
    </row>
    <row r="3164" spans="1:15" s="67" customFormat="1" ht="21">
      <c r="A3164" s="104" t="s">
        <v>2834</v>
      </c>
      <c r="B3164" s="1049" t="s">
        <v>197</v>
      </c>
      <c r="C3164" s="1051"/>
      <c r="D3164" s="1051"/>
      <c r="E3164" s="1051"/>
      <c r="F3164" s="1051"/>
      <c r="G3164" s="1051"/>
      <c r="H3164" s="1051"/>
      <c r="I3164" s="1051"/>
      <c r="J3164" s="1051"/>
      <c r="K3164" s="1051"/>
      <c r="L3164" s="1051"/>
      <c r="M3164" s="1051"/>
      <c r="N3164" s="1051"/>
      <c r="O3164" s="1050"/>
    </row>
    <row r="3165" spans="1:15" s="67" customFormat="1" ht="21">
      <c r="A3165" s="44">
        <v>1</v>
      </c>
      <c r="B3165" s="21" t="s">
        <v>23</v>
      </c>
      <c r="C3165" s="21" t="s">
        <v>23</v>
      </c>
      <c r="D3165" s="801">
        <v>0</v>
      </c>
      <c r="E3165" s="44" t="s">
        <v>23</v>
      </c>
      <c r="F3165" s="799">
        <v>0</v>
      </c>
      <c r="G3165" s="282">
        <v>0</v>
      </c>
      <c r="H3165" s="273">
        <v>0</v>
      </c>
      <c r="I3165" s="273">
        <v>0</v>
      </c>
      <c r="J3165" s="273">
        <v>0</v>
      </c>
      <c r="K3165" s="44" t="s">
        <v>23</v>
      </c>
      <c r="L3165" s="273">
        <v>0</v>
      </c>
      <c r="M3165" s="20" t="s">
        <v>23</v>
      </c>
      <c r="N3165" s="44" t="s">
        <v>23</v>
      </c>
      <c r="O3165" s="18" t="s">
        <v>23</v>
      </c>
    </row>
    <row r="3166" spans="1:15" s="67" customFormat="1" ht="88.5" customHeight="1">
      <c r="A3166" s="104" t="s">
        <v>2834</v>
      </c>
      <c r="B3166" s="1049" t="s">
        <v>3091</v>
      </c>
      <c r="C3166" s="1050"/>
      <c r="D3166" s="11">
        <v>0</v>
      </c>
      <c r="E3166" s="104" t="s">
        <v>23</v>
      </c>
      <c r="F3166" s="166">
        <v>0</v>
      </c>
      <c r="G3166" s="10">
        <v>0</v>
      </c>
      <c r="H3166" s="167">
        <v>0</v>
      </c>
      <c r="I3166" s="167">
        <v>0</v>
      </c>
      <c r="J3166" s="35">
        <v>0</v>
      </c>
      <c r="K3166" s="103" t="s">
        <v>23</v>
      </c>
      <c r="L3166" s="34">
        <v>0</v>
      </c>
      <c r="M3166" s="11" t="s">
        <v>23</v>
      </c>
      <c r="N3166" s="103" t="s">
        <v>23</v>
      </c>
      <c r="O3166" s="11" t="s">
        <v>23</v>
      </c>
    </row>
    <row r="3167" spans="1:15" s="67" customFormat="1" ht="21">
      <c r="A3167" s="104" t="s">
        <v>2836</v>
      </c>
      <c r="B3167" s="1049" t="s">
        <v>678</v>
      </c>
      <c r="C3167" s="1051"/>
      <c r="D3167" s="1051"/>
      <c r="E3167" s="1051"/>
      <c r="F3167" s="1051"/>
      <c r="G3167" s="1051"/>
      <c r="H3167" s="1051"/>
      <c r="I3167" s="1051"/>
      <c r="J3167" s="1051"/>
      <c r="K3167" s="1051"/>
      <c r="L3167" s="1051"/>
      <c r="M3167" s="1051"/>
      <c r="N3167" s="1051"/>
      <c r="O3167" s="1050"/>
    </row>
    <row r="3168" spans="1:15" s="67" customFormat="1" ht="21">
      <c r="A3168" s="104" t="s">
        <v>2837</v>
      </c>
      <c r="B3168" s="1049" t="s">
        <v>977</v>
      </c>
      <c r="C3168" s="1051"/>
      <c r="D3168" s="1057"/>
      <c r="E3168" s="1057"/>
      <c r="F3168" s="1057"/>
      <c r="G3168" s="1057"/>
      <c r="H3168" s="1057"/>
      <c r="I3168" s="1057"/>
      <c r="J3168" s="1057"/>
      <c r="K3168" s="1057"/>
      <c r="L3168" s="1057"/>
      <c r="M3168" s="1057"/>
      <c r="N3168" s="1057"/>
      <c r="O3168" s="1058"/>
    </row>
    <row r="3169" spans="1:15" s="67" customFormat="1" ht="21">
      <c r="A3169" s="44">
        <v>1</v>
      </c>
      <c r="B3169" s="21" t="s">
        <v>23</v>
      </c>
      <c r="C3169" s="21" t="s">
        <v>23</v>
      </c>
      <c r="D3169" s="801">
        <v>0</v>
      </c>
      <c r="E3169" s="44" t="s">
        <v>23</v>
      </c>
      <c r="F3169" s="799">
        <v>0</v>
      </c>
      <c r="G3169" s="282">
        <v>0</v>
      </c>
      <c r="H3169" s="273">
        <v>0</v>
      </c>
      <c r="I3169" s="273">
        <v>0</v>
      </c>
      <c r="J3169" s="273">
        <v>0</v>
      </c>
      <c r="K3169" s="44" t="s">
        <v>23</v>
      </c>
      <c r="L3169" s="273">
        <v>0</v>
      </c>
      <c r="M3169" s="20" t="s">
        <v>23</v>
      </c>
      <c r="N3169" s="44" t="s">
        <v>23</v>
      </c>
      <c r="O3169" s="18" t="s">
        <v>23</v>
      </c>
    </row>
    <row r="3170" spans="1:15" s="67" customFormat="1" ht="38.25" customHeight="1">
      <c r="A3170" s="104" t="s">
        <v>2837</v>
      </c>
      <c r="B3170" s="1049" t="s">
        <v>978</v>
      </c>
      <c r="C3170" s="1050"/>
      <c r="D3170" s="11">
        <v>0</v>
      </c>
      <c r="E3170" s="104" t="s">
        <v>23</v>
      </c>
      <c r="F3170" s="166">
        <v>0</v>
      </c>
      <c r="G3170" s="10">
        <v>0</v>
      </c>
      <c r="H3170" s="167">
        <v>0</v>
      </c>
      <c r="I3170" s="167">
        <v>0</v>
      </c>
      <c r="J3170" s="35">
        <v>0</v>
      </c>
      <c r="K3170" s="103" t="s">
        <v>23</v>
      </c>
      <c r="L3170" s="34">
        <v>0</v>
      </c>
      <c r="M3170" s="11" t="s">
        <v>23</v>
      </c>
      <c r="N3170" s="103" t="s">
        <v>23</v>
      </c>
      <c r="O3170" s="11" t="s">
        <v>23</v>
      </c>
    </row>
    <row r="3171" spans="1:15" s="67" customFormat="1" ht="21">
      <c r="A3171" s="104" t="s">
        <v>2838</v>
      </c>
      <c r="B3171" s="1049" t="s">
        <v>692</v>
      </c>
      <c r="C3171" s="1051"/>
      <c r="D3171" s="1051"/>
      <c r="E3171" s="1051"/>
      <c r="F3171" s="1051"/>
      <c r="G3171" s="1051"/>
      <c r="H3171" s="1051"/>
      <c r="I3171" s="1051"/>
      <c r="J3171" s="1051"/>
      <c r="K3171" s="1051"/>
      <c r="L3171" s="1051"/>
      <c r="M3171" s="1051"/>
      <c r="N3171" s="1051"/>
      <c r="O3171" s="1050"/>
    </row>
    <row r="3172" spans="1:15" s="67" customFormat="1" ht="21">
      <c r="A3172" s="44">
        <v>1</v>
      </c>
      <c r="B3172" s="21" t="s">
        <v>23</v>
      </c>
      <c r="C3172" s="21" t="s">
        <v>23</v>
      </c>
      <c r="D3172" s="801">
        <v>0</v>
      </c>
      <c r="E3172" s="44" t="s">
        <v>23</v>
      </c>
      <c r="F3172" s="799">
        <v>0</v>
      </c>
      <c r="G3172" s="282">
        <v>0</v>
      </c>
      <c r="H3172" s="273">
        <v>0</v>
      </c>
      <c r="I3172" s="273">
        <v>0</v>
      </c>
      <c r="J3172" s="273">
        <v>0</v>
      </c>
      <c r="K3172" s="44" t="s">
        <v>23</v>
      </c>
      <c r="L3172" s="273">
        <v>0</v>
      </c>
      <c r="M3172" s="20" t="s">
        <v>23</v>
      </c>
      <c r="N3172" s="44" t="s">
        <v>23</v>
      </c>
      <c r="O3172" s="18" t="s">
        <v>23</v>
      </c>
    </row>
    <row r="3173" spans="1:15" s="67" customFormat="1" ht="21">
      <c r="A3173" s="104" t="s">
        <v>2838</v>
      </c>
      <c r="B3173" s="1049" t="s">
        <v>980</v>
      </c>
      <c r="C3173" s="1050"/>
      <c r="D3173" s="11">
        <v>0</v>
      </c>
      <c r="E3173" s="104" t="s">
        <v>23</v>
      </c>
      <c r="F3173" s="166">
        <v>0</v>
      </c>
      <c r="G3173" s="10">
        <v>0</v>
      </c>
      <c r="H3173" s="167">
        <v>0</v>
      </c>
      <c r="I3173" s="167">
        <v>0</v>
      </c>
      <c r="J3173" s="35">
        <v>0</v>
      </c>
      <c r="K3173" s="103" t="s">
        <v>23</v>
      </c>
      <c r="L3173" s="34">
        <v>0</v>
      </c>
      <c r="M3173" s="11" t="s">
        <v>23</v>
      </c>
      <c r="N3173" s="103" t="s">
        <v>23</v>
      </c>
      <c r="O3173" s="11" t="s">
        <v>23</v>
      </c>
    </row>
    <row r="3174" spans="1:15" s="67" customFormat="1" ht="40.5">
      <c r="A3174" s="104" t="s">
        <v>2839</v>
      </c>
      <c r="B3174" s="1049" t="s">
        <v>721</v>
      </c>
      <c r="C3174" s="1051"/>
      <c r="D3174" s="1051"/>
      <c r="E3174" s="1051"/>
      <c r="F3174" s="1051"/>
      <c r="G3174" s="1051"/>
      <c r="H3174" s="1051"/>
      <c r="I3174" s="1051"/>
      <c r="J3174" s="1051"/>
      <c r="K3174" s="1051"/>
      <c r="L3174" s="1051"/>
      <c r="M3174" s="1051"/>
      <c r="N3174" s="1051"/>
      <c r="O3174" s="1050"/>
    </row>
    <row r="3175" spans="1:15" s="67" customFormat="1" ht="21">
      <c r="A3175" s="44" t="s">
        <v>982</v>
      </c>
      <c r="B3175" s="12" t="s">
        <v>23</v>
      </c>
      <c r="C3175" s="12" t="s">
        <v>23</v>
      </c>
      <c r="D3175" s="54">
        <v>0</v>
      </c>
      <c r="E3175" s="17" t="s">
        <v>23</v>
      </c>
      <c r="F3175" s="799">
        <v>0</v>
      </c>
      <c r="G3175" s="269">
        <v>0</v>
      </c>
      <c r="H3175" s="788">
        <v>0</v>
      </c>
      <c r="I3175" s="273">
        <v>0</v>
      </c>
      <c r="J3175" s="273">
        <v>0</v>
      </c>
      <c r="K3175" s="44" t="s">
        <v>23</v>
      </c>
      <c r="L3175" s="273">
        <v>0</v>
      </c>
      <c r="M3175" s="281" t="s">
        <v>23</v>
      </c>
      <c r="N3175" s="17" t="s">
        <v>23</v>
      </c>
      <c r="O3175" s="18" t="s">
        <v>23</v>
      </c>
    </row>
    <row r="3176" spans="1:15" s="67" customFormat="1" ht="40.5">
      <c r="A3176" s="104" t="s">
        <v>2839</v>
      </c>
      <c r="B3176" s="1049" t="s">
        <v>732</v>
      </c>
      <c r="C3176" s="1050"/>
      <c r="D3176" s="11">
        <v>0</v>
      </c>
      <c r="E3176" s="104" t="s">
        <v>23</v>
      </c>
      <c r="F3176" s="166">
        <v>0</v>
      </c>
      <c r="G3176" s="10">
        <v>0</v>
      </c>
      <c r="H3176" s="167">
        <v>0</v>
      </c>
      <c r="I3176" s="167">
        <v>0</v>
      </c>
      <c r="J3176" s="35">
        <v>0</v>
      </c>
      <c r="K3176" s="103" t="s">
        <v>23</v>
      </c>
      <c r="L3176" s="846">
        <v>0</v>
      </c>
      <c r="M3176" s="11" t="s">
        <v>23</v>
      </c>
      <c r="N3176" s="103" t="s">
        <v>23</v>
      </c>
      <c r="O3176" s="11" t="s">
        <v>23</v>
      </c>
    </row>
    <row r="3177" spans="1:15" s="67" customFormat="1" ht="90.75" customHeight="1">
      <c r="A3177" s="104" t="s">
        <v>2836</v>
      </c>
      <c r="B3177" s="1049" t="s">
        <v>3092</v>
      </c>
      <c r="C3177" s="1050"/>
      <c r="D3177" s="11">
        <v>0</v>
      </c>
      <c r="E3177" s="104" t="s">
        <v>23</v>
      </c>
      <c r="F3177" s="166">
        <v>0</v>
      </c>
      <c r="G3177" s="10">
        <v>0</v>
      </c>
      <c r="H3177" s="167">
        <v>0</v>
      </c>
      <c r="I3177" s="167">
        <v>0</v>
      </c>
      <c r="J3177" s="35">
        <v>0</v>
      </c>
      <c r="K3177" s="103" t="s">
        <v>23</v>
      </c>
      <c r="L3177" s="34">
        <v>0</v>
      </c>
      <c r="M3177" s="11" t="s">
        <v>23</v>
      </c>
      <c r="N3177" s="103" t="s">
        <v>23</v>
      </c>
      <c r="O3177" s="11" t="s">
        <v>23</v>
      </c>
    </row>
    <row r="3178" spans="1:15" s="67" customFormat="1" ht="21">
      <c r="A3178" s="104" t="s">
        <v>2841</v>
      </c>
      <c r="B3178" s="1049" t="s">
        <v>735</v>
      </c>
      <c r="C3178" s="1051"/>
      <c r="D3178" s="1051"/>
      <c r="E3178" s="1051"/>
      <c r="F3178" s="1051"/>
      <c r="G3178" s="1051"/>
      <c r="H3178" s="1051"/>
      <c r="I3178" s="1051"/>
      <c r="J3178" s="1051"/>
      <c r="K3178" s="1051"/>
      <c r="L3178" s="1051"/>
      <c r="M3178" s="1051"/>
      <c r="N3178" s="1051"/>
      <c r="O3178" s="1050"/>
    </row>
    <row r="3179" spans="1:15" s="67" customFormat="1" ht="21">
      <c r="A3179" s="104" t="s">
        <v>2842</v>
      </c>
      <c r="B3179" s="1049" t="s">
        <v>985</v>
      </c>
      <c r="C3179" s="1051"/>
      <c r="D3179" s="1051"/>
      <c r="E3179" s="1051"/>
      <c r="F3179" s="1051"/>
      <c r="G3179" s="1051"/>
      <c r="H3179" s="1051"/>
      <c r="I3179" s="1051"/>
      <c r="J3179" s="1051"/>
      <c r="K3179" s="1051"/>
      <c r="L3179" s="1051"/>
      <c r="M3179" s="1051"/>
      <c r="N3179" s="1051"/>
      <c r="O3179" s="1050"/>
    </row>
    <row r="3180" spans="1:15" s="67" customFormat="1" ht="21">
      <c r="A3180" s="44">
        <v>1</v>
      </c>
      <c r="B3180" s="21" t="s">
        <v>23</v>
      </c>
      <c r="C3180" s="21" t="s">
        <v>23</v>
      </c>
      <c r="D3180" s="801">
        <v>0</v>
      </c>
      <c r="E3180" s="44" t="s">
        <v>23</v>
      </c>
      <c r="F3180" s="799">
        <v>0</v>
      </c>
      <c r="G3180" s="282">
        <v>0</v>
      </c>
      <c r="H3180" s="273">
        <v>0</v>
      </c>
      <c r="I3180" s="273">
        <v>0</v>
      </c>
      <c r="J3180" s="273">
        <v>0</v>
      </c>
      <c r="K3180" s="44" t="s">
        <v>23</v>
      </c>
      <c r="L3180" s="273">
        <v>0</v>
      </c>
      <c r="M3180" s="20" t="s">
        <v>23</v>
      </c>
      <c r="N3180" s="44" t="s">
        <v>23</v>
      </c>
      <c r="O3180" s="18" t="s">
        <v>23</v>
      </c>
    </row>
    <row r="3181" spans="1:15" s="67" customFormat="1" ht="21">
      <c r="A3181" s="174" t="s">
        <v>2843</v>
      </c>
      <c r="B3181" s="1049" t="s">
        <v>949</v>
      </c>
      <c r="C3181" s="1050"/>
      <c r="D3181" s="11">
        <v>0</v>
      </c>
      <c r="E3181" s="104" t="s">
        <v>23</v>
      </c>
      <c r="F3181" s="166">
        <v>0</v>
      </c>
      <c r="G3181" s="10">
        <v>0</v>
      </c>
      <c r="H3181" s="167">
        <v>0</v>
      </c>
      <c r="I3181" s="167">
        <v>0</v>
      </c>
      <c r="J3181" s="35">
        <v>0</v>
      </c>
      <c r="K3181" s="103" t="s">
        <v>23</v>
      </c>
      <c r="L3181" s="34">
        <v>0</v>
      </c>
      <c r="M3181" s="11" t="s">
        <v>23</v>
      </c>
      <c r="N3181" s="103" t="s">
        <v>23</v>
      </c>
      <c r="O3181" s="11" t="s">
        <v>23</v>
      </c>
    </row>
    <row r="3182" spans="1:15" s="67" customFormat="1" ht="21">
      <c r="A3182" s="174" t="s">
        <v>2844</v>
      </c>
      <c r="B3182" s="1049" t="s">
        <v>987</v>
      </c>
      <c r="C3182" s="1051"/>
      <c r="D3182" s="1051"/>
      <c r="E3182" s="1051"/>
      <c r="F3182" s="1051"/>
      <c r="G3182" s="1051"/>
      <c r="H3182" s="1051"/>
      <c r="I3182" s="1051"/>
      <c r="J3182" s="1051"/>
      <c r="K3182" s="1051"/>
      <c r="L3182" s="1051"/>
      <c r="M3182" s="1051"/>
      <c r="N3182" s="1051"/>
      <c r="O3182" s="1050"/>
    </row>
    <row r="3183" spans="1:15" s="67" customFormat="1" ht="21">
      <c r="A3183" s="820">
        <v>1</v>
      </c>
      <c r="B3183" s="21">
        <v>0</v>
      </c>
      <c r="C3183" s="21" t="s">
        <v>23</v>
      </c>
      <c r="D3183" s="801"/>
      <c r="E3183" s="44" t="s">
        <v>23</v>
      </c>
      <c r="F3183" s="799">
        <v>0</v>
      </c>
      <c r="G3183" s="282">
        <v>1</v>
      </c>
      <c r="H3183" s="273">
        <v>0</v>
      </c>
      <c r="I3183" s="273">
        <v>0</v>
      </c>
      <c r="J3183" s="273">
        <v>0</v>
      </c>
      <c r="K3183" s="44" t="s">
        <v>23</v>
      </c>
      <c r="L3183" s="273">
        <v>0</v>
      </c>
      <c r="M3183" s="20" t="s">
        <v>23</v>
      </c>
      <c r="N3183" s="44" t="s">
        <v>23</v>
      </c>
      <c r="O3183" s="18" t="s">
        <v>23</v>
      </c>
    </row>
    <row r="3184" spans="1:15" s="67" customFormat="1" ht="21">
      <c r="A3184" s="174" t="s">
        <v>2844</v>
      </c>
      <c r="B3184" s="1049" t="s">
        <v>988</v>
      </c>
      <c r="C3184" s="1050"/>
      <c r="D3184" s="11">
        <v>0</v>
      </c>
      <c r="E3184" s="104" t="s">
        <v>23</v>
      </c>
      <c r="F3184" s="11">
        <v>0</v>
      </c>
      <c r="G3184" s="11">
        <v>0</v>
      </c>
      <c r="H3184" s="11">
        <v>0</v>
      </c>
      <c r="I3184" s="11">
        <v>0</v>
      </c>
      <c r="J3184" s="11">
        <v>0</v>
      </c>
      <c r="K3184" s="103" t="s">
        <v>23</v>
      </c>
      <c r="L3184" s="34">
        <v>0</v>
      </c>
      <c r="M3184" s="11" t="s">
        <v>23</v>
      </c>
      <c r="N3184" s="103" t="s">
        <v>23</v>
      </c>
      <c r="O3184" s="11" t="s">
        <v>23</v>
      </c>
    </row>
    <row r="3185" spans="1:15" s="67" customFormat="1" ht="21">
      <c r="A3185" s="174" t="s">
        <v>2845</v>
      </c>
      <c r="B3185" s="1049" t="s">
        <v>990</v>
      </c>
      <c r="C3185" s="1051"/>
      <c r="D3185" s="1051"/>
      <c r="E3185" s="1051"/>
      <c r="F3185" s="1051"/>
      <c r="G3185" s="1051"/>
      <c r="H3185" s="1051"/>
      <c r="I3185" s="1051"/>
      <c r="J3185" s="1051"/>
      <c r="K3185" s="1051"/>
      <c r="L3185" s="1051"/>
      <c r="M3185" s="1051"/>
      <c r="N3185" s="1051"/>
      <c r="O3185" s="1050"/>
    </row>
    <row r="3186" spans="1:15" s="67" customFormat="1" ht="21">
      <c r="A3186" s="820">
        <v>1</v>
      </c>
      <c r="B3186" s="21" t="s">
        <v>23</v>
      </c>
      <c r="C3186" s="21" t="s">
        <v>23</v>
      </c>
      <c r="D3186" s="801">
        <v>0</v>
      </c>
      <c r="E3186" s="44" t="s">
        <v>23</v>
      </c>
      <c r="F3186" s="799">
        <v>0</v>
      </c>
      <c r="G3186" s="282">
        <v>0</v>
      </c>
      <c r="H3186" s="273">
        <v>0</v>
      </c>
      <c r="I3186" s="273">
        <v>0</v>
      </c>
      <c r="J3186" s="273">
        <v>0</v>
      </c>
      <c r="K3186" s="44" t="s">
        <v>23</v>
      </c>
      <c r="L3186" s="273">
        <v>0</v>
      </c>
      <c r="M3186" s="20" t="s">
        <v>23</v>
      </c>
      <c r="N3186" s="44" t="s">
        <v>23</v>
      </c>
      <c r="O3186" s="18" t="s">
        <v>23</v>
      </c>
    </row>
    <row r="3187" spans="1:15" s="67" customFormat="1" ht="21">
      <c r="A3187" s="174" t="s">
        <v>2845</v>
      </c>
      <c r="B3187" s="1049" t="s">
        <v>991</v>
      </c>
      <c r="C3187" s="1050"/>
      <c r="D3187" s="11">
        <v>0</v>
      </c>
      <c r="E3187" s="104" t="s">
        <v>23</v>
      </c>
      <c r="F3187" s="166">
        <v>0</v>
      </c>
      <c r="G3187" s="10">
        <v>0</v>
      </c>
      <c r="H3187" s="167">
        <v>0</v>
      </c>
      <c r="I3187" s="167">
        <v>0</v>
      </c>
      <c r="J3187" s="35">
        <v>0</v>
      </c>
      <c r="K3187" s="103" t="s">
        <v>23</v>
      </c>
      <c r="L3187" s="34">
        <v>0</v>
      </c>
      <c r="M3187" s="11" t="s">
        <v>23</v>
      </c>
      <c r="N3187" s="103" t="s">
        <v>23</v>
      </c>
      <c r="O3187" s="11" t="s">
        <v>23</v>
      </c>
    </row>
    <row r="3188" spans="1:15" s="67" customFormat="1" ht="21">
      <c r="A3188" s="174" t="s">
        <v>2846</v>
      </c>
      <c r="B3188" s="1049" t="s">
        <v>721</v>
      </c>
      <c r="C3188" s="1051"/>
      <c r="D3188" s="1051"/>
      <c r="E3188" s="1051"/>
      <c r="F3188" s="1051"/>
      <c r="G3188" s="1051"/>
      <c r="H3188" s="1051"/>
      <c r="I3188" s="1051"/>
      <c r="J3188" s="1051"/>
      <c r="K3188" s="1051"/>
      <c r="L3188" s="1051"/>
      <c r="M3188" s="1051"/>
      <c r="N3188" s="1051"/>
      <c r="O3188" s="1050"/>
    </row>
    <row r="3189" spans="1:15" s="67" customFormat="1" ht="21">
      <c r="A3189" s="847" t="s">
        <v>982</v>
      </c>
      <c r="B3189" s="21" t="s">
        <v>23</v>
      </c>
      <c r="C3189" s="21" t="s">
        <v>23</v>
      </c>
      <c r="D3189" s="801">
        <v>0</v>
      </c>
      <c r="E3189" s="44" t="s">
        <v>23</v>
      </c>
      <c r="F3189" s="799">
        <v>0</v>
      </c>
      <c r="G3189" s="282">
        <v>0</v>
      </c>
      <c r="H3189" s="273">
        <v>0</v>
      </c>
      <c r="I3189" s="273">
        <v>0</v>
      </c>
      <c r="J3189" s="273">
        <v>0</v>
      </c>
      <c r="K3189" s="44" t="s">
        <v>23</v>
      </c>
      <c r="L3189" s="273">
        <v>0</v>
      </c>
      <c r="M3189" s="20" t="s">
        <v>23</v>
      </c>
      <c r="N3189" s="44" t="s">
        <v>23</v>
      </c>
      <c r="O3189" s="18" t="s">
        <v>23</v>
      </c>
    </row>
    <row r="3190" spans="1:15" s="67" customFormat="1" ht="21">
      <c r="A3190" s="174" t="s">
        <v>2846</v>
      </c>
      <c r="B3190" s="1049" t="s">
        <v>732</v>
      </c>
      <c r="C3190" s="1050"/>
      <c r="D3190" s="11">
        <v>0</v>
      </c>
      <c r="E3190" s="104" t="s">
        <v>23</v>
      </c>
      <c r="F3190" s="166">
        <v>0</v>
      </c>
      <c r="G3190" s="10">
        <v>0</v>
      </c>
      <c r="H3190" s="167">
        <v>0</v>
      </c>
      <c r="I3190" s="167">
        <v>0</v>
      </c>
      <c r="J3190" s="35">
        <v>0</v>
      </c>
      <c r="K3190" s="103" t="s">
        <v>23</v>
      </c>
      <c r="L3190" s="34">
        <v>0</v>
      </c>
      <c r="M3190" s="11" t="s">
        <v>23</v>
      </c>
      <c r="N3190" s="103" t="s">
        <v>23</v>
      </c>
      <c r="O3190" s="11" t="s">
        <v>23</v>
      </c>
    </row>
    <row r="3191" spans="1:15" s="67" customFormat="1" ht="98.25" customHeight="1">
      <c r="A3191" s="104" t="s">
        <v>2841</v>
      </c>
      <c r="B3191" s="1049" t="s">
        <v>3094</v>
      </c>
      <c r="C3191" s="1050"/>
      <c r="D3191" s="11">
        <v>0</v>
      </c>
      <c r="E3191" s="104" t="s">
        <v>23</v>
      </c>
      <c r="F3191" s="166">
        <v>0</v>
      </c>
      <c r="G3191" s="10">
        <v>0</v>
      </c>
      <c r="H3191" s="167">
        <v>0</v>
      </c>
      <c r="I3191" s="167">
        <v>0</v>
      </c>
      <c r="J3191" s="35">
        <v>0</v>
      </c>
      <c r="K3191" s="103" t="s">
        <v>23</v>
      </c>
      <c r="L3191" s="34">
        <v>0</v>
      </c>
      <c r="M3191" s="11" t="s">
        <v>23</v>
      </c>
      <c r="N3191" s="103" t="s">
        <v>23</v>
      </c>
      <c r="O3191" s="11" t="s">
        <v>23</v>
      </c>
    </row>
    <row r="3192" spans="1:15" s="67" customFormat="1" ht="39.75" customHeight="1">
      <c r="A3192" s="174" t="s">
        <v>2848</v>
      </c>
      <c r="B3192" s="1049" t="s">
        <v>994</v>
      </c>
      <c r="C3192" s="1051"/>
      <c r="D3192" s="1051"/>
      <c r="E3192" s="1051"/>
      <c r="F3192" s="1051"/>
      <c r="G3192" s="1051"/>
      <c r="H3192" s="1051"/>
      <c r="I3192" s="1051"/>
      <c r="J3192" s="1051"/>
      <c r="K3192" s="1051"/>
      <c r="L3192" s="1051"/>
      <c r="M3192" s="1051"/>
      <c r="N3192" s="1051"/>
      <c r="O3192" s="1050"/>
    </row>
    <row r="3193" spans="1:15" s="67" customFormat="1" ht="135.75" customHeight="1">
      <c r="A3193" s="847" t="s">
        <v>982</v>
      </c>
      <c r="B3193" s="333" t="s">
        <v>3047</v>
      </c>
      <c r="C3193" s="333" t="s">
        <v>3095</v>
      </c>
      <c r="D3193" s="333">
        <v>13.4</v>
      </c>
      <c r="E3193" s="333">
        <v>1101120017</v>
      </c>
      <c r="F3193" s="333"/>
      <c r="G3193" s="333">
        <v>1</v>
      </c>
      <c r="H3193" s="861">
        <v>217000</v>
      </c>
      <c r="I3193" s="273">
        <v>0</v>
      </c>
      <c r="J3193" s="35">
        <v>217000</v>
      </c>
      <c r="K3193" s="44" t="s">
        <v>3096</v>
      </c>
      <c r="L3193" s="273">
        <v>17812.62</v>
      </c>
      <c r="M3193" s="508">
        <v>43915</v>
      </c>
      <c r="N3193" s="293" t="s">
        <v>6630</v>
      </c>
      <c r="O3193" s="18" t="s">
        <v>23</v>
      </c>
    </row>
    <row r="3194" spans="1:15" s="67" customFormat="1" ht="87" customHeight="1">
      <c r="A3194" s="104" t="s">
        <v>2848</v>
      </c>
      <c r="B3194" s="1049" t="s">
        <v>3098</v>
      </c>
      <c r="C3194" s="1050"/>
      <c r="D3194" s="11">
        <v>0</v>
      </c>
      <c r="E3194" s="104" t="s">
        <v>23</v>
      </c>
      <c r="F3194" s="166">
        <v>0</v>
      </c>
      <c r="G3194" s="10">
        <v>1</v>
      </c>
      <c r="H3194" s="34">
        <v>217000</v>
      </c>
      <c r="I3194" s="34">
        <v>0</v>
      </c>
      <c r="J3194" s="35">
        <v>217000</v>
      </c>
      <c r="K3194" s="103" t="s">
        <v>23</v>
      </c>
      <c r="L3194" s="34">
        <f>L3193</f>
        <v>17812.62</v>
      </c>
      <c r="M3194" s="11" t="s">
        <v>23</v>
      </c>
      <c r="N3194" s="103" t="s">
        <v>23</v>
      </c>
      <c r="O3194" s="11" t="s">
        <v>23</v>
      </c>
    </row>
    <row r="3195" spans="1:15" s="67" customFormat="1" ht="103.5" customHeight="1">
      <c r="A3195" s="104" t="s">
        <v>2786</v>
      </c>
      <c r="B3195" s="1049" t="s">
        <v>3099</v>
      </c>
      <c r="C3195" s="1050"/>
      <c r="D3195" s="11">
        <f>D3163+D3194</f>
        <v>71.2</v>
      </c>
      <c r="E3195" s="104" t="s">
        <v>23</v>
      </c>
      <c r="F3195" s="166">
        <v>0</v>
      </c>
      <c r="G3195" s="10">
        <f>G3163+G3194</f>
        <v>3</v>
      </c>
      <c r="H3195" s="167">
        <f>H3163+H3194</f>
        <v>567590.57000000007</v>
      </c>
      <c r="I3195" s="167">
        <v>0</v>
      </c>
      <c r="J3195" s="167">
        <f>J3163+J3194</f>
        <v>567590.57000000007</v>
      </c>
      <c r="K3195" s="103" t="s">
        <v>23</v>
      </c>
      <c r="L3195" s="34">
        <f>L3163+L3193</f>
        <v>357133.91</v>
      </c>
      <c r="M3195" s="11" t="s">
        <v>23</v>
      </c>
      <c r="N3195" s="103" t="s">
        <v>23</v>
      </c>
      <c r="O3195" s="11" t="s">
        <v>23</v>
      </c>
    </row>
    <row r="3196" spans="1:15" s="67" customFormat="1" ht="57.75" customHeight="1">
      <c r="A3196" s="104" t="s">
        <v>2786</v>
      </c>
      <c r="B3196" s="1049" t="s">
        <v>3100</v>
      </c>
      <c r="C3196" s="1051"/>
      <c r="D3196" s="1051"/>
      <c r="E3196" s="1051"/>
      <c r="F3196" s="1051"/>
      <c r="G3196" s="1051"/>
      <c r="H3196" s="1051"/>
      <c r="I3196" s="1051"/>
      <c r="J3196" s="1051"/>
      <c r="K3196" s="1051"/>
      <c r="L3196" s="1051"/>
      <c r="M3196" s="1051"/>
      <c r="N3196" s="1051"/>
      <c r="O3196" s="1050"/>
    </row>
    <row r="3197" spans="1:15" s="67" customFormat="1" ht="21">
      <c r="A3197" s="104" t="s">
        <v>2788</v>
      </c>
      <c r="B3197" s="1049" t="s">
        <v>20</v>
      </c>
      <c r="C3197" s="1051"/>
      <c r="D3197" s="1051"/>
      <c r="E3197" s="1051"/>
      <c r="F3197" s="1051"/>
      <c r="G3197" s="1051"/>
      <c r="H3197" s="1051"/>
      <c r="I3197" s="1051"/>
      <c r="J3197" s="1051"/>
      <c r="K3197" s="1051"/>
      <c r="L3197" s="1051"/>
      <c r="M3197" s="1051"/>
      <c r="N3197" s="1051"/>
      <c r="O3197" s="1050"/>
    </row>
    <row r="3198" spans="1:15" s="67" customFormat="1" ht="81.75" customHeight="1">
      <c r="A3198" s="44">
        <v>1</v>
      </c>
      <c r="B3198" s="895" t="s">
        <v>3101</v>
      </c>
      <c r="C3198" s="895" t="s">
        <v>849</v>
      </c>
      <c r="D3198" s="896">
        <v>279.10000000000002</v>
      </c>
      <c r="E3198" s="44"/>
      <c r="F3198" s="166">
        <v>0</v>
      </c>
      <c r="G3198" s="269">
        <v>1</v>
      </c>
      <c r="H3198" s="897">
        <v>177642</v>
      </c>
      <c r="I3198" s="897">
        <v>0</v>
      </c>
      <c r="J3198" s="273">
        <v>177642</v>
      </c>
      <c r="K3198" s="897" t="s">
        <v>3102</v>
      </c>
      <c r="L3198" s="273">
        <v>5564140.3899999997</v>
      </c>
      <c r="M3198" s="20">
        <v>43463</v>
      </c>
      <c r="N3198" s="44" t="s">
        <v>3103</v>
      </c>
      <c r="O3198" s="18" t="s">
        <v>23</v>
      </c>
    </row>
    <row r="3199" spans="1:15" s="67" customFormat="1" ht="132" customHeight="1">
      <c r="A3199" s="44">
        <v>2</v>
      </c>
      <c r="B3199" s="895" t="s">
        <v>3104</v>
      </c>
      <c r="C3199" s="895" t="s">
        <v>3105</v>
      </c>
      <c r="D3199" s="896">
        <v>155.69999999999999</v>
      </c>
      <c r="E3199" s="44"/>
      <c r="F3199" s="166">
        <v>0</v>
      </c>
      <c r="G3199" s="269">
        <v>1</v>
      </c>
      <c r="H3199" s="897">
        <v>178900</v>
      </c>
      <c r="I3199" s="353">
        <v>11080.75</v>
      </c>
      <c r="J3199" s="65">
        <f>H3199-I3199</f>
        <v>167819.25</v>
      </c>
      <c r="K3199" s="897" t="s">
        <v>3106</v>
      </c>
      <c r="L3199" s="7">
        <v>3104036.76</v>
      </c>
      <c r="M3199" s="20">
        <v>43463</v>
      </c>
      <c r="N3199" s="44" t="s">
        <v>3103</v>
      </c>
      <c r="O3199" s="18" t="s">
        <v>23</v>
      </c>
    </row>
    <row r="3200" spans="1:15" s="67" customFormat="1" ht="94.5" customHeight="1">
      <c r="A3200" s="104" t="s">
        <v>2788</v>
      </c>
      <c r="B3200" s="1049" t="s">
        <v>3107</v>
      </c>
      <c r="C3200" s="1050"/>
      <c r="D3200" s="11">
        <v>434.8</v>
      </c>
      <c r="E3200" s="104" t="s">
        <v>23</v>
      </c>
      <c r="F3200" s="166">
        <v>0</v>
      </c>
      <c r="G3200" s="10">
        <v>2</v>
      </c>
      <c r="H3200" s="167">
        <v>356542</v>
      </c>
      <c r="I3200" s="167">
        <f>SUM(I3198:I3199)</f>
        <v>11080.75</v>
      </c>
      <c r="J3200" s="35">
        <f>SUM(J3198:J3199)</f>
        <v>345461.25</v>
      </c>
      <c r="K3200" s="103" t="s">
        <v>23</v>
      </c>
      <c r="L3200" s="34">
        <v>8668177.1499999985</v>
      </c>
      <c r="M3200" s="11" t="s">
        <v>23</v>
      </c>
      <c r="N3200" s="103" t="s">
        <v>23</v>
      </c>
      <c r="O3200" s="11" t="s">
        <v>23</v>
      </c>
    </row>
    <row r="3201" spans="1:15" s="67" customFormat="1" ht="21">
      <c r="A3201" s="104" t="s">
        <v>2834</v>
      </c>
      <c r="B3201" s="1049" t="s">
        <v>197</v>
      </c>
      <c r="C3201" s="1051"/>
      <c r="D3201" s="1051"/>
      <c r="E3201" s="1051"/>
      <c r="F3201" s="1051"/>
      <c r="G3201" s="1051"/>
      <c r="H3201" s="1051"/>
      <c r="I3201" s="1051"/>
      <c r="J3201" s="1051"/>
      <c r="K3201" s="1051"/>
      <c r="L3201" s="1051"/>
      <c r="M3201" s="1051"/>
      <c r="N3201" s="1051"/>
      <c r="O3201" s="1050"/>
    </row>
    <row r="3202" spans="1:15" s="67" customFormat="1" ht="21">
      <c r="A3202" s="44">
        <v>1</v>
      </c>
      <c r="B3202" s="21" t="s">
        <v>23</v>
      </c>
      <c r="C3202" s="21" t="s">
        <v>23</v>
      </c>
      <c r="D3202" s="801">
        <v>0</v>
      </c>
      <c r="E3202" s="44" t="s">
        <v>23</v>
      </c>
      <c r="F3202" s="799">
        <v>0</v>
      </c>
      <c r="G3202" s="282">
        <v>0</v>
      </c>
      <c r="H3202" s="273">
        <v>0</v>
      </c>
      <c r="I3202" s="273">
        <v>0</v>
      </c>
      <c r="J3202" s="273">
        <v>0</v>
      </c>
      <c r="K3202" s="44" t="s">
        <v>23</v>
      </c>
      <c r="L3202" s="273">
        <v>0</v>
      </c>
      <c r="M3202" s="20" t="s">
        <v>23</v>
      </c>
      <c r="N3202" s="44" t="s">
        <v>23</v>
      </c>
      <c r="O3202" s="18" t="s">
        <v>23</v>
      </c>
    </row>
    <row r="3203" spans="1:15" s="67" customFormat="1" ht="83.25" customHeight="1">
      <c r="A3203" s="104" t="s">
        <v>2834</v>
      </c>
      <c r="B3203" s="1049" t="s">
        <v>3108</v>
      </c>
      <c r="C3203" s="1050"/>
      <c r="D3203" s="11">
        <v>0</v>
      </c>
      <c r="E3203" s="104" t="s">
        <v>23</v>
      </c>
      <c r="F3203" s="166">
        <v>0</v>
      </c>
      <c r="G3203" s="10">
        <v>0</v>
      </c>
      <c r="H3203" s="167">
        <v>0</v>
      </c>
      <c r="I3203" s="167">
        <v>0</v>
      </c>
      <c r="J3203" s="35">
        <v>0</v>
      </c>
      <c r="K3203" s="103" t="s">
        <v>23</v>
      </c>
      <c r="L3203" s="34">
        <v>0</v>
      </c>
      <c r="M3203" s="11" t="s">
        <v>23</v>
      </c>
      <c r="N3203" s="103" t="s">
        <v>23</v>
      </c>
      <c r="O3203" s="11" t="s">
        <v>23</v>
      </c>
    </row>
    <row r="3204" spans="1:15" s="67" customFormat="1" ht="21">
      <c r="A3204" s="104" t="s">
        <v>2836</v>
      </c>
      <c r="B3204" s="1049" t="s">
        <v>678</v>
      </c>
      <c r="C3204" s="1051"/>
      <c r="D3204" s="1051"/>
      <c r="E3204" s="1051"/>
      <c r="F3204" s="1051"/>
      <c r="G3204" s="1051"/>
      <c r="H3204" s="1051"/>
      <c r="I3204" s="1051"/>
      <c r="J3204" s="1051"/>
      <c r="K3204" s="1051"/>
      <c r="L3204" s="1051"/>
      <c r="M3204" s="1051"/>
      <c r="N3204" s="1051"/>
      <c r="O3204" s="1050"/>
    </row>
    <row r="3205" spans="1:15" s="67" customFormat="1" ht="21">
      <c r="A3205" s="104" t="s">
        <v>2837</v>
      </c>
      <c r="B3205" s="1049" t="s">
        <v>977</v>
      </c>
      <c r="C3205" s="1051"/>
      <c r="D3205" s="1051"/>
      <c r="E3205" s="1051"/>
      <c r="F3205" s="1051"/>
      <c r="G3205" s="1051"/>
      <c r="H3205" s="1051"/>
      <c r="I3205" s="1051"/>
      <c r="J3205" s="1051"/>
      <c r="K3205" s="1051"/>
      <c r="L3205" s="1051"/>
      <c r="M3205" s="1051"/>
      <c r="N3205" s="1051"/>
      <c r="O3205" s="1050"/>
    </row>
    <row r="3206" spans="1:15" s="67" customFormat="1" ht="21">
      <c r="A3206" s="44">
        <v>1</v>
      </c>
      <c r="B3206" s="21" t="s">
        <v>23</v>
      </c>
      <c r="C3206" s="21" t="s">
        <v>23</v>
      </c>
      <c r="D3206" s="801">
        <v>0</v>
      </c>
      <c r="E3206" s="44" t="s">
        <v>23</v>
      </c>
      <c r="F3206" s="799">
        <v>0</v>
      </c>
      <c r="G3206" s="282">
        <v>0</v>
      </c>
      <c r="H3206" s="273">
        <v>0</v>
      </c>
      <c r="I3206" s="273">
        <v>0</v>
      </c>
      <c r="J3206" s="273">
        <v>0</v>
      </c>
      <c r="K3206" s="44" t="s">
        <v>23</v>
      </c>
      <c r="L3206" s="273">
        <v>0</v>
      </c>
      <c r="M3206" s="20" t="s">
        <v>23</v>
      </c>
      <c r="N3206" s="44" t="s">
        <v>23</v>
      </c>
      <c r="O3206" s="18" t="s">
        <v>23</v>
      </c>
    </row>
    <row r="3207" spans="1:15" s="67" customFormat="1" ht="39.75" customHeight="1">
      <c r="A3207" s="104" t="s">
        <v>2837</v>
      </c>
      <c r="B3207" s="1049" t="s">
        <v>978</v>
      </c>
      <c r="C3207" s="1050"/>
      <c r="D3207" s="11">
        <v>0</v>
      </c>
      <c r="E3207" s="104" t="s">
        <v>23</v>
      </c>
      <c r="F3207" s="166">
        <v>0</v>
      </c>
      <c r="G3207" s="10">
        <v>0</v>
      </c>
      <c r="H3207" s="167">
        <v>0</v>
      </c>
      <c r="I3207" s="167">
        <v>0</v>
      </c>
      <c r="J3207" s="35">
        <v>0</v>
      </c>
      <c r="K3207" s="103" t="s">
        <v>23</v>
      </c>
      <c r="L3207" s="34">
        <v>0</v>
      </c>
      <c r="M3207" s="11" t="s">
        <v>23</v>
      </c>
      <c r="N3207" s="103" t="s">
        <v>23</v>
      </c>
      <c r="O3207" s="11" t="s">
        <v>23</v>
      </c>
    </row>
    <row r="3208" spans="1:15" s="67" customFormat="1" ht="21">
      <c r="A3208" s="104" t="s">
        <v>2838</v>
      </c>
      <c r="B3208" s="1049" t="s">
        <v>692</v>
      </c>
      <c r="C3208" s="1051"/>
      <c r="D3208" s="1051"/>
      <c r="E3208" s="1051"/>
      <c r="F3208" s="1051"/>
      <c r="G3208" s="1051"/>
      <c r="H3208" s="1051"/>
      <c r="I3208" s="1051"/>
      <c r="J3208" s="1051"/>
      <c r="K3208" s="1051"/>
      <c r="L3208" s="1051"/>
      <c r="M3208" s="1051"/>
      <c r="N3208" s="1051"/>
      <c r="O3208" s="1050"/>
    </row>
    <row r="3209" spans="1:15" s="67" customFormat="1" ht="21">
      <c r="A3209" s="44">
        <v>1</v>
      </c>
      <c r="B3209" s="21" t="s">
        <v>23</v>
      </c>
      <c r="C3209" s="21" t="s">
        <v>23</v>
      </c>
      <c r="D3209" s="801">
        <v>0</v>
      </c>
      <c r="E3209" s="44" t="s">
        <v>23</v>
      </c>
      <c r="F3209" s="799">
        <v>0</v>
      </c>
      <c r="G3209" s="282">
        <v>0</v>
      </c>
      <c r="H3209" s="273">
        <v>0</v>
      </c>
      <c r="I3209" s="273">
        <v>0</v>
      </c>
      <c r="J3209" s="273">
        <v>0</v>
      </c>
      <c r="K3209" s="44" t="s">
        <v>23</v>
      </c>
      <c r="L3209" s="273">
        <v>0</v>
      </c>
      <c r="M3209" s="20" t="s">
        <v>23</v>
      </c>
      <c r="N3209" s="44" t="s">
        <v>23</v>
      </c>
      <c r="O3209" s="18" t="s">
        <v>23</v>
      </c>
    </row>
    <row r="3210" spans="1:15" s="67" customFormat="1" ht="21">
      <c r="A3210" s="104" t="s">
        <v>2838</v>
      </c>
      <c r="B3210" s="1049" t="s">
        <v>980</v>
      </c>
      <c r="C3210" s="1050"/>
      <c r="D3210" s="11">
        <v>0</v>
      </c>
      <c r="E3210" s="104" t="s">
        <v>23</v>
      </c>
      <c r="F3210" s="166">
        <v>0</v>
      </c>
      <c r="G3210" s="10">
        <v>0</v>
      </c>
      <c r="H3210" s="167">
        <v>0</v>
      </c>
      <c r="I3210" s="167">
        <v>0</v>
      </c>
      <c r="J3210" s="35">
        <v>0</v>
      </c>
      <c r="K3210" s="103" t="s">
        <v>23</v>
      </c>
      <c r="L3210" s="34">
        <v>0</v>
      </c>
      <c r="M3210" s="11" t="s">
        <v>23</v>
      </c>
      <c r="N3210" s="103" t="s">
        <v>23</v>
      </c>
      <c r="O3210" s="11" t="s">
        <v>23</v>
      </c>
    </row>
    <row r="3211" spans="1:15" s="67" customFormat="1" ht="40.5">
      <c r="A3211" s="104" t="s">
        <v>2839</v>
      </c>
      <c r="B3211" s="1049" t="s">
        <v>721</v>
      </c>
      <c r="C3211" s="1051"/>
      <c r="D3211" s="1051"/>
      <c r="E3211" s="1051"/>
      <c r="F3211" s="1051"/>
      <c r="G3211" s="1051"/>
      <c r="H3211" s="1051"/>
      <c r="I3211" s="1051"/>
      <c r="J3211" s="1051"/>
      <c r="K3211" s="1051"/>
      <c r="L3211" s="1051"/>
      <c r="M3211" s="1051"/>
      <c r="N3211" s="1051"/>
      <c r="O3211" s="1050"/>
    </row>
    <row r="3212" spans="1:15" s="67" customFormat="1" ht="21">
      <c r="A3212" s="44" t="s">
        <v>982</v>
      </c>
      <c r="B3212" s="12" t="s">
        <v>23</v>
      </c>
      <c r="C3212" s="12" t="s">
        <v>23</v>
      </c>
      <c r="D3212" s="54">
        <v>0</v>
      </c>
      <c r="E3212" s="17" t="s">
        <v>23</v>
      </c>
      <c r="F3212" s="799">
        <v>0</v>
      </c>
      <c r="G3212" s="269">
        <v>0</v>
      </c>
      <c r="H3212" s="788">
        <v>0</v>
      </c>
      <c r="I3212" s="273">
        <v>0</v>
      </c>
      <c r="J3212" s="273">
        <v>0</v>
      </c>
      <c r="K3212" s="44" t="s">
        <v>23</v>
      </c>
      <c r="L3212" s="273">
        <v>0</v>
      </c>
      <c r="M3212" s="281" t="s">
        <v>23</v>
      </c>
      <c r="N3212" s="17" t="s">
        <v>23</v>
      </c>
      <c r="O3212" s="18" t="s">
        <v>23</v>
      </c>
    </row>
    <row r="3213" spans="1:15" s="67" customFormat="1" ht="40.5">
      <c r="A3213" s="104" t="s">
        <v>2839</v>
      </c>
      <c r="B3213" s="1049" t="s">
        <v>732</v>
      </c>
      <c r="C3213" s="1050"/>
      <c r="D3213" s="11">
        <v>0</v>
      </c>
      <c r="E3213" s="104" t="s">
        <v>23</v>
      </c>
      <c r="F3213" s="166">
        <v>0</v>
      </c>
      <c r="G3213" s="10">
        <v>0</v>
      </c>
      <c r="H3213" s="167">
        <v>0</v>
      </c>
      <c r="I3213" s="167">
        <v>0</v>
      </c>
      <c r="J3213" s="35">
        <v>0</v>
      </c>
      <c r="K3213" s="103" t="s">
        <v>23</v>
      </c>
      <c r="L3213" s="846">
        <v>0</v>
      </c>
      <c r="M3213" s="11" t="s">
        <v>23</v>
      </c>
      <c r="N3213" s="103" t="s">
        <v>23</v>
      </c>
      <c r="O3213" s="11" t="s">
        <v>23</v>
      </c>
    </row>
    <row r="3214" spans="1:15" s="67" customFormat="1" ht="88.5" customHeight="1">
      <c r="A3214" s="104" t="s">
        <v>2836</v>
      </c>
      <c r="B3214" s="1049" t="s">
        <v>3109</v>
      </c>
      <c r="C3214" s="1050"/>
      <c r="D3214" s="11">
        <v>0</v>
      </c>
      <c r="E3214" s="104" t="s">
        <v>23</v>
      </c>
      <c r="F3214" s="166">
        <v>0</v>
      </c>
      <c r="G3214" s="10">
        <v>0</v>
      </c>
      <c r="H3214" s="167">
        <v>0</v>
      </c>
      <c r="I3214" s="167">
        <v>0</v>
      </c>
      <c r="J3214" s="35">
        <v>0</v>
      </c>
      <c r="K3214" s="103" t="s">
        <v>23</v>
      </c>
      <c r="L3214" s="34">
        <v>0</v>
      </c>
      <c r="M3214" s="11" t="s">
        <v>23</v>
      </c>
      <c r="N3214" s="103" t="s">
        <v>23</v>
      </c>
      <c r="O3214" s="11" t="s">
        <v>23</v>
      </c>
    </row>
    <row r="3215" spans="1:15" s="67" customFormat="1" ht="21">
      <c r="A3215" s="104" t="s">
        <v>2841</v>
      </c>
      <c r="B3215" s="1049" t="s">
        <v>735</v>
      </c>
      <c r="C3215" s="1051"/>
      <c r="D3215" s="1051"/>
      <c r="E3215" s="1051"/>
      <c r="F3215" s="1051"/>
      <c r="G3215" s="1051"/>
      <c r="H3215" s="1051"/>
      <c r="I3215" s="1051"/>
      <c r="J3215" s="1051"/>
      <c r="K3215" s="1051"/>
      <c r="L3215" s="1051"/>
      <c r="M3215" s="1051"/>
      <c r="N3215" s="1051"/>
      <c r="O3215" s="1050"/>
    </row>
    <row r="3216" spans="1:15" s="67" customFormat="1" ht="21">
      <c r="A3216" s="104" t="s">
        <v>2842</v>
      </c>
      <c r="B3216" s="1068" t="s">
        <v>985</v>
      </c>
      <c r="C3216" s="1069"/>
      <c r="D3216" s="1069"/>
      <c r="E3216" s="1069"/>
      <c r="F3216" s="1069"/>
      <c r="G3216" s="1069"/>
      <c r="H3216" s="1069"/>
      <c r="I3216" s="1069"/>
      <c r="J3216" s="1069"/>
      <c r="K3216" s="1069"/>
      <c r="L3216" s="1069"/>
      <c r="M3216" s="1069"/>
      <c r="N3216" s="1069"/>
      <c r="O3216" s="1070"/>
    </row>
    <row r="3217" spans="1:15" s="67" customFormat="1" ht="21">
      <c r="A3217" s="44">
        <v>1</v>
      </c>
      <c r="B3217" s="21" t="s">
        <v>23</v>
      </c>
      <c r="C3217" s="21" t="s">
        <v>23</v>
      </c>
      <c r="D3217" s="801">
        <v>0</v>
      </c>
      <c r="E3217" s="44" t="s">
        <v>23</v>
      </c>
      <c r="F3217" s="799">
        <v>0</v>
      </c>
      <c r="G3217" s="282">
        <v>0</v>
      </c>
      <c r="H3217" s="273">
        <v>0</v>
      </c>
      <c r="I3217" s="273">
        <v>0</v>
      </c>
      <c r="J3217" s="273">
        <v>0</v>
      </c>
      <c r="K3217" s="44" t="s">
        <v>23</v>
      </c>
      <c r="L3217" s="273">
        <v>0</v>
      </c>
      <c r="M3217" s="20" t="s">
        <v>23</v>
      </c>
      <c r="N3217" s="44" t="s">
        <v>23</v>
      </c>
      <c r="O3217" s="18" t="s">
        <v>23</v>
      </c>
    </row>
    <row r="3218" spans="1:15" s="67" customFormat="1" ht="21">
      <c r="A3218" s="174" t="s">
        <v>2843</v>
      </c>
      <c r="B3218" s="1068" t="s">
        <v>949</v>
      </c>
      <c r="C3218" s="1070"/>
      <c r="D3218" s="11">
        <v>0</v>
      </c>
      <c r="E3218" s="104" t="s">
        <v>23</v>
      </c>
      <c r="F3218" s="166">
        <v>0</v>
      </c>
      <c r="G3218" s="10">
        <v>0</v>
      </c>
      <c r="H3218" s="167">
        <v>0</v>
      </c>
      <c r="I3218" s="167">
        <v>0</v>
      </c>
      <c r="J3218" s="35">
        <v>0</v>
      </c>
      <c r="K3218" s="103" t="s">
        <v>23</v>
      </c>
      <c r="L3218" s="34">
        <v>0</v>
      </c>
      <c r="M3218" s="11" t="s">
        <v>23</v>
      </c>
      <c r="N3218" s="103" t="s">
        <v>23</v>
      </c>
      <c r="O3218" s="11" t="s">
        <v>23</v>
      </c>
    </row>
    <row r="3219" spans="1:15" s="67" customFormat="1" ht="21">
      <c r="A3219" s="174" t="s">
        <v>2844</v>
      </c>
      <c r="B3219" s="1068" t="s">
        <v>987</v>
      </c>
      <c r="C3219" s="1069"/>
      <c r="D3219" s="1069"/>
      <c r="E3219" s="1069"/>
      <c r="F3219" s="1069"/>
      <c r="G3219" s="1069"/>
      <c r="H3219" s="1069"/>
      <c r="I3219" s="1069"/>
      <c r="J3219" s="1069"/>
      <c r="K3219" s="1069"/>
      <c r="L3219" s="1069"/>
      <c r="M3219" s="1069"/>
      <c r="N3219" s="1069"/>
      <c r="O3219" s="1070"/>
    </row>
    <row r="3220" spans="1:15" s="67" customFormat="1" ht="21">
      <c r="A3220" s="820">
        <v>1</v>
      </c>
      <c r="B3220" s="21" t="s">
        <v>23</v>
      </c>
      <c r="C3220" s="21" t="s">
        <v>23</v>
      </c>
      <c r="D3220" s="801">
        <v>0</v>
      </c>
      <c r="E3220" s="44" t="s">
        <v>23</v>
      </c>
      <c r="F3220" s="799">
        <v>0</v>
      </c>
      <c r="G3220" s="282">
        <v>0</v>
      </c>
      <c r="H3220" s="273">
        <v>0</v>
      </c>
      <c r="I3220" s="273">
        <v>0</v>
      </c>
      <c r="J3220" s="273">
        <v>0</v>
      </c>
      <c r="K3220" s="44" t="s">
        <v>23</v>
      </c>
      <c r="L3220" s="273">
        <v>0</v>
      </c>
      <c r="M3220" s="20" t="s">
        <v>23</v>
      </c>
      <c r="N3220" s="44" t="s">
        <v>23</v>
      </c>
      <c r="O3220" s="18" t="s">
        <v>23</v>
      </c>
    </row>
    <row r="3221" spans="1:15" s="67" customFormat="1" ht="21">
      <c r="A3221" s="174" t="s">
        <v>2844</v>
      </c>
      <c r="B3221" s="1068" t="s">
        <v>988</v>
      </c>
      <c r="C3221" s="1070"/>
      <c r="D3221" s="11">
        <v>0</v>
      </c>
      <c r="E3221" s="104" t="s">
        <v>23</v>
      </c>
      <c r="F3221" s="166">
        <v>0</v>
      </c>
      <c r="G3221" s="10">
        <v>0</v>
      </c>
      <c r="H3221" s="167">
        <v>0</v>
      </c>
      <c r="I3221" s="167">
        <v>0</v>
      </c>
      <c r="J3221" s="35">
        <v>0</v>
      </c>
      <c r="K3221" s="103" t="s">
        <v>23</v>
      </c>
      <c r="L3221" s="34">
        <v>0</v>
      </c>
      <c r="M3221" s="11" t="s">
        <v>23</v>
      </c>
      <c r="N3221" s="103" t="s">
        <v>23</v>
      </c>
      <c r="O3221" s="11" t="s">
        <v>23</v>
      </c>
    </row>
    <row r="3222" spans="1:15" s="67" customFormat="1" ht="21">
      <c r="A3222" s="174" t="s">
        <v>2845</v>
      </c>
      <c r="B3222" s="1068" t="s">
        <v>990</v>
      </c>
      <c r="C3222" s="1069"/>
      <c r="D3222" s="1069"/>
      <c r="E3222" s="1069"/>
      <c r="F3222" s="1069"/>
      <c r="G3222" s="1069"/>
      <c r="H3222" s="1069"/>
      <c r="I3222" s="1069"/>
      <c r="J3222" s="1069"/>
      <c r="K3222" s="1069"/>
      <c r="L3222" s="1069"/>
      <c r="M3222" s="1069"/>
      <c r="N3222" s="1069"/>
      <c r="O3222" s="1070"/>
    </row>
    <row r="3223" spans="1:15" s="67" customFormat="1" ht="21">
      <c r="A3223" s="820">
        <v>1</v>
      </c>
      <c r="B3223" s="21" t="s">
        <v>23</v>
      </c>
      <c r="C3223" s="21" t="s">
        <v>23</v>
      </c>
      <c r="D3223" s="801">
        <v>0</v>
      </c>
      <c r="E3223" s="44" t="s">
        <v>23</v>
      </c>
      <c r="F3223" s="799">
        <v>0</v>
      </c>
      <c r="G3223" s="282">
        <v>0</v>
      </c>
      <c r="H3223" s="273">
        <v>0</v>
      </c>
      <c r="I3223" s="273">
        <v>0</v>
      </c>
      <c r="J3223" s="273">
        <v>0</v>
      </c>
      <c r="K3223" s="44" t="s">
        <v>23</v>
      </c>
      <c r="L3223" s="273">
        <v>0</v>
      </c>
      <c r="M3223" s="20" t="s">
        <v>23</v>
      </c>
      <c r="N3223" s="44" t="s">
        <v>23</v>
      </c>
      <c r="O3223" s="18" t="s">
        <v>23</v>
      </c>
    </row>
    <row r="3224" spans="1:15" s="67" customFormat="1" ht="21">
      <c r="A3224" s="174" t="s">
        <v>2845</v>
      </c>
      <c r="B3224" s="1068" t="s">
        <v>991</v>
      </c>
      <c r="C3224" s="1070"/>
      <c r="D3224" s="11">
        <v>0</v>
      </c>
      <c r="E3224" s="104" t="s">
        <v>23</v>
      </c>
      <c r="F3224" s="166">
        <v>0</v>
      </c>
      <c r="G3224" s="10">
        <v>0</v>
      </c>
      <c r="H3224" s="167">
        <v>0</v>
      </c>
      <c r="I3224" s="167">
        <v>0</v>
      </c>
      <c r="J3224" s="35">
        <v>0</v>
      </c>
      <c r="K3224" s="103" t="s">
        <v>23</v>
      </c>
      <c r="L3224" s="34">
        <v>0</v>
      </c>
      <c r="M3224" s="11" t="s">
        <v>23</v>
      </c>
      <c r="N3224" s="103" t="s">
        <v>23</v>
      </c>
      <c r="O3224" s="11" t="s">
        <v>23</v>
      </c>
    </row>
    <row r="3225" spans="1:15" s="67" customFormat="1" ht="21">
      <c r="A3225" s="174" t="s">
        <v>2846</v>
      </c>
      <c r="B3225" s="1068" t="s">
        <v>721</v>
      </c>
      <c r="C3225" s="1069"/>
      <c r="D3225" s="1069"/>
      <c r="E3225" s="1069"/>
      <c r="F3225" s="1069"/>
      <c r="G3225" s="1069"/>
      <c r="H3225" s="1069"/>
      <c r="I3225" s="1069"/>
      <c r="J3225" s="1069"/>
      <c r="K3225" s="1069"/>
      <c r="L3225" s="1069"/>
      <c r="M3225" s="1069"/>
      <c r="N3225" s="1069"/>
      <c r="O3225" s="1070"/>
    </row>
    <row r="3226" spans="1:15" s="67" customFormat="1" ht="21">
      <c r="A3226" s="847" t="s">
        <v>982</v>
      </c>
      <c r="B3226" s="21" t="s">
        <v>23</v>
      </c>
      <c r="C3226" s="21" t="s">
        <v>23</v>
      </c>
      <c r="D3226" s="801">
        <v>0</v>
      </c>
      <c r="E3226" s="44" t="s">
        <v>23</v>
      </c>
      <c r="F3226" s="799">
        <v>0</v>
      </c>
      <c r="G3226" s="282">
        <v>0</v>
      </c>
      <c r="H3226" s="273">
        <v>0</v>
      </c>
      <c r="I3226" s="273">
        <v>0</v>
      </c>
      <c r="J3226" s="273">
        <v>0</v>
      </c>
      <c r="K3226" s="44" t="s">
        <v>23</v>
      </c>
      <c r="L3226" s="273">
        <v>0</v>
      </c>
      <c r="M3226" s="20" t="s">
        <v>23</v>
      </c>
      <c r="N3226" s="44" t="s">
        <v>23</v>
      </c>
      <c r="O3226" s="18" t="s">
        <v>23</v>
      </c>
    </row>
    <row r="3227" spans="1:15" s="67" customFormat="1" ht="21">
      <c r="A3227" s="174" t="s">
        <v>2846</v>
      </c>
      <c r="B3227" s="1068" t="s">
        <v>732</v>
      </c>
      <c r="C3227" s="1070"/>
      <c r="D3227" s="11">
        <v>0</v>
      </c>
      <c r="E3227" s="104" t="s">
        <v>23</v>
      </c>
      <c r="F3227" s="166">
        <v>0</v>
      </c>
      <c r="G3227" s="10">
        <v>0</v>
      </c>
      <c r="H3227" s="167">
        <v>0</v>
      </c>
      <c r="I3227" s="167">
        <v>0</v>
      </c>
      <c r="J3227" s="35">
        <v>0</v>
      </c>
      <c r="K3227" s="103" t="s">
        <v>23</v>
      </c>
      <c r="L3227" s="34">
        <v>0</v>
      </c>
      <c r="M3227" s="11" t="s">
        <v>23</v>
      </c>
      <c r="N3227" s="103" t="s">
        <v>23</v>
      </c>
      <c r="O3227" s="11" t="s">
        <v>23</v>
      </c>
    </row>
    <row r="3228" spans="1:15" s="67" customFormat="1" ht="81" customHeight="1">
      <c r="A3228" s="104" t="s">
        <v>2841</v>
      </c>
      <c r="B3228" s="1068" t="s">
        <v>3110</v>
      </c>
      <c r="C3228" s="1070"/>
      <c r="D3228" s="11">
        <v>0</v>
      </c>
      <c r="E3228" s="104" t="s">
        <v>23</v>
      </c>
      <c r="F3228" s="166">
        <v>0</v>
      </c>
      <c r="G3228" s="10">
        <v>0</v>
      </c>
      <c r="H3228" s="167">
        <v>0</v>
      </c>
      <c r="I3228" s="167">
        <v>0</v>
      </c>
      <c r="J3228" s="35">
        <v>0</v>
      </c>
      <c r="K3228" s="103" t="s">
        <v>23</v>
      </c>
      <c r="L3228" s="34">
        <v>0</v>
      </c>
      <c r="M3228" s="11" t="s">
        <v>23</v>
      </c>
      <c r="N3228" s="103" t="s">
        <v>23</v>
      </c>
      <c r="O3228" s="11" t="s">
        <v>23</v>
      </c>
    </row>
    <row r="3229" spans="1:15" s="67" customFormat="1" ht="28.5" customHeight="1">
      <c r="A3229" s="174" t="s">
        <v>2848</v>
      </c>
      <c r="B3229" s="1068" t="s">
        <v>994</v>
      </c>
      <c r="C3229" s="1069"/>
      <c r="D3229" s="1069"/>
      <c r="E3229" s="1069"/>
      <c r="F3229" s="1069"/>
      <c r="G3229" s="1069"/>
      <c r="H3229" s="1069"/>
      <c r="I3229" s="1069"/>
      <c r="J3229" s="1069"/>
      <c r="K3229" s="1069"/>
      <c r="L3229" s="1069"/>
      <c r="M3229" s="1069"/>
      <c r="N3229" s="1069"/>
      <c r="O3229" s="1070"/>
    </row>
    <row r="3230" spans="1:15" s="67" customFormat="1" ht="104.25" customHeight="1">
      <c r="A3230" s="847" t="s">
        <v>982</v>
      </c>
      <c r="B3230" s="895" t="s">
        <v>3111</v>
      </c>
      <c r="C3230" s="895" t="s">
        <v>3112</v>
      </c>
      <c r="D3230" s="896">
        <v>130</v>
      </c>
      <c r="E3230" s="898">
        <v>1101120016</v>
      </c>
      <c r="F3230" s="166">
        <v>0</v>
      </c>
      <c r="G3230" s="897">
        <v>1</v>
      </c>
      <c r="H3230" s="897">
        <v>12000</v>
      </c>
      <c r="I3230" s="897">
        <v>0</v>
      </c>
      <c r="J3230" s="404">
        <v>12000</v>
      </c>
      <c r="K3230" s="44" t="s">
        <v>3113</v>
      </c>
      <c r="L3230" s="273">
        <v>191137.7</v>
      </c>
      <c r="M3230" s="20">
        <v>43915</v>
      </c>
      <c r="N3230" s="44" t="s">
        <v>6632</v>
      </c>
      <c r="O3230" s="18" t="s">
        <v>23</v>
      </c>
    </row>
    <row r="3231" spans="1:15" s="67" customFormat="1" ht="101.25">
      <c r="A3231" s="847" t="s">
        <v>1293</v>
      </c>
      <c r="B3231" s="895" t="s">
        <v>3114</v>
      </c>
      <c r="C3231" s="895" t="s">
        <v>5937</v>
      </c>
      <c r="D3231" s="896">
        <v>5</v>
      </c>
      <c r="E3231" s="898">
        <v>11011120022</v>
      </c>
      <c r="F3231" s="166">
        <v>0</v>
      </c>
      <c r="G3231" s="897">
        <v>1</v>
      </c>
      <c r="H3231" s="897">
        <v>6000</v>
      </c>
      <c r="I3231" s="897">
        <v>0</v>
      </c>
      <c r="J3231" s="404">
        <v>6000</v>
      </c>
      <c r="K3231" s="44" t="s">
        <v>5938</v>
      </c>
      <c r="L3231" s="273">
        <v>7351.45</v>
      </c>
      <c r="M3231" s="20">
        <v>43915</v>
      </c>
      <c r="N3231" s="44" t="s">
        <v>6632</v>
      </c>
      <c r="O3231" s="18"/>
    </row>
    <row r="3232" spans="1:15" s="67" customFormat="1" ht="120.75" customHeight="1">
      <c r="A3232" s="847" t="s">
        <v>1027</v>
      </c>
      <c r="B3232" s="895" t="s">
        <v>3115</v>
      </c>
      <c r="C3232" s="895" t="s">
        <v>3116</v>
      </c>
      <c r="D3232" s="896">
        <v>282</v>
      </c>
      <c r="E3232" s="898">
        <v>1101120017</v>
      </c>
      <c r="F3232" s="166">
        <v>0</v>
      </c>
      <c r="G3232" s="897">
        <v>1</v>
      </c>
      <c r="H3232" s="897">
        <v>68000</v>
      </c>
      <c r="I3232" s="897">
        <v>0</v>
      </c>
      <c r="J3232" s="404">
        <v>68000</v>
      </c>
      <c r="K3232" s="44" t="s">
        <v>3117</v>
      </c>
      <c r="L3232" s="273">
        <v>561323.81999999995</v>
      </c>
      <c r="M3232" s="20">
        <v>43915</v>
      </c>
      <c r="N3232" s="44" t="s">
        <v>6632</v>
      </c>
      <c r="O3232" s="18"/>
    </row>
    <row r="3233" spans="1:15" s="67" customFormat="1" ht="73.5" customHeight="1">
      <c r="A3233" s="104" t="s">
        <v>2848</v>
      </c>
      <c r="B3233" s="1068" t="s">
        <v>3118</v>
      </c>
      <c r="C3233" s="1070"/>
      <c r="D3233" s="11">
        <f>SUM(D3230:D3232)</f>
        <v>417</v>
      </c>
      <c r="E3233" s="104" t="s">
        <v>23</v>
      </c>
      <c r="F3233" s="166">
        <v>0</v>
      </c>
      <c r="G3233" s="10">
        <v>3</v>
      </c>
      <c r="H3233" s="10">
        <f>SUM(H3230:H3232)</f>
        <v>86000</v>
      </c>
      <c r="I3233" s="10">
        <v>0</v>
      </c>
      <c r="J3233" s="35">
        <f>SUM(J3230:J3232)</f>
        <v>86000</v>
      </c>
      <c r="K3233" s="103" t="s">
        <v>23</v>
      </c>
      <c r="L3233" s="34">
        <f>SUM(L3230:L3232)</f>
        <v>759812.97</v>
      </c>
      <c r="M3233" s="11" t="s">
        <v>23</v>
      </c>
      <c r="N3233" s="103" t="s">
        <v>23</v>
      </c>
      <c r="O3233" s="11" t="s">
        <v>23</v>
      </c>
    </row>
    <row r="3234" spans="1:15" s="67" customFormat="1" ht="84.75" customHeight="1">
      <c r="A3234" s="104" t="s">
        <v>2786</v>
      </c>
      <c r="B3234" s="1068" t="s">
        <v>6226</v>
      </c>
      <c r="C3234" s="1070"/>
      <c r="D3234" s="11">
        <v>434.8</v>
      </c>
      <c r="E3234" s="104" t="s">
        <v>23</v>
      </c>
      <c r="F3234" s="166">
        <v>0</v>
      </c>
      <c r="G3234" s="10">
        <v>5</v>
      </c>
      <c r="H3234" s="167">
        <f>H3200+H3233</f>
        <v>442542</v>
      </c>
      <c r="I3234" s="167">
        <f>I3200+I3233</f>
        <v>11080.75</v>
      </c>
      <c r="J3234" s="35">
        <f>J3200+J3233</f>
        <v>431461.25</v>
      </c>
      <c r="K3234" s="103" t="s">
        <v>23</v>
      </c>
      <c r="L3234" s="34">
        <v>8668177.1499999985</v>
      </c>
      <c r="M3234" s="11" t="s">
        <v>23</v>
      </c>
      <c r="N3234" s="103" t="s">
        <v>23</v>
      </c>
      <c r="O3234" s="11" t="s">
        <v>23</v>
      </c>
    </row>
    <row r="3235" spans="1:15" s="67" customFormat="1" ht="57" customHeight="1">
      <c r="A3235" s="104" t="s">
        <v>2786</v>
      </c>
      <c r="B3235" s="1068" t="s">
        <v>3119</v>
      </c>
      <c r="C3235" s="1069"/>
      <c r="D3235" s="1069"/>
      <c r="E3235" s="1069"/>
      <c r="F3235" s="1069"/>
      <c r="G3235" s="1069"/>
      <c r="H3235" s="1069"/>
      <c r="I3235" s="1069"/>
      <c r="J3235" s="1069"/>
      <c r="K3235" s="1069"/>
      <c r="L3235" s="1069"/>
      <c r="M3235" s="1069"/>
      <c r="N3235" s="1069"/>
      <c r="O3235" s="1070"/>
    </row>
    <row r="3236" spans="1:15" s="67" customFormat="1" ht="21">
      <c r="A3236" s="104" t="s">
        <v>2788</v>
      </c>
      <c r="B3236" s="1049" t="s">
        <v>20</v>
      </c>
      <c r="C3236" s="1051"/>
      <c r="D3236" s="1051"/>
      <c r="E3236" s="1051"/>
      <c r="F3236" s="1051"/>
      <c r="G3236" s="1051"/>
      <c r="H3236" s="1051"/>
      <c r="I3236" s="1051"/>
      <c r="J3236" s="1051"/>
      <c r="K3236" s="1051"/>
      <c r="L3236" s="1051"/>
      <c r="M3236" s="1051"/>
      <c r="N3236" s="1051"/>
      <c r="O3236" s="1050"/>
    </row>
    <row r="3237" spans="1:15" s="67" customFormat="1" ht="81.75">
      <c r="A3237" s="44">
        <v>1</v>
      </c>
      <c r="B3237" s="63" t="s">
        <v>3038</v>
      </c>
      <c r="C3237" s="64" t="s">
        <v>3120</v>
      </c>
      <c r="D3237" s="7">
        <v>140.6</v>
      </c>
      <c r="E3237" s="7">
        <v>1380674</v>
      </c>
      <c r="F3237" s="7"/>
      <c r="G3237" s="7">
        <v>1</v>
      </c>
      <c r="H3237" s="7">
        <v>132014.51999999999</v>
      </c>
      <c r="I3237" s="273">
        <v>0</v>
      </c>
      <c r="J3237" s="273">
        <v>132014.51999999999</v>
      </c>
      <c r="K3237" s="44" t="s">
        <v>3121</v>
      </c>
      <c r="L3237" s="273">
        <v>1015632.54</v>
      </c>
      <c r="M3237" s="20">
        <v>43463</v>
      </c>
      <c r="N3237" s="44" t="s">
        <v>3122</v>
      </c>
      <c r="O3237" s="18" t="s">
        <v>23</v>
      </c>
    </row>
    <row r="3238" spans="1:15" s="67" customFormat="1" ht="75.75" customHeight="1">
      <c r="A3238" s="104" t="s">
        <v>2788</v>
      </c>
      <c r="B3238" s="1049" t="s">
        <v>3123</v>
      </c>
      <c r="C3238" s="1050"/>
      <c r="D3238" s="11">
        <v>140.6</v>
      </c>
      <c r="E3238" s="104" t="s">
        <v>23</v>
      </c>
      <c r="F3238" s="166">
        <v>0</v>
      </c>
      <c r="G3238" s="10">
        <v>1</v>
      </c>
      <c r="H3238" s="167">
        <v>132014.51999999999</v>
      </c>
      <c r="I3238" s="167">
        <v>0</v>
      </c>
      <c r="J3238" s="35">
        <v>132014.51999999999</v>
      </c>
      <c r="K3238" s="103" t="s">
        <v>23</v>
      </c>
      <c r="L3238" s="34">
        <v>1015632.54</v>
      </c>
      <c r="M3238" s="11" t="s">
        <v>23</v>
      </c>
      <c r="N3238" s="103" t="s">
        <v>23</v>
      </c>
      <c r="O3238" s="11" t="s">
        <v>23</v>
      </c>
    </row>
    <row r="3239" spans="1:15" s="67" customFormat="1" ht="21">
      <c r="A3239" s="104" t="s">
        <v>2834</v>
      </c>
      <c r="B3239" s="1049" t="s">
        <v>197</v>
      </c>
      <c r="C3239" s="1051"/>
      <c r="D3239" s="1051"/>
      <c r="E3239" s="1051"/>
      <c r="F3239" s="1051"/>
      <c r="G3239" s="1051"/>
      <c r="H3239" s="1051"/>
      <c r="I3239" s="1051"/>
      <c r="J3239" s="1051"/>
      <c r="K3239" s="1051"/>
      <c r="L3239" s="1051"/>
      <c r="M3239" s="1051"/>
      <c r="N3239" s="1051"/>
      <c r="O3239" s="1050"/>
    </row>
    <row r="3240" spans="1:15" s="67" customFormat="1" ht="21">
      <c r="A3240" s="44">
        <v>1</v>
      </c>
      <c r="B3240" s="21" t="s">
        <v>23</v>
      </c>
      <c r="C3240" s="21" t="s">
        <v>23</v>
      </c>
      <c r="D3240" s="801">
        <v>0</v>
      </c>
      <c r="E3240" s="44" t="s">
        <v>23</v>
      </c>
      <c r="F3240" s="799">
        <v>0</v>
      </c>
      <c r="G3240" s="282">
        <v>0</v>
      </c>
      <c r="H3240" s="273">
        <v>0</v>
      </c>
      <c r="I3240" s="273">
        <v>0</v>
      </c>
      <c r="J3240" s="273">
        <v>0</v>
      </c>
      <c r="K3240" s="44" t="s">
        <v>23</v>
      </c>
      <c r="L3240" s="273">
        <v>0</v>
      </c>
      <c r="M3240" s="20" t="s">
        <v>23</v>
      </c>
      <c r="N3240" s="44" t="s">
        <v>23</v>
      </c>
      <c r="O3240" s="18" t="s">
        <v>23</v>
      </c>
    </row>
    <row r="3241" spans="1:15" s="67" customFormat="1" ht="68.25" customHeight="1">
      <c r="A3241" s="104" t="s">
        <v>2834</v>
      </c>
      <c r="B3241" s="1049" t="s">
        <v>3124</v>
      </c>
      <c r="C3241" s="1050"/>
      <c r="D3241" s="11">
        <v>0</v>
      </c>
      <c r="E3241" s="104" t="s">
        <v>23</v>
      </c>
      <c r="F3241" s="166">
        <v>0</v>
      </c>
      <c r="G3241" s="10">
        <v>0</v>
      </c>
      <c r="H3241" s="167">
        <v>0</v>
      </c>
      <c r="I3241" s="167">
        <v>0</v>
      </c>
      <c r="J3241" s="35">
        <v>0</v>
      </c>
      <c r="K3241" s="103" t="s">
        <v>23</v>
      </c>
      <c r="L3241" s="34">
        <v>0</v>
      </c>
      <c r="M3241" s="11" t="s">
        <v>23</v>
      </c>
      <c r="N3241" s="103" t="s">
        <v>23</v>
      </c>
      <c r="O3241" s="11" t="s">
        <v>23</v>
      </c>
    </row>
    <row r="3242" spans="1:15" s="67" customFormat="1" ht="28.5" customHeight="1">
      <c r="A3242" s="104" t="s">
        <v>2836</v>
      </c>
      <c r="B3242" s="1049" t="s">
        <v>678</v>
      </c>
      <c r="C3242" s="1051"/>
      <c r="D3242" s="1051"/>
      <c r="E3242" s="1051"/>
      <c r="F3242" s="1051"/>
      <c r="G3242" s="1051"/>
      <c r="H3242" s="1051"/>
      <c r="I3242" s="1051"/>
      <c r="J3242" s="1051"/>
      <c r="K3242" s="1051"/>
      <c r="L3242" s="1051"/>
      <c r="M3242" s="1051"/>
      <c r="N3242" s="1051"/>
      <c r="O3242" s="1050"/>
    </row>
    <row r="3243" spans="1:15" s="67" customFormat="1" ht="38.25" customHeight="1">
      <c r="A3243" s="104" t="s">
        <v>2837</v>
      </c>
      <c r="B3243" s="1049" t="s">
        <v>977</v>
      </c>
      <c r="C3243" s="1051"/>
      <c r="D3243" s="1057"/>
      <c r="E3243" s="1057"/>
      <c r="F3243" s="1057"/>
      <c r="G3243" s="1057"/>
      <c r="H3243" s="1057"/>
      <c r="I3243" s="1057"/>
      <c r="J3243" s="1057"/>
      <c r="K3243" s="1057"/>
      <c r="L3243" s="1057"/>
      <c r="M3243" s="1057"/>
      <c r="N3243" s="1057"/>
      <c r="O3243" s="1058"/>
    </row>
    <row r="3244" spans="1:15" s="67" customFormat="1" ht="21">
      <c r="A3244" s="44">
        <v>1</v>
      </c>
      <c r="B3244" s="21" t="s">
        <v>23</v>
      </c>
      <c r="C3244" s="21" t="s">
        <v>23</v>
      </c>
      <c r="D3244" s="801">
        <v>0</v>
      </c>
      <c r="E3244" s="44" t="s">
        <v>23</v>
      </c>
      <c r="F3244" s="799">
        <v>0</v>
      </c>
      <c r="G3244" s="282">
        <v>0</v>
      </c>
      <c r="H3244" s="273">
        <v>0</v>
      </c>
      <c r="I3244" s="273">
        <v>0</v>
      </c>
      <c r="J3244" s="273">
        <v>0</v>
      </c>
      <c r="K3244" s="44" t="s">
        <v>23</v>
      </c>
      <c r="L3244" s="273">
        <v>0</v>
      </c>
      <c r="M3244" s="20" t="s">
        <v>23</v>
      </c>
      <c r="N3244" s="44" t="s">
        <v>23</v>
      </c>
      <c r="O3244" s="18" t="s">
        <v>23</v>
      </c>
    </row>
    <row r="3245" spans="1:15" s="67" customFormat="1" ht="21">
      <c r="A3245" s="104" t="s">
        <v>2837</v>
      </c>
      <c r="B3245" s="1049" t="s">
        <v>978</v>
      </c>
      <c r="C3245" s="1050"/>
      <c r="D3245" s="11">
        <v>0</v>
      </c>
      <c r="E3245" s="104" t="s">
        <v>23</v>
      </c>
      <c r="F3245" s="166">
        <v>0</v>
      </c>
      <c r="G3245" s="10">
        <v>0</v>
      </c>
      <c r="H3245" s="167">
        <v>0</v>
      </c>
      <c r="I3245" s="167">
        <v>0</v>
      </c>
      <c r="J3245" s="35">
        <v>0</v>
      </c>
      <c r="K3245" s="103" t="s">
        <v>23</v>
      </c>
      <c r="L3245" s="34">
        <v>0</v>
      </c>
      <c r="M3245" s="11" t="s">
        <v>23</v>
      </c>
      <c r="N3245" s="103" t="s">
        <v>23</v>
      </c>
      <c r="O3245" s="11" t="s">
        <v>23</v>
      </c>
    </row>
    <row r="3246" spans="1:15" s="67" customFormat="1" ht="21">
      <c r="A3246" s="104" t="s">
        <v>2838</v>
      </c>
      <c r="B3246" s="1049" t="s">
        <v>692</v>
      </c>
      <c r="C3246" s="1051"/>
      <c r="D3246" s="1051"/>
      <c r="E3246" s="1051"/>
      <c r="F3246" s="1051"/>
      <c r="G3246" s="1051"/>
      <c r="H3246" s="1051"/>
      <c r="I3246" s="1051"/>
      <c r="J3246" s="1051"/>
      <c r="K3246" s="1051"/>
      <c r="L3246" s="1051"/>
      <c r="M3246" s="1051"/>
      <c r="N3246" s="1051"/>
      <c r="O3246" s="1050"/>
    </row>
    <row r="3247" spans="1:15" s="67" customFormat="1" ht="21">
      <c r="A3247" s="44">
        <v>1</v>
      </c>
      <c r="B3247" s="21" t="s">
        <v>23</v>
      </c>
      <c r="C3247" s="21" t="s">
        <v>23</v>
      </c>
      <c r="D3247" s="801">
        <v>0</v>
      </c>
      <c r="E3247" s="44" t="s">
        <v>23</v>
      </c>
      <c r="F3247" s="799">
        <v>0</v>
      </c>
      <c r="G3247" s="282">
        <v>0</v>
      </c>
      <c r="H3247" s="273">
        <v>0</v>
      </c>
      <c r="I3247" s="273">
        <v>0</v>
      </c>
      <c r="J3247" s="273">
        <v>0</v>
      </c>
      <c r="K3247" s="44" t="s">
        <v>23</v>
      </c>
      <c r="L3247" s="273">
        <v>0</v>
      </c>
      <c r="M3247" s="20" t="s">
        <v>23</v>
      </c>
      <c r="N3247" s="44" t="s">
        <v>23</v>
      </c>
      <c r="O3247" s="18" t="s">
        <v>23</v>
      </c>
    </row>
    <row r="3248" spans="1:15" s="67" customFormat="1" ht="21">
      <c r="A3248" s="104" t="s">
        <v>2838</v>
      </c>
      <c r="B3248" s="1049" t="s">
        <v>980</v>
      </c>
      <c r="C3248" s="1050"/>
      <c r="D3248" s="11">
        <v>0</v>
      </c>
      <c r="E3248" s="104" t="s">
        <v>23</v>
      </c>
      <c r="F3248" s="166">
        <v>0</v>
      </c>
      <c r="G3248" s="10">
        <v>0</v>
      </c>
      <c r="H3248" s="167">
        <v>0</v>
      </c>
      <c r="I3248" s="167">
        <v>0</v>
      </c>
      <c r="J3248" s="35">
        <v>0</v>
      </c>
      <c r="K3248" s="103" t="s">
        <v>23</v>
      </c>
      <c r="L3248" s="34">
        <v>0</v>
      </c>
      <c r="M3248" s="11" t="s">
        <v>23</v>
      </c>
      <c r="N3248" s="103" t="s">
        <v>23</v>
      </c>
      <c r="O3248" s="11" t="s">
        <v>23</v>
      </c>
    </row>
    <row r="3249" spans="1:15" s="67" customFormat="1" ht="40.5">
      <c r="A3249" s="104" t="s">
        <v>2839</v>
      </c>
      <c r="B3249" s="1049" t="s">
        <v>721</v>
      </c>
      <c r="C3249" s="1051"/>
      <c r="D3249" s="1051"/>
      <c r="E3249" s="1051"/>
      <c r="F3249" s="1051"/>
      <c r="G3249" s="1051"/>
      <c r="H3249" s="1051"/>
      <c r="I3249" s="1051"/>
      <c r="J3249" s="1051"/>
      <c r="K3249" s="1051"/>
      <c r="L3249" s="1051"/>
      <c r="M3249" s="1051"/>
      <c r="N3249" s="1051"/>
      <c r="O3249" s="1050"/>
    </row>
    <row r="3250" spans="1:15" s="67" customFormat="1" ht="21">
      <c r="A3250" s="44" t="s">
        <v>982</v>
      </c>
      <c r="B3250" s="12" t="s">
        <v>23</v>
      </c>
      <c r="C3250" s="12" t="s">
        <v>23</v>
      </c>
      <c r="D3250" s="54">
        <v>0</v>
      </c>
      <c r="E3250" s="17" t="s">
        <v>23</v>
      </c>
      <c r="F3250" s="799">
        <v>0</v>
      </c>
      <c r="G3250" s="269">
        <v>0</v>
      </c>
      <c r="H3250" s="788">
        <v>0</v>
      </c>
      <c r="I3250" s="273">
        <v>0</v>
      </c>
      <c r="J3250" s="273">
        <v>0</v>
      </c>
      <c r="K3250" s="44" t="s">
        <v>23</v>
      </c>
      <c r="L3250" s="273">
        <v>0</v>
      </c>
      <c r="M3250" s="281" t="s">
        <v>23</v>
      </c>
      <c r="N3250" s="17" t="s">
        <v>23</v>
      </c>
      <c r="O3250" s="18" t="s">
        <v>23</v>
      </c>
    </row>
    <row r="3251" spans="1:15" s="67" customFormat="1" ht="40.5">
      <c r="A3251" s="104" t="s">
        <v>2839</v>
      </c>
      <c r="B3251" s="1049" t="s">
        <v>732</v>
      </c>
      <c r="C3251" s="1050"/>
      <c r="D3251" s="11">
        <v>0</v>
      </c>
      <c r="E3251" s="104" t="s">
        <v>23</v>
      </c>
      <c r="F3251" s="166">
        <v>0</v>
      </c>
      <c r="G3251" s="10">
        <v>0</v>
      </c>
      <c r="H3251" s="167">
        <v>0</v>
      </c>
      <c r="I3251" s="167">
        <v>0</v>
      </c>
      <c r="J3251" s="35">
        <v>0</v>
      </c>
      <c r="K3251" s="103" t="s">
        <v>23</v>
      </c>
      <c r="L3251" s="846">
        <v>0</v>
      </c>
      <c r="M3251" s="11" t="s">
        <v>23</v>
      </c>
      <c r="N3251" s="103" t="s">
        <v>23</v>
      </c>
      <c r="O3251" s="11" t="s">
        <v>23</v>
      </c>
    </row>
    <row r="3252" spans="1:15" s="67" customFormat="1" ht="83.25" customHeight="1">
      <c r="A3252" s="104" t="s">
        <v>2836</v>
      </c>
      <c r="B3252" s="1049" t="s">
        <v>3125</v>
      </c>
      <c r="C3252" s="1050"/>
      <c r="D3252" s="11">
        <v>0</v>
      </c>
      <c r="E3252" s="104" t="s">
        <v>23</v>
      </c>
      <c r="F3252" s="166">
        <v>0</v>
      </c>
      <c r="G3252" s="10">
        <v>0</v>
      </c>
      <c r="H3252" s="167">
        <v>0</v>
      </c>
      <c r="I3252" s="167">
        <v>0</v>
      </c>
      <c r="J3252" s="35">
        <v>0</v>
      </c>
      <c r="K3252" s="103" t="s">
        <v>23</v>
      </c>
      <c r="L3252" s="34">
        <v>0</v>
      </c>
      <c r="M3252" s="11" t="s">
        <v>23</v>
      </c>
      <c r="N3252" s="103" t="s">
        <v>23</v>
      </c>
      <c r="O3252" s="11" t="s">
        <v>23</v>
      </c>
    </row>
    <row r="3253" spans="1:15" s="67" customFormat="1" ht="21">
      <c r="A3253" s="104" t="s">
        <v>2841</v>
      </c>
      <c r="B3253" s="1049" t="s">
        <v>735</v>
      </c>
      <c r="C3253" s="1051"/>
      <c r="D3253" s="1051"/>
      <c r="E3253" s="1051"/>
      <c r="F3253" s="1051"/>
      <c r="G3253" s="1051"/>
      <c r="H3253" s="1051"/>
      <c r="I3253" s="1051"/>
      <c r="J3253" s="1051"/>
      <c r="K3253" s="1051"/>
      <c r="L3253" s="1051"/>
      <c r="M3253" s="1051"/>
      <c r="N3253" s="1051"/>
      <c r="O3253" s="1050"/>
    </row>
    <row r="3254" spans="1:15" s="67" customFormat="1" ht="21">
      <c r="A3254" s="104" t="s">
        <v>2842</v>
      </c>
      <c r="B3254" s="1049" t="s">
        <v>985</v>
      </c>
      <c r="C3254" s="1051"/>
      <c r="D3254" s="1051"/>
      <c r="E3254" s="1051"/>
      <c r="F3254" s="1051"/>
      <c r="G3254" s="1051"/>
      <c r="H3254" s="1051"/>
      <c r="I3254" s="1051"/>
      <c r="J3254" s="1051"/>
      <c r="K3254" s="1051"/>
      <c r="L3254" s="1051"/>
      <c r="M3254" s="1051"/>
      <c r="N3254" s="1051"/>
      <c r="O3254" s="1050"/>
    </row>
    <row r="3255" spans="1:15" s="67" customFormat="1" ht="21">
      <c r="A3255" s="44">
        <v>1</v>
      </c>
      <c r="B3255" s="21" t="s">
        <v>23</v>
      </c>
      <c r="C3255" s="21" t="s">
        <v>23</v>
      </c>
      <c r="D3255" s="801">
        <v>0</v>
      </c>
      <c r="E3255" s="44" t="s">
        <v>23</v>
      </c>
      <c r="F3255" s="799">
        <v>0</v>
      </c>
      <c r="G3255" s="282">
        <v>0</v>
      </c>
      <c r="H3255" s="273">
        <v>0</v>
      </c>
      <c r="I3255" s="273">
        <v>0</v>
      </c>
      <c r="J3255" s="273">
        <v>0</v>
      </c>
      <c r="K3255" s="44" t="s">
        <v>23</v>
      </c>
      <c r="L3255" s="273">
        <v>0</v>
      </c>
      <c r="M3255" s="20" t="s">
        <v>23</v>
      </c>
      <c r="N3255" s="44" t="s">
        <v>23</v>
      </c>
      <c r="O3255" s="18" t="s">
        <v>23</v>
      </c>
    </row>
    <row r="3256" spans="1:15" s="67" customFormat="1" ht="21">
      <c r="A3256" s="174" t="s">
        <v>2843</v>
      </c>
      <c r="B3256" s="1049" t="s">
        <v>949</v>
      </c>
      <c r="C3256" s="1050"/>
      <c r="D3256" s="11">
        <v>0</v>
      </c>
      <c r="E3256" s="104" t="s">
        <v>23</v>
      </c>
      <c r="F3256" s="166">
        <v>0</v>
      </c>
      <c r="G3256" s="10">
        <v>0</v>
      </c>
      <c r="H3256" s="167">
        <v>0</v>
      </c>
      <c r="I3256" s="167">
        <v>0</v>
      </c>
      <c r="J3256" s="35">
        <v>0</v>
      </c>
      <c r="K3256" s="103" t="s">
        <v>23</v>
      </c>
      <c r="L3256" s="34">
        <v>0</v>
      </c>
      <c r="M3256" s="11" t="s">
        <v>23</v>
      </c>
      <c r="N3256" s="103" t="s">
        <v>23</v>
      </c>
      <c r="O3256" s="11" t="s">
        <v>23</v>
      </c>
    </row>
    <row r="3257" spans="1:15" s="67" customFormat="1" ht="21">
      <c r="A3257" s="174" t="s">
        <v>2844</v>
      </c>
      <c r="B3257" s="1049" t="s">
        <v>987</v>
      </c>
      <c r="C3257" s="1051"/>
      <c r="D3257" s="1051"/>
      <c r="E3257" s="1051"/>
      <c r="F3257" s="1051"/>
      <c r="G3257" s="1051"/>
      <c r="H3257" s="1051"/>
      <c r="I3257" s="1051"/>
      <c r="J3257" s="1051"/>
      <c r="K3257" s="1051"/>
      <c r="L3257" s="1051"/>
      <c r="M3257" s="1051"/>
      <c r="N3257" s="1051"/>
      <c r="O3257" s="1050"/>
    </row>
    <row r="3258" spans="1:15" s="67" customFormat="1" ht="21">
      <c r="A3258" s="820">
        <v>1</v>
      </c>
      <c r="B3258" s="21" t="s">
        <v>23</v>
      </c>
      <c r="C3258" s="21" t="s">
        <v>23</v>
      </c>
      <c r="D3258" s="801">
        <v>0</v>
      </c>
      <c r="E3258" s="44" t="s">
        <v>23</v>
      </c>
      <c r="F3258" s="799">
        <v>0</v>
      </c>
      <c r="G3258" s="282">
        <v>0</v>
      </c>
      <c r="H3258" s="273">
        <v>0</v>
      </c>
      <c r="I3258" s="273">
        <v>0</v>
      </c>
      <c r="J3258" s="273">
        <v>0</v>
      </c>
      <c r="K3258" s="44" t="s">
        <v>23</v>
      </c>
      <c r="L3258" s="273">
        <v>0</v>
      </c>
      <c r="M3258" s="20" t="s">
        <v>23</v>
      </c>
      <c r="N3258" s="44" t="s">
        <v>23</v>
      </c>
      <c r="O3258" s="18" t="s">
        <v>23</v>
      </c>
    </row>
    <row r="3259" spans="1:15" s="67" customFormat="1" ht="21">
      <c r="A3259" s="174" t="s">
        <v>2844</v>
      </c>
      <c r="B3259" s="1049" t="s">
        <v>988</v>
      </c>
      <c r="C3259" s="1050"/>
      <c r="D3259" s="11">
        <v>0</v>
      </c>
      <c r="E3259" s="104" t="s">
        <v>23</v>
      </c>
      <c r="F3259" s="166">
        <v>0</v>
      </c>
      <c r="G3259" s="10">
        <v>0</v>
      </c>
      <c r="H3259" s="167">
        <v>0</v>
      </c>
      <c r="I3259" s="167">
        <v>0</v>
      </c>
      <c r="J3259" s="35">
        <v>0</v>
      </c>
      <c r="K3259" s="103" t="s">
        <v>23</v>
      </c>
      <c r="L3259" s="34">
        <v>0</v>
      </c>
      <c r="M3259" s="11" t="s">
        <v>23</v>
      </c>
      <c r="N3259" s="103" t="s">
        <v>23</v>
      </c>
      <c r="O3259" s="11" t="s">
        <v>23</v>
      </c>
    </row>
    <row r="3260" spans="1:15" s="67" customFormat="1" ht="21">
      <c r="A3260" s="174" t="s">
        <v>2845</v>
      </c>
      <c r="B3260" s="1049" t="s">
        <v>990</v>
      </c>
      <c r="C3260" s="1051"/>
      <c r="D3260" s="1057"/>
      <c r="E3260" s="1057"/>
      <c r="F3260" s="1057"/>
      <c r="G3260" s="1057"/>
      <c r="H3260" s="1057"/>
      <c r="I3260" s="1057"/>
      <c r="J3260" s="1057"/>
      <c r="K3260" s="1057"/>
      <c r="L3260" s="1057"/>
      <c r="M3260" s="1057"/>
      <c r="N3260" s="1057"/>
      <c r="O3260" s="1058"/>
    </row>
    <row r="3261" spans="1:15" s="67" customFormat="1" ht="21">
      <c r="A3261" s="820">
        <v>1</v>
      </c>
      <c r="B3261" s="21" t="s">
        <v>23</v>
      </c>
      <c r="C3261" s="21" t="s">
        <v>23</v>
      </c>
      <c r="D3261" s="801">
        <v>0</v>
      </c>
      <c r="E3261" s="44" t="s">
        <v>23</v>
      </c>
      <c r="F3261" s="799">
        <v>0</v>
      </c>
      <c r="G3261" s="282">
        <v>0</v>
      </c>
      <c r="H3261" s="273">
        <v>0</v>
      </c>
      <c r="I3261" s="273">
        <v>0</v>
      </c>
      <c r="J3261" s="273">
        <v>0</v>
      </c>
      <c r="K3261" s="44" t="s">
        <v>23</v>
      </c>
      <c r="L3261" s="273">
        <v>0</v>
      </c>
      <c r="M3261" s="20" t="s">
        <v>23</v>
      </c>
      <c r="N3261" s="44" t="s">
        <v>23</v>
      </c>
      <c r="O3261" s="18" t="s">
        <v>23</v>
      </c>
    </row>
    <row r="3262" spans="1:15" s="67" customFormat="1" ht="21">
      <c r="A3262" s="174" t="s">
        <v>2845</v>
      </c>
      <c r="B3262" s="1049" t="s">
        <v>991</v>
      </c>
      <c r="C3262" s="1050"/>
      <c r="D3262" s="11">
        <v>0</v>
      </c>
      <c r="E3262" s="104" t="s">
        <v>23</v>
      </c>
      <c r="F3262" s="166">
        <v>0</v>
      </c>
      <c r="G3262" s="10">
        <v>0</v>
      </c>
      <c r="H3262" s="167">
        <v>0</v>
      </c>
      <c r="I3262" s="167">
        <v>0</v>
      </c>
      <c r="J3262" s="35">
        <v>0</v>
      </c>
      <c r="K3262" s="103" t="s">
        <v>23</v>
      </c>
      <c r="L3262" s="34">
        <v>0</v>
      </c>
      <c r="M3262" s="11" t="s">
        <v>23</v>
      </c>
      <c r="N3262" s="103" t="s">
        <v>23</v>
      </c>
      <c r="O3262" s="11" t="s">
        <v>23</v>
      </c>
    </row>
    <row r="3263" spans="1:15" s="67" customFormat="1" ht="21">
      <c r="A3263" s="174" t="s">
        <v>2846</v>
      </c>
      <c r="B3263" s="1049" t="s">
        <v>721</v>
      </c>
      <c r="C3263" s="1051"/>
      <c r="D3263" s="1051"/>
      <c r="E3263" s="1051"/>
      <c r="F3263" s="1051"/>
      <c r="G3263" s="1051"/>
      <c r="H3263" s="1051"/>
      <c r="I3263" s="1051"/>
      <c r="J3263" s="1051"/>
      <c r="K3263" s="1051"/>
      <c r="L3263" s="1051"/>
      <c r="M3263" s="1051"/>
      <c r="N3263" s="1051"/>
      <c r="O3263" s="1050"/>
    </row>
    <row r="3264" spans="1:15" s="67" customFormat="1" ht="21">
      <c r="A3264" s="847" t="s">
        <v>982</v>
      </c>
      <c r="B3264" s="21" t="s">
        <v>23</v>
      </c>
      <c r="C3264" s="21" t="s">
        <v>23</v>
      </c>
      <c r="D3264" s="801">
        <v>0</v>
      </c>
      <c r="E3264" s="44" t="s">
        <v>23</v>
      </c>
      <c r="F3264" s="799">
        <v>0</v>
      </c>
      <c r="G3264" s="282">
        <v>0</v>
      </c>
      <c r="H3264" s="273">
        <v>0</v>
      </c>
      <c r="I3264" s="273">
        <v>0</v>
      </c>
      <c r="J3264" s="273">
        <v>0</v>
      </c>
      <c r="K3264" s="44" t="s">
        <v>23</v>
      </c>
      <c r="L3264" s="273">
        <v>0</v>
      </c>
      <c r="M3264" s="20" t="s">
        <v>23</v>
      </c>
      <c r="N3264" s="44" t="s">
        <v>23</v>
      </c>
      <c r="O3264" s="18" t="s">
        <v>23</v>
      </c>
    </row>
    <row r="3265" spans="1:15" s="67" customFormat="1" ht="21">
      <c r="A3265" s="174" t="s">
        <v>2846</v>
      </c>
      <c r="B3265" s="1049" t="s">
        <v>732</v>
      </c>
      <c r="C3265" s="1050"/>
      <c r="D3265" s="11">
        <v>0</v>
      </c>
      <c r="E3265" s="104" t="s">
        <v>23</v>
      </c>
      <c r="F3265" s="166">
        <v>0</v>
      </c>
      <c r="G3265" s="10">
        <v>0</v>
      </c>
      <c r="H3265" s="167">
        <v>0</v>
      </c>
      <c r="I3265" s="167">
        <v>0</v>
      </c>
      <c r="J3265" s="35">
        <v>0</v>
      </c>
      <c r="K3265" s="103" t="s">
        <v>23</v>
      </c>
      <c r="L3265" s="34">
        <v>0</v>
      </c>
      <c r="M3265" s="11" t="s">
        <v>23</v>
      </c>
      <c r="N3265" s="103" t="s">
        <v>23</v>
      </c>
      <c r="O3265" s="11" t="s">
        <v>23</v>
      </c>
    </row>
    <row r="3266" spans="1:15" s="67" customFormat="1" ht="81" customHeight="1">
      <c r="A3266" s="104" t="s">
        <v>2841</v>
      </c>
      <c r="B3266" s="1049" t="s">
        <v>3126</v>
      </c>
      <c r="C3266" s="1050"/>
      <c r="D3266" s="11">
        <v>0</v>
      </c>
      <c r="E3266" s="104" t="s">
        <v>23</v>
      </c>
      <c r="F3266" s="166">
        <v>0</v>
      </c>
      <c r="G3266" s="10">
        <v>0</v>
      </c>
      <c r="H3266" s="167">
        <v>0</v>
      </c>
      <c r="I3266" s="167">
        <v>0</v>
      </c>
      <c r="J3266" s="35">
        <v>0</v>
      </c>
      <c r="K3266" s="103" t="s">
        <v>23</v>
      </c>
      <c r="L3266" s="34">
        <v>0</v>
      </c>
      <c r="M3266" s="11" t="s">
        <v>23</v>
      </c>
      <c r="N3266" s="103" t="s">
        <v>23</v>
      </c>
      <c r="O3266" s="11" t="s">
        <v>23</v>
      </c>
    </row>
    <row r="3267" spans="1:15" s="67" customFormat="1" ht="21">
      <c r="A3267" s="174" t="s">
        <v>2848</v>
      </c>
      <c r="B3267" s="1049" t="s">
        <v>994</v>
      </c>
      <c r="C3267" s="1051"/>
      <c r="D3267" s="1051"/>
      <c r="E3267" s="1051"/>
      <c r="F3267" s="1051"/>
      <c r="G3267" s="1051"/>
      <c r="H3267" s="1051"/>
      <c r="I3267" s="1051"/>
      <c r="J3267" s="1051"/>
      <c r="K3267" s="1051"/>
      <c r="L3267" s="1051"/>
      <c r="M3267" s="1051"/>
      <c r="N3267" s="1051"/>
      <c r="O3267" s="1050"/>
    </row>
    <row r="3268" spans="1:15" s="67" customFormat="1" ht="103.5" customHeight="1">
      <c r="A3268" s="847" t="s">
        <v>982</v>
      </c>
      <c r="B3268" s="13" t="s">
        <v>3047</v>
      </c>
      <c r="C3268" s="56" t="s">
        <v>3127</v>
      </c>
      <c r="D3268" s="899">
        <v>48.8</v>
      </c>
      <c r="E3268" s="900" t="s">
        <v>3128</v>
      </c>
      <c r="F3268" s="166">
        <v>0</v>
      </c>
      <c r="G3268" s="57">
        <v>1</v>
      </c>
      <c r="H3268" s="368">
        <v>10000</v>
      </c>
      <c r="I3268" s="368">
        <v>0</v>
      </c>
      <c r="J3268" s="35">
        <v>10000</v>
      </c>
      <c r="K3268" s="442" t="s">
        <v>3129</v>
      </c>
      <c r="L3268" s="828">
        <v>87822.43</v>
      </c>
      <c r="M3268" s="20">
        <v>43463</v>
      </c>
      <c r="N3268" s="44" t="s">
        <v>3122</v>
      </c>
      <c r="O3268" s="18" t="s">
        <v>23</v>
      </c>
    </row>
    <row r="3269" spans="1:15" s="67" customFormat="1" ht="111" customHeight="1">
      <c r="A3269" s="847" t="s">
        <v>1293</v>
      </c>
      <c r="B3269" s="13" t="s">
        <v>3047</v>
      </c>
      <c r="C3269" s="56" t="s">
        <v>3130</v>
      </c>
      <c r="D3269" s="899">
        <v>79.7</v>
      </c>
      <c r="E3269" s="900" t="s">
        <v>3128</v>
      </c>
      <c r="F3269" s="166">
        <v>0</v>
      </c>
      <c r="G3269" s="57">
        <v>1</v>
      </c>
      <c r="H3269" s="368">
        <v>10000</v>
      </c>
      <c r="I3269" s="368">
        <v>0</v>
      </c>
      <c r="J3269" s="35">
        <v>10000</v>
      </c>
      <c r="K3269" s="442" t="s">
        <v>3131</v>
      </c>
      <c r="L3269" s="828">
        <v>143431.31</v>
      </c>
      <c r="M3269" s="20">
        <v>43463</v>
      </c>
      <c r="N3269" s="44" t="s">
        <v>3122</v>
      </c>
      <c r="O3269" s="18"/>
    </row>
    <row r="3270" spans="1:15" s="67" customFormat="1" ht="103.5" customHeight="1">
      <c r="A3270" s="104" t="s">
        <v>2848</v>
      </c>
      <c r="B3270" s="1049" t="s">
        <v>3132</v>
      </c>
      <c r="C3270" s="1050"/>
      <c r="D3270" s="11">
        <f>SUM(D3268:D3269)</f>
        <v>128.5</v>
      </c>
      <c r="E3270" s="104" t="s">
        <v>23</v>
      </c>
      <c r="F3270" s="166">
        <v>0</v>
      </c>
      <c r="G3270" s="10">
        <v>2</v>
      </c>
      <c r="H3270" s="10">
        <v>20000</v>
      </c>
      <c r="I3270" s="10">
        <v>0</v>
      </c>
      <c r="J3270" s="35">
        <v>20000</v>
      </c>
      <c r="K3270" s="103" t="s">
        <v>23</v>
      </c>
      <c r="L3270" s="168">
        <f>SUM(L3268:L3269)</f>
        <v>231253.74</v>
      </c>
      <c r="M3270" s="11" t="s">
        <v>23</v>
      </c>
      <c r="N3270" s="103" t="s">
        <v>23</v>
      </c>
      <c r="O3270" s="11" t="s">
        <v>23</v>
      </c>
    </row>
    <row r="3271" spans="1:15" s="67" customFormat="1" ht="111" customHeight="1">
      <c r="A3271" s="104" t="s">
        <v>2786</v>
      </c>
      <c r="B3271" s="1049" t="s">
        <v>3133</v>
      </c>
      <c r="C3271" s="1050"/>
      <c r="D3271" s="11">
        <v>140.6</v>
      </c>
      <c r="E3271" s="104" t="s">
        <v>23</v>
      </c>
      <c r="F3271" s="166">
        <v>0</v>
      </c>
      <c r="G3271" s="10">
        <v>3</v>
      </c>
      <c r="H3271" s="167">
        <v>152014.51999999999</v>
      </c>
      <c r="I3271" s="167">
        <v>0</v>
      </c>
      <c r="J3271" s="35">
        <v>152014.51999999999</v>
      </c>
      <c r="K3271" s="103" t="s">
        <v>23</v>
      </c>
      <c r="L3271" s="34">
        <f>L3238+L3270</f>
        <v>1246886.28</v>
      </c>
      <c r="M3271" s="11" t="s">
        <v>23</v>
      </c>
      <c r="N3271" s="103" t="s">
        <v>23</v>
      </c>
      <c r="O3271" s="11" t="s">
        <v>23</v>
      </c>
    </row>
    <row r="3272" spans="1:15" s="67" customFormat="1" ht="81" customHeight="1">
      <c r="A3272" s="104" t="s">
        <v>2786</v>
      </c>
      <c r="B3272" s="1049" t="s">
        <v>3134</v>
      </c>
      <c r="C3272" s="1051"/>
      <c r="D3272" s="1051"/>
      <c r="E3272" s="1051"/>
      <c r="F3272" s="1051"/>
      <c r="G3272" s="1051"/>
      <c r="H3272" s="1051"/>
      <c r="I3272" s="1051"/>
      <c r="J3272" s="1051"/>
      <c r="K3272" s="1051"/>
      <c r="L3272" s="1051"/>
      <c r="M3272" s="1051"/>
      <c r="N3272" s="1051"/>
      <c r="O3272" s="1050"/>
    </row>
    <row r="3273" spans="1:15" s="67" customFormat="1" ht="21">
      <c r="A3273" s="104" t="s">
        <v>2788</v>
      </c>
      <c r="B3273" s="1049" t="s">
        <v>20</v>
      </c>
      <c r="C3273" s="1051"/>
      <c r="D3273" s="1051"/>
      <c r="E3273" s="1051"/>
      <c r="F3273" s="1051"/>
      <c r="G3273" s="1051"/>
      <c r="H3273" s="1051"/>
      <c r="I3273" s="1051"/>
      <c r="J3273" s="1051"/>
      <c r="K3273" s="1051"/>
      <c r="L3273" s="1051"/>
      <c r="M3273" s="1051"/>
      <c r="N3273" s="1051"/>
      <c r="O3273" s="1050"/>
    </row>
    <row r="3274" spans="1:15" s="67" customFormat="1" ht="140.25" customHeight="1">
      <c r="A3274" s="44">
        <v>1</v>
      </c>
      <c r="B3274" s="56" t="s">
        <v>9143</v>
      </c>
      <c r="C3274" s="56" t="s">
        <v>9144</v>
      </c>
      <c r="D3274" s="5">
        <v>212.1</v>
      </c>
      <c r="E3274" s="12">
        <v>10100018</v>
      </c>
      <c r="F3274" s="166">
        <v>0</v>
      </c>
      <c r="G3274" s="57">
        <v>1</v>
      </c>
      <c r="H3274" s="141">
        <v>822900</v>
      </c>
      <c r="I3274" s="142">
        <v>0</v>
      </c>
      <c r="J3274" s="65">
        <f>H3274-I3274</f>
        <v>822900</v>
      </c>
      <c r="K3274" s="44"/>
      <c r="L3274" s="7"/>
      <c r="M3274" s="20">
        <v>43465</v>
      </c>
      <c r="N3274" s="44" t="s">
        <v>3135</v>
      </c>
      <c r="O3274" s="18" t="s">
        <v>23</v>
      </c>
    </row>
    <row r="3275" spans="1:15" s="67" customFormat="1" ht="94.5" customHeight="1">
      <c r="A3275" s="104" t="s">
        <v>2788</v>
      </c>
      <c r="B3275" s="1049" t="s">
        <v>3137</v>
      </c>
      <c r="C3275" s="1050"/>
      <c r="D3275" s="5">
        <f>D3274</f>
        <v>212.1</v>
      </c>
      <c r="E3275" s="104" t="s">
        <v>23</v>
      </c>
      <c r="F3275" s="166">
        <v>0</v>
      </c>
      <c r="G3275" s="10">
        <v>1</v>
      </c>
      <c r="H3275" s="178">
        <f>H3274</f>
        <v>822900</v>
      </c>
      <c r="I3275" s="178">
        <f>I3274</f>
        <v>0</v>
      </c>
      <c r="J3275" s="34">
        <f>J3274</f>
        <v>822900</v>
      </c>
      <c r="K3275" s="103" t="s">
        <v>23</v>
      </c>
      <c r="L3275" s="34" t="s">
        <v>23</v>
      </c>
      <c r="M3275" s="11" t="s">
        <v>23</v>
      </c>
      <c r="N3275" s="103" t="s">
        <v>23</v>
      </c>
      <c r="O3275" s="11" t="s">
        <v>23</v>
      </c>
    </row>
    <row r="3276" spans="1:15" s="67" customFormat="1" ht="21">
      <c r="A3276" s="104" t="s">
        <v>2834</v>
      </c>
      <c r="B3276" s="1049" t="s">
        <v>197</v>
      </c>
      <c r="C3276" s="1051"/>
      <c r="D3276" s="1051"/>
      <c r="E3276" s="1051"/>
      <c r="F3276" s="1051"/>
      <c r="G3276" s="1051"/>
      <c r="H3276" s="1051"/>
      <c r="I3276" s="1051"/>
      <c r="J3276" s="1051"/>
      <c r="K3276" s="1051"/>
      <c r="L3276" s="1051"/>
      <c r="M3276" s="1051"/>
      <c r="N3276" s="1051"/>
      <c r="O3276" s="1050"/>
    </row>
    <row r="3277" spans="1:15" s="67" customFormat="1" ht="21">
      <c r="A3277" s="44">
        <v>1</v>
      </c>
      <c r="B3277" s="21" t="s">
        <v>23</v>
      </c>
      <c r="C3277" s="21" t="s">
        <v>23</v>
      </c>
      <c r="D3277" s="801">
        <v>0</v>
      </c>
      <c r="E3277" s="44" t="s">
        <v>23</v>
      </c>
      <c r="F3277" s="799">
        <v>0</v>
      </c>
      <c r="G3277" s="282">
        <v>0</v>
      </c>
      <c r="H3277" s="273">
        <v>0</v>
      </c>
      <c r="I3277" s="273">
        <v>0</v>
      </c>
      <c r="J3277" s="273">
        <v>0</v>
      </c>
      <c r="K3277" s="44" t="s">
        <v>23</v>
      </c>
      <c r="L3277" s="273">
        <v>0</v>
      </c>
      <c r="M3277" s="20" t="s">
        <v>23</v>
      </c>
      <c r="N3277" s="44" t="s">
        <v>23</v>
      </c>
      <c r="O3277" s="18" t="s">
        <v>23</v>
      </c>
    </row>
    <row r="3278" spans="1:15" s="67" customFormat="1" ht="75.75" customHeight="1">
      <c r="A3278" s="104" t="s">
        <v>2834</v>
      </c>
      <c r="B3278" s="1049" t="s">
        <v>3138</v>
      </c>
      <c r="C3278" s="1050"/>
      <c r="D3278" s="11">
        <v>0</v>
      </c>
      <c r="E3278" s="104" t="s">
        <v>23</v>
      </c>
      <c r="F3278" s="166">
        <v>0</v>
      </c>
      <c r="G3278" s="10">
        <v>0</v>
      </c>
      <c r="H3278" s="167">
        <v>0</v>
      </c>
      <c r="I3278" s="167">
        <v>0</v>
      </c>
      <c r="J3278" s="35">
        <v>0</v>
      </c>
      <c r="K3278" s="103" t="s">
        <v>23</v>
      </c>
      <c r="L3278" s="34">
        <v>0</v>
      </c>
      <c r="M3278" s="11" t="s">
        <v>23</v>
      </c>
      <c r="N3278" s="103" t="s">
        <v>23</v>
      </c>
      <c r="O3278" s="11" t="s">
        <v>23</v>
      </c>
    </row>
    <row r="3279" spans="1:15" s="67" customFormat="1" ht="21">
      <c r="A3279" s="104" t="s">
        <v>2836</v>
      </c>
      <c r="B3279" s="1049" t="s">
        <v>678</v>
      </c>
      <c r="C3279" s="1051"/>
      <c r="D3279" s="1051"/>
      <c r="E3279" s="1051"/>
      <c r="F3279" s="1051"/>
      <c r="G3279" s="1051"/>
      <c r="H3279" s="1051"/>
      <c r="I3279" s="1051"/>
      <c r="J3279" s="1051"/>
      <c r="K3279" s="1051"/>
      <c r="L3279" s="1051"/>
      <c r="M3279" s="1051"/>
      <c r="N3279" s="1051"/>
      <c r="O3279" s="1050"/>
    </row>
    <row r="3280" spans="1:15" s="67" customFormat="1" ht="21">
      <c r="A3280" s="104" t="s">
        <v>2837</v>
      </c>
      <c r="B3280" s="1049" t="s">
        <v>977</v>
      </c>
      <c r="C3280" s="1051"/>
      <c r="D3280" s="1057"/>
      <c r="E3280" s="1057"/>
      <c r="F3280" s="1057"/>
      <c r="G3280" s="1057"/>
      <c r="H3280" s="1057"/>
      <c r="I3280" s="1057"/>
      <c r="J3280" s="1057"/>
      <c r="K3280" s="1057"/>
      <c r="L3280" s="1057"/>
      <c r="M3280" s="1057"/>
      <c r="N3280" s="1057"/>
      <c r="O3280" s="1058"/>
    </row>
    <row r="3281" spans="1:15" s="67" customFormat="1" ht="21">
      <c r="A3281" s="44">
        <v>1</v>
      </c>
      <c r="B3281" s="21" t="s">
        <v>23</v>
      </c>
      <c r="C3281" s="21" t="s">
        <v>23</v>
      </c>
      <c r="D3281" s="801">
        <v>0</v>
      </c>
      <c r="E3281" s="44" t="s">
        <v>23</v>
      </c>
      <c r="F3281" s="799">
        <v>0</v>
      </c>
      <c r="G3281" s="282">
        <v>0</v>
      </c>
      <c r="H3281" s="273">
        <v>0</v>
      </c>
      <c r="I3281" s="273">
        <v>0</v>
      </c>
      <c r="J3281" s="273">
        <v>0</v>
      </c>
      <c r="K3281" s="44" t="s">
        <v>23</v>
      </c>
      <c r="L3281" s="273">
        <v>0</v>
      </c>
      <c r="M3281" s="20" t="s">
        <v>23</v>
      </c>
      <c r="N3281" s="44" t="s">
        <v>23</v>
      </c>
      <c r="O3281" s="18" t="s">
        <v>23</v>
      </c>
    </row>
    <row r="3282" spans="1:15" s="67" customFormat="1" ht="36" customHeight="1">
      <c r="A3282" s="104" t="s">
        <v>2837</v>
      </c>
      <c r="B3282" s="1049" t="s">
        <v>978</v>
      </c>
      <c r="C3282" s="1050"/>
      <c r="D3282" s="11">
        <v>0</v>
      </c>
      <c r="E3282" s="104" t="s">
        <v>23</v>
      </c>
      <c r="F3282" s="166">
        <v>0</v>
      </c>
      <c r="G3282" s="10">
        <v>0</v>
      </c>
      <c r="H3282" s="167">
        <v>0</v>
      </c>
      <c r="I3282" s="167">
        <v>0</v>
      </c>
      <c r="J3282" s="35">
        <v>0</v>
      </c>
      <c r="K3282" s="103" t="s">
        <v>23</v>
      </c>
      <c r="L3282" s="34">
        <v>0</v>
      </c>
      <c r="M3282" s="11" t="s">
        <v>23</v>
      </c>
      <c r="N3282" s="103" t="s">
        <v>23</v>
      </c>
      <c r="O3282" s="11" t="s">
        <v>23</v>
      </c>
    </row>
    <row r="3283" spans="1:15" s="67" customFormat="1" ht="21">
      <c r="A3283" s="104" t="s">
        <v>2838</v>
      </c>
      <c r="B3283" s="1049" t="s">
        <v>692</v>
      </c>
      <c r="C3283" s="1051"/>
      <c r="D3283" s="1051"/>
      <c r="E3283" s="1051"/>
      <c r="F3283" s="1051"/>
      <c r="G3283" s="1051"/>
      <c r="H3283" s="1051"/>
      <c r="I3283" s="1051"/>
      <c r="J3283" s="1051"/>
      <c r="K3283" s="1051"/>
      <c r="L3283" s="1051"/>
      <c r="M3283" s="1051"/>
      <c r="N3283" s="1051"/>
      <c r="O3283" s="1050"/>
    </row>
    <row r="3284" spans="1:15" s="67" customFormat="1" ht="21">
      <c r="A3284" s="44">
        <v>1</v>
      </c>
      <c r="B3284" s="21" t="s">
        <v>23</v>
      </c>
      <c r="C3284" s="21" t="s">
        <v>23</v>
      </c>
      <c r="D3284" s="801">
        <v>0</v>
      </c>
      <c r="E3284" s="44" t="s">
        <v>23</v>
      </c>
      <c r="F3284" s="799">
        <v>0</v>
      </c>
      <c r="G3284" s="282">
        <v>0</v>
      </c>
      <c r="H3284" s="273">
        <v>0</v>
      </c>
      <c r="I3284" s="273">
        <v>0</v>
      </c>
      <c r="J3284" s="273">
        <v>0</v>
      </c>
      <c r="K3284" s="44" t="s">
        <v>23</v>
      </c>
      <c r="L3284" s="273">
        <v>0</v>
      </c>
      <c r="M3284" s="20" t="s">
        <v>23</v>
      </c>
      <c r="N3284" s="44" t="s">
        <v>23</v>
      </c>
      <c r="O3284" s="18" t="s">
        <v>23</v>
      </c>
    </row>
    <row r="3285" spans="1:15" s="67" customFormat="1" ht="21">
      <c r="A3285" s="104" t="s">
        <v>2838</v>
      </c>
      <c r="B3285" s="1049" t="s">
        <v>980</v>
      </c>
      <c r="C3285" s="1050"/>
      <c r="D3285" s="11">
        <v>0</v>
      </c>
      <c r="E3285" s="104" t="s">
        <v>23</v>
      </c>
      <c r="F3285" s="166">
        <v>0</v>
      </c>
      <c r="G3285" s="10">
        <v>0</v>
      </c>
      <c r="H3285" s="167">
        <v>0</v>
      </c>
      <c r="I3285" s="167">
        <v>0</v>
      </c>
      <c r="J3285" s="35">
        <v>0</v>
      </c>
      <c r="K3285" s="103" t="s">
        <v>23</v>
      </c>
      <c r="L3285" s="34">
        <v>0</v>
      </c>
      <c r="M3285" s="11" t="s">
        <v>23</v>
      </c>
      <c r="N3285" s="103" t="s">
        <v>23</v>
      </c>
      <c r="O3285" s="11" t="s">
        <v>23</v>
      </c>
    </row>
    <row r="3286" spans="1:15" s="67" customFormat="1" ht="40.5">
      <c r="A3286" s="104" t="s">
        <v>2839</v>
      </c>
      <c r="B3286" s="1049" t="s">
        <v>721</v>
      </c>
      <c r="C3286" s="1051"/>
      <c r="D3286" s="1051"/>
      <c r="E3286" s="1051"/>
      <c r="F3286" s="1051"/>
      <c r="G3286" s="1051"/>
      <c r="H3286" s="1051"/>
      <c r="I3286" s="1051"/>
      <c r="J3286" s="1051"/>
      <c r="K3286" s="1051"/>
      <c r="L3286" s="1051"/>
      <c r="M3286" s="1051"/>
      <c r="N3286" s="1051"/>
      <c r="O3286" s="1050"/>
    </row>
    <row r="3287" spans="1:15" s="67" customFormat="1" ht="21">
      <c r="A3287" s="44" t="s">
        <v>982</v>
      </c>
      <c r="B3287" s="12" t="s">
        <v>23</v>
      </c>
      <c r="C3287" s="12" t="s">
        <v>23</v>
      </c>
      <c r="D3287" s="54">
        <v>0</v>
      </c>
      <c r="E3287" s="17" t="s">
        <v>23</v>
      </c>
      <c r="F3287" s="799">
        <v>0</v>
      </c>
      <c r="G3287" s="269">
        <v>0</v>
      </c>
      <c r="H3287" s="788">
        <v>0</v>
      </c>
      <c r="I3287" s="273">
        <v>0</v>
      </c>
      <c r="J3287" s="273">
        <v>0</v>
      </c>
      <c r="K3287" s="44" t="s">
        <v>23</v>
      </c>
      <c r="L3287" s="273">
        <v>0</v>
      </c>
      <c r="M3287" s="281" t="s">
        <v>23</v>
      </c>
      <c r="N3287" s="17" t="s">
        <v>23</v>
      </c>
      <c r="O3287" s="18" t="s">
        <v>23</v>
      </c>
    </row>
    <row r="3288" spans="1:15" s="67" customFormat="1" ht="40.5">
      <c r="A3288" s="104" t="s">
        <v>2839</v>
      </c>
      <c r="B3288" s="1049" t="s">
        <v>732</v>
      </c>
      <c r="C3288" s="1050"/>
      <c r="D3288" s="11">
        <v>0</v>
      </c>
      <c r="E3288" s="104" t="s">
        <v>23</v>
      </c>
      <c r="F3288" s="166">
        <v>0</v>
      </c>
      <c r="G3288" s="10">
        <v>0</v>
      </c>
      <c r="H3288" s="167">
        <v>0</v>
      </c>
      <c r="I3288" s="167">
        <v>0</v>
      </c>
      <c r="J3288" s="35">
        <v>0</v>
      </c>
      <c r="K3288" s="103" t="s">
        <v>23</v>
      </c>
      <c r="L3288" s="846">
        <v>0</v>
      </c>
      <c r="M3288" s="11" t="s">
        <v>23</v>
      </c>
      <c r="N3288" s="103" t="s">
        <v>23</v>
      </c>
      <c r="O3288" s="11" t="s">
        <v>23</v>
      </c>
    </row>
    <row r="3289" spans="1:15" s="67" customFormat="1" ht="81" customHeight="1">
      <c r="A3289" s="104" t="s">
        <v>2836</v>
      </c>
      <c r="B3289" s="1049" t="s">
        <v>3139</v>
      </c>
      <c r="C3289" s="1050"/>
      <c r="D3289" s="11">
        <v>0</v>
      </c>
      <c r="E3289" s="104" t="s">
        <v>23</v>
      </c>
      <c r="F3289" s="166">
        <v>0</v>
      </c>
      <c r="G3289" s="10">
        <v>0</v>
      </c>
      <c r="H3289" s="167">
        <v>0</v>
      </c>
      <c r="I3289" s="167">
        <v>0</v>
      </c>
      <c r="J3289" s="35">
        <v>0</v>
      </c>
      <c r="K3289" s="103" t="s">
        <v>23</v>
      </c>
      <c r="L3289" s="34">
        <v>0</v>
      </c>
      <c r="M3289" s="11" t="s">
        <v>23</v>
      </c>
      <c r="N3289" s="103" t="s">
        <v>23</v>
      </c>
      <c r="O3289" s="11" t="s">
        <v>23</v>
      </c>
    </row>
    <row r="3290" spans="1:15" s="67" customFormat="1" ht="21">
      <c r="A3290" s="104" t="s">
        <v>2841</v>
      </c>
      <c r="B3290" s="1049" t="s">
        <v>735</v>
      </c>
      <c r="C3290" s="1051"/>
      <c r="D3290" s="1051"/>
      <c r="E3290" s="1051"/>
      <c r="F3290" s="1051"/>
      <c r="G3290" s="1051"/>
      <c r="H3290" s="1051"/>
      <c r="I3290" s="1051"/>
      <c r="J3290" s="1051"/>
      <c r="K3290" s="1051"/>
      <c r="L3290" s="1051"/>
      <c r="M3290" s="1051"/>
      <c r="N3290" s="1051"/>
      <c r="O3290" s="1050"/>
    </row>
    <row r="3291" spans="1:15" s="67" customFormat="1" ht="21">
      <c r="A3291" s="104" t="s">
        <v>2842</v>
      </c>
      <c r="B3291" s="1049" t="s">
        <v>985</v>
      </c>
      <c r="C3291" s="1051"/>
      <c r="D3291" s="1051"/>
      <c r="E3291" s="1051"/>
      <c r="F3291" s="1051"/>
      <c r="G3291" s="1051"/>
      <c r="H3291" s="1051"/>
      <c r="I3291" s="1051"/>
      <c r="J3291" s="1051"/>
      <c r="K3291" s="1051"/>
      <c r="L3291" s="1051"/>
      <c r="M3291" s="1051"/>
      <c r="N3291" s="1051"/>
      <c r="O3291" s="1050"/>
    </row>
    <row r="3292" spans="1:15" s="67" customFormat="1" ht="21">
      <c r="A3292" s="44">
        <v>1</v>
      </c>
      <c r="B3292" s="21" t="s">
        <v>23</v>
      </c>
      <c r="C3292" s="21" t="s">
        <v>23</v>
      </c>
      <c r="D3292" s="801">
        <v>0</v>
      </c>
      <c r="E3292" s="44" t="s">
        <v>23</v>
      </c>
      <c r="F3292" s="799">
        <v>0</v>
      </c>
      <c r="G3292" s="282">
        <v>0</v>
      </c>
      <c r="H3292" s="273">
        <v>0</v>
      </c>
      <c r="I3292" s="273">
        <v>0</v>
      </c>
      <c r="J3292" s="273">
        <v>0</v>
      </c>
      <c r="K3292" s="44" t="s">
        <v>23</v>
      </c>
      <c r="L3292" s="273">
        <v>0</v>
      </c>
      <c r="M3292" s="20" t="s">
        <v>23</v>
      </c>
      <c r="N3292" s="44" t="s">
        <v>23</v>
      </c>
      <c r="O3292" s="18" t="s">
        <v>23</v>
      </c>
    </row>
    <row r="3293" spans="1:15" s="67" customFormat="1" ht="21">
      <c r="A3293" s="174" t="s">
        <v>2843</v>
      </c>
      <c r="B3293" s="1049" t="s">
        <v>949</v>
      </c>
      <c r="C3293" s="1050"/>
      <c r="D3293" s="11">
        <v>0</v>
      </c>
      <c r="E3293" s="104" t="s">
        <v>23</v>
      </c>
      <c r="F3293" s="166">
        <v>0</v>
      </c>
      <c r="G3293" s="10">
        <v>0</v>
      </c>
      <c r="H3293" s="167">
        <v>0</v>
      </c>
      <c r="I3293" s="167">
        <v>0</v>
      </c>
      <c r="J3293" s="35">
        <v>0</v>
      </c>
      <c r="K3293" s="103" t="s">
        <v>23</v>
      </c>
      <c r="L3293" s="34">
        <v>0</v>
      </c>
      <c r="M3293" s="11" t="s">
        <v>23</v>
      </c>
      <c r="N3293" s="103" t="s">
        <v>23</v>
      </c>
      <c r="O3293" s="11" t="s">
        <v>23</v>
      </c>
    </row>
    <row r="3294" spans="1:15" s="67" customFormat="1" ht="21">
      <c r="A3294" s="174" t="s">
        <v>2844</v>
      </c>
      <c r="B3294" s="1049" t="s">
        <v>987</v>
      </c>
      <c r="C3294" s="1051"/>
      <c r="D3294" s="1051"/>
      <c r="E3294" s="1051"/>
      <c r="F3294" s="1051"/>
      <c r="G3294" s="1051"/>
      <c r="H3294" s="1051"/>
      <c r="I3294" s="1051"/>
      <c r="J3294" s="1051"/>
      <c r="K3294" s="1051"/>
      <c r="L3294" s="1051"/>
      <c r="M3294" s="1051"/>
      <c r="N3294" s="1051"/>
      <c r="O3294" s="1050"/>
    </row>
    <row r="3295" spans="1:15" s="67" customFormat="1" ht="21">
      <c r="A3295" s="820">
        <v>1</v>
      </c>
      <c r="B3295" s="21" t="s">
        <v>23</v>
      </c>
      <c r="C3295" s="21" t="s">
        <v>23</v>
      </c>
      <c r="D3295" s="801">
        <v>0</v>
      </c>
      <c r="E3295" s="44" t="s">
        <v>23</v>
      </c>
      <c r="F3295" s="799">
        <v>0</v>
      </c>
      <c r="G3295" s="282">
        <v>0</v>
      </c>
      <c r="H3295" s="273">
        <v>0</v>
      </c>
      <c r="I3295" s="273">
        <v>0</v>
      </c>
      <c r="J3295" s="273">
        <v>0</v>
      </c>
      <c r="K3295" s="44" t="s">
        <v>23</v>
      </c>
      <c r="L3295" s="273">
        <v>0</v>
      </c>
      <c r="M3295" s="20" t="s">
        <v>23</v>
      </c>
      <c r="N3295" s="44" t="s">
        <v>23</v>
      </c>
      <c r="O3295" s="18" t="s">
        <v>23</v>
      </c>
    </row>
    <row r="3296" spans="1:15" s="67" customFormat="1" ht="21">
      <c r="A3296" s="174" t="s">
        <v>2844</v>
      </c>
      <c r="B3296" s="1049" t="s">
        <v>988</v>
      </c>
      <c r="C3296" s="1050"/>
      <c r="D3296" s="11">
        <v>0</v>
      </c>
      <c r="E3296" s="104" t="s">
        <v>23</v>
      </c>
      <c r="F3296" s="166">
        <v>0</v>
      </c>
      <c r="G3296" s="10">
        <v>0</v>
      </c>
      <c r="H3296" s="167">
        <v>0</v>
      </c>
      <c r="I3296" s="167">
        <v>0</v>
      </c>
      <c r="J3296" s="35">
        <v>0</v>
      </c>
      <c r="K3296" s="103" t="s">
        <v>23</v>
      </c>
      <c r="L3296" s="34">
        <v>0</v>
      </c>
      <c r="M3296" s="11" t="s">
        <v>23</v>
      </c>
      <c r="N3296" s="103" t="s">
        <v>23</v>
      </c>
      <c r="O3296" s="11" t="s">
        <v>23</v>
      </c>
    </row>
    <row r="3297" spans="1:15" s="67" customFormat="1" ht="21">
      <c r="A3297" s="174" t="s">
        <v>2845</v>
      </c>
      <c r="B3297" s="1049" t="s">
        <v>990</v>
      </c>
      <c r="C3297" s="1051"/>
      <c r="D3297" s="1051"/>
      <c r="E3297" s="1051"/>
      <c r="F3297" s="1051"/>
      <c r="G3297" s="1051"/>
      <c r="H3297" s="1051"/>
      <c r="I3297" s="1051"/>
      <c r="J3297" s="1051"/>
      <c r="K3297" s="1051"/>
      <c r="L3297" s="1051"/>
      <c r="M3297" s="1051"/>
      <c r="N3297" s="1051"/>
      <c r="O3297" s="1050"/>
    </row>
    <row r="3298" spans="1:15" s="67" customFormat="1" ht="21">
      <c r="A3298" s="820">
        <v>1</v>
      </c>
      <c r="B3298" s="21" t="s">
        <v>23</v>
      </c>
      <c r="C3298" s="21" t="s">
        <v>23</v>
      </c>
      <c r="D3298" s="801">
        <v>0</v>
      </c>
      <c r="E3298" s="44" t="s">
        <v>23</v>
      </c>
      <c r="F3298" s="799">
        <v>0</v>
      </c>
      <c r="G3298" s="282">
        <v>0</v>
      </c>
      <c r="H3298" s="273">
        <v>0</v>
      </c>
      <c r="I3298" s="273">
        <v>0</v>
      </c>
      <c r="J3298" s="273">
        <v>0</v>
      </c>
      <c r="K3298" s="44" t="s">
        <v>23</v>
      </c>
      <c r="L3298" s="273">
        <v>0</v>
      </c>
      <c r="M3298" s="20" t="s">
        <v>23</v>
      </c>
      <c r="N3298" s="44" t="s">
        <v>23</v>
      </c>
      <c r="O3298" s="18" t="s">
        <v>23</v>
      </c>
    </row>
    <row r="3299" spans="1:15" s="67" customFormat="1" ht="21">
      <c r="A3299" s="174" t="s">
        <v>2845</v>
      </c>
      <c r="B3299" s="1049" t="s">
        <v>991</v>
      </c>
      <c r="C3299" s="1050"/>
      <c r="D3299" s="11">
        <v>0</v>
      </c>
      <c r="E3299" s="104" t="s">
        <v>23</v>
      </c>
      <c r="F3299" s="166">
        <v>0</v>
      </c>
      <c r="G3299" s="10">
        <v>0</v>
      </c>
      <c r="H3299" s="167">
        <v>0</v>
      </c>
      <c r="I3299" s="167">
        <v>0</v>
      </c>
      <c r="J3299" s="35">
        <v>0</v>
      </c>
      <c r="K3299" s="103" t="s">
        <v>23</v>
      </c>
      <c r="L3299" s="34">
        <v>0</v>
      </c>
      <c r="M3299" s="11" t="s">
        <v>23</v>
      </c>
      <c r="N3299" s="103" t="s">
        <v>23</v>
      </c>
      <c r="O3299" s="11" t="s">
        <v>23</v>
      </c>
    </row>
    <row r="3300" spans="1:15" s="67" customFormat="1" ht="21">
      <c r="A3300" s="174" t="s">
        <v>2846</v>
      </c>
      <c r="B3300" s="1049" t="s">
        <v>721</v>
      </c>
      <c r="C3300" s="1051"/>
      <c r="D3300" s="1051"/>
      <c r="E3300" s="1051"/>
      <c r="F3300" s="1051"/>
      <c r="G3300" s="1051"/>
      <c r="H3300" s="1051"/>
      <c r="I3300" s="1051"/>
      <c r="J3300" s="1051"/>
      <c r="K3300" s="1051"/>
      <c r="L3300" s="1051"/>
      <c r="M3300" s="1051"/>
      <c r="N3300" s="1051"/>
      <c r="O3300" s="1050"/>
    </row>
    <row r="3301" spans="1:15" s="67" customFormat="1" ht="21">
      <c r="A3301" s="847" t="s">
        <v>982</v>
      </c>
      <c r="B3301" s="21" t="s">
        <v>23</v>
      </c>
      <c r="C3301" s="21" t="s">
        <v>23</v>
      </c>
      <c r="D3301" s="801">
        <v>0</v>
      </c>
      <c r="E3301" s="44" t="s">
        <v>23</v>
      </c>
      <c r="F3301" s="799">
        <v>0</v>
      </c>
      <c r="G3301" s="282">
        <v>0</v>
      </c>
      <c r="H3301" s="273">
        <v>0</v>
      </c>
      <c r="I3301" s="273">
        <v>0</v>
      </c>
      <c r="J3301" s="273">
        <v>0</v>
      </c>
      <c r="K3301" s="44" t="s">
        <v>23</v>
      </c>
      <c r="L3301" s="273">
        <v>0</v>
      </c>
      <c r="M3301" s="20" t="s">
        <v>23</v>
      </c>
      <c r="N3301" s="44" t="s">
        <v>23</v>
      </c>
      <c r="O3301" s="18" t="s">
        <v>23</v>
      </c>
    </row>
    <row r="3302" spans="1:15" s="67" customFormat="1" ht="21">
      <c r="A3302" s="174" t="s">
        <v>2846</v>
      </c>
      <c r="B3302" s="1049" t="s">
        <v>732</v>
      </c>
      <c r="C3302" s="1050"/>
      <c r="D3302" s="11">
        <v>0</v>
      </c>
      <c r="E3302" s="104" t="s">
        <v>23</v>
      </c>
      <c r="F3302" s="166">
        <v>0</v>
      </c>
      <c r="G3302" s="10">
        <v>0</v>
      </c>
      <c r="H3302" s="167">
        <v>0</v>
      </c>
      <c r="I3302" s="167">
        <v>0</v>
      </c>
      <c r="J3302" s="35">
        <v>0</v>
      </c>
      <c r="K3302" s="103" t="s">
        <v>23</v>
      </c>
      <c r="L3302" s="34">
        <v>0</v>
      </c>
      <c r="M3302" s="11" t="s">
        <v>23</v>
      </c>
      <c r="N3302" s="103" t="s">
        <v>23</v>
      </c>
      <c r="O3302" s="11" t="s">
        <v>23</v>
      </c>
    </row>
    <row r="3303" spans="1:15" s="67" customFormat="1" ht="90.75" customHeight="1">
      <c r="A3303" s="104" t="s">
        <v>2841</v>
      </c>
      <c r="B3303" s="1049" t="s">
        <v>3140</v>
      </c>
      <c r="C3303" s="1050"/>
      <c r="D3303" s="11">
        <v>0</v>
      </c>
      <c r="E3303" s="104" t="s">
        <v>23</v>
      </c>
      <c r="F3303" s="166">
        <v>0</v>
      </c>
      <c r="G3303" s="10">
        <v>0</v>
      </c>
      <c r="H3303" s="167">
        <v>0</v>
      </c>
      <c r="I3303" s="167">
        <v>0</v>
      </c>
      <c r="J3303" s="35">
        <v>0</v>
      </c>
      <c r="K3303" s="103" t="s">
        <v>23</v>
      </c>
      <c r="L3303" s="34">
        <v>0</v>
      </c>
      <c r="M3303" s="11" t="s">
        <v>23</v>
      </c>
      <c r="N3303" s="103" t="s">
        <v>23</v>
      </c>
      <c r="O3303" s="11" t="s">
        <v>23</v>
      </c>
    </row>
    <row r="3304" spans="1:15" s="67" customFormat="1" ht="21">
      <c r="A3304" s="174" t="s">
        <v>2848</v>
      </c>
      <c r="B3304" s="1049" t="s">
        <v>994</v>
      </c>
      <c r="C3304" s="1051"/>
      <c r="D3304" s="1051"/>
      <c r="E3304" s="1051"/>
      <c r="F3304" s="1051"/>
      <c r="G3304" s="1051"/>
      <c r="H3304" s="1051"/>
      <c r="I3304" s="1051"/>
      <c r="J3304" s="1051"/>
      <c r="K3304" s="1051"/>
      <c r="L3304" s="1051"/>
      <c r="M3304" s="1051"/>
      <c r="N3304" s="1051"/>
      <c r="O3304" s="1050"/>
    </row>
    <row r="3305" spans="1:15" s="67" customFormat="1" ht="101.25">
      <c r="A3305" s="847" t="s">
        <v>982</v>
      </c>
      <c r="B3305" s="13" t="s">
        <v>3141</v>
      </c>
      <c r="C3305" s="56" t="s">
        <v>3142</v>
      </c>
      <c r="D3305" s="333">
        <v>112.8</v>
      </c>
      <c r="E3305" s="333"/>
      <c r="F3305" s="333"/>
      <c r="G3305" s="333">
        <v>1</v>
      </c>
      <c r="H3305" s="58">
        <v>20000</v>
      </c>
      <c r="I3305" s="861">
        <v>0</v>
      </c>
      <c r="J3305" s="404">
        <v>20000</v>
      </c>
      <c r="K3305" s="44" t="s">
        <v>3143</v>
      </c>
      <c r="L3305" s="273">
        <v>149945.04</v>
      </c>
      <c r="M3305" s="20">
        <v>43463</v>
      </c>
      <c r="N3305" s="44" t="s">
        <v>3144</v>
      </c>
      <c r="O3305" s="18" t="s">
        <v>23</v>
      </c>
    </row>
    <row r="3306" spans="1:15" s="67" customFormat="1" ht="101.25">
      <c r="A3306" s="847" t="s">
        <v>1293</v>
      </c>
      <c r="B3306" s="13" t="s">
        <v>3047</v>
      </c>
      <c r="C3306" s="56" t="s">
        <v>3142</v>
      </c>
      <c r="D3306" s="333">
        <v>140</v>
      </c>
      <c r="E3306" s="333" t="s">
        <v>23</v>
      </c>
      <c r="F3306" s="333" t="s">
        <v>23</v>
      </c>
      <c r="G3306" s="12">
        <v>1</v>
      </c>
      <c r="H3306" s="58">
        <v>70000</v>
      </c>
      <c r="I3306" s="6">
        <v>0</v>
      </c>
      <c r="J3306" s="404">
        <v>70000</v>
      </c>
      <c r="K3306" s="44" t="s">
        <v>3145</v>
      </c>
      <c r="L3306" s="273">
        <v>251949.6</v>
      </c>
      <c r="M3306" s="20">
        <v>43871</v>
      </c>
      <c r="N3306" s="44" t="s">
        <v>6625</v>
      </c>
      <c r="O3306" s="18"/>
    </row>
    <row r="3307" spans="1:15" s="67" customFormat="1" ht="101.25">
      <c r="A3307" s="847" t="s">
        <v>1027</v>
      </c>
      <c r="B3307" s="13" t="s">
        <v>3146</v>
      </c>
      <c r="C3307" s="56" t="s">
        <v>3142</v>
      </c>
      <c r="D3307" s="333">
        <v>15.6</v>
      </c>
      <c r="E3307" s="333" t="s">
        <v>23</v>
      </c>
      <c r="F3307" s="333" t="s">
        <v>23</v>
      </c>
      <c r="G3307" s="12">
        <v>1</v>
      </c>
      <c r="H3307" s="58">
        <v>7000</v>
      </c>
      <c r="I3307" s="6">
        <v>0</v>
      </c>
      <c r="J3307" s="404">
        <v>7000</v>
      </c>
      <c r="K3307" s="44" t="s">
        <v>3147</v>
      </c>
      <c r="L3307" s="273">
        <v>28074.38</v>
      </c>
      <c r="M3307" s="20">
        <v>43463</v>
      </c>
      <c r="N3307" s="44" t="s">
        <v>3144</v>
      </c>
      <c r="O3307" s="18"/>
    </row>
    <row r="3308" spans="1:15" s="67" customFormat="1" ht="81" customHeight="1">
      <c r="A3308" s="104" t="s">
        <v>2848</v>
      </c>
      <c r="B3308" s="1049" t="s">
        <v>3148</v>
      </c>
      <c r="C3308" s="1050"/>
      <c r="D3308" s="11">
        <f>SUM(D3305:D3307)</f>
        <v>268.40000000000003</v>
      </c>
      <c r="E3308" s="104" t="s">
        <v>23</v>
      </c>
      <c r="F3308" s="166">
        <v>0</v>
      </c>
      <c r="G3308" s="10">
        <v>3</v>
      </c>
      <c r="H3308" s="10">
        <v>97000</v>
      </c>
      <c r="I3308" s="10">
        <v>0</v>
      </c>
      <c r="J3308" s="35">
        <v>97000</v>
      </c>
      <c r="K3308" s="103" t="s">
        <v>23</v>
      </c>
      <c r="L3308" s="34">
        <f>SUM(L3305:L3307)</f>
        <v>429969.02</v>
      </c>
      <c r="M3308" s="11" t="s">
        <v>23</v>
      </c>
      <c r="N3308" s="103" t="s">
        <v>23</v>
      </c>
      <c r="O3308" s="11" t="s">
        <v>23</v>
      </c>
    </row>
    <row r="3309" spans="1:15" s="67" customFormat="1" ht="87" customHeight="1">
      <c r="A3309" s="104" t="s">
        <v>2786</v>
      </c>
      <c r="B3309" s="1049" t="s">
        <v>3149</v>
      </c>
      <c r="C3309" s="1050"/>
      <c r="D3309" s="11">
        <v>114</v>
      </c>
      <c r="E3309" s="104" t="s">
        <v>23</v>
      </c>
      <c r="F3309" s="166">
        <v>0</v>
      </c>
      <c r="G3309" s="10">
        <v>4</v>
      </c>
      <c r="H3309" s="167">
        <f>H3275+H3308</f>
        <v>919900</v>
      </c>
      <c r="I3309" s="178">
        <f>I3275+I3308</f>
        <v>0</v>
      </c>
      <c r="J3309" s="35">
        <f>J3275+J3308</f>
        <v>919900</v>
      </c>
      <c r="K3309" s="103" t="s">
        <v>23</v>
      </c>
      <c r="L3309" s="34">
        <f>L3308</f>
        <v>429969.02</v>
      </c>
      <c r="M3309" s="11" t="s">
        <v>23</v>
      </c>
      <c r="N3309" s="103" t="s">
        <v>23</v>
      </c>
      <c r="O3309" s="11" t="s">
        <v>23</v>
      </c>
    </row>
    <row r="3310" spans="1:15" s="67" customFormat="1" ht="49.5" customHeight="1">
      <c r="A3310" s="104" t="s">
        <v>2786</v>
      </c>
      <c r="B3310" s="1049" t="s">
        <v>3150</v>
      </c>
      <c r="C3310" s="1051"/>
      <c r="D3310" s="1051"/>
      <c r="E3310" s="1051"/>
      <c r="F3310" s="1051"/>
      <c r="G3310" s="1051"/>
      <c r="H3310" s="1051"/>
      <c r="I3310" s="1051"/>
      <c r="J3310" s="1051"/>
      <c r="K3310" s="1051"/>
      <c r="L3310" s="1051"/>
      <c r="M3310" s="1051"/>
      <c r="N3310" s="1051"/>
      <c r="O3310" s="1050"/>
    </row>
    <row r="3311" spans="1:15" s="67" customFormat="1" ht="21">
      <c r="A3311" s="104" t="s">
        <v>2788</v>
      </c>
      <c r="B3311" s="1049" t="s">
        <v>20</v>
      </c>
      <c r="C3311" s="1051"/>
      <c r="D3311" s="1051"/>
      <c r="E3311" s="1051"/>
      <c r="F3311" s="1051"/>
      <c r="G3311" s="1051"/>
      <c r="H3311" s="1051"/>
      <c r="I3311" s="1051"/>
      <c r="J3311" s="1051"/>
      <c r="K3311" s="1051"/>
      <c r="L3311" s="1051"/>
      <c r="M3311" s="1051"/>
      <c r="N3311" s="1051"/>
      <c r="O3311" s="1050"/>
    </row>
    <row r="3312" spans="1:15" s="67" customFormat="1" ht="126.75" customHeight="1">
      <c r="A3312" s="44">
        <v>1</v>
      </c>
      <c r="B3312" s="6" t="s">
        <v>3151</v>
      </c>
      <c r="C3312" s="6" t="s">
        <v>3152</v>
      </c>
      <c r="D3312" s="284">
        <v>143.19999999999999</v>
      </c>
      <c r="E3312" s="284" t="s">
        <v>3153</v>
      </c>
      <c r="F3312" s="166">
        <v>0</v>
      </c>
      <c r="G3312" s="901">
        <v>1</v>
      </c>
      <c r="H3312" s="284">
        <v>917938.8</v>
      </c>
      <c r="I3312" s="353">
        <v>138186.71</v>
      </c>
      <c r="J3312" s="65">
        <f>H3312-I3312</f>
        <v>779752.09000000008</v>
      </c>
      <c r="K3312" s="44" t="s">
        <v>3154</v>
      </c>
      <c r="L3312" s="353">
        <v>419835.19</v>
      </c>
      <c r="M3312" s="354">
        <v>43463</v>
      </c>
      <c r="N3312" s="63" t="s">
        <v>3155</v>
      </c>
      <c r="O3312" s="18" t="s">
        <v>23</v>
      </c>
    </row>
    <row r="3313" spans="1:15" s="67" customFormat="1" ht="83.25" customHeight="1">
      <c r="A3313" s="104" t="s">
        <v>2788</v>
      </c>
      <c r="B3313" s="1049" t="s">
        <v>3156</v>
      </c>
      <c r="C3313" s="1050"/>
      <c r="D3313" s="11">
        <v>143.19999999999999</v>
      </c>
      <c r="E3313" s="104" t="s">
        <v>23</v>
      </c>
      <c r="F3313" s="166">
        <v>0</v>
      </c>
      <c r="G3313" s="10">
        <v>1</v>
      </c>
      <c r="H3313" s="167">
        <v>917938.8</v>
      </c>
      <c r="I3313" s="750">
        <f>I3312</f>
        <v>138186.71</v>
      </c>
      <c r="J3313" s="902">
        <f>J3312</f>
        <v>779752.09000000008</v>
      </c>
      <c r="K3313" s="103" t="s">
        <v>23</v>
      </c>
      <c r="L3313" s="34">
        <f>L3312</f>
        <v>419835.19</v>
      </c>
      <c r="M3313" s="11" t="s">
        <v>23</v>
      </c>
      <c r="N3313" s="103" t="s">
        <v>23</v>
      </c>
      <c r="O3313" s="11" t="s">
        <v>23</v>
      </c>
    </row>
    <row r="3314" spans="1:15" s="67" customFormat="1" ht="21">
      <c r="A3314" s="104" t="s">
        <v>2834</v>
      </c>
      <c r="B3314" s="1049" t="s">
        <v>197</v>
      </c>
      <c r="C3314" s="1051"/>
      <c r="D3314" s="1051"/>
      <c r="E3314" s="1051"/>
      <c r="F3314" s="1051"/>
      <c r="G3314" s="1051"/>
      <c r="H3314" s="1051"/>
      <c r="I3314" s="1051"/>
      <c r="J3314" s="1051"/>
      <c r="K3314" s="1051"/>
      <c r="L3314" s="1051"/>
      <c r="M3314" s="1051"/>
      <c r="N3314" s="1051"/>
      <c r="O3314" s="1050"/>
    </row>
    <row r="3315" spans="1:15" s="67" customFormat="1" ht="21">
      <c r="A3315" s="44">
        <v>1</v>
      </c>
      <c r="B3315" s="21" t="s">
        <v>23</v>
      </c>
      <c r="C3315" s="21" t="s">
        <v>23</v>
      </c>
      <c r="D3315" s="801">
        <v>0</v>
      </c>
      <c r="E3315" s="44" t="s">
        <v>23</v>
      </c>
      <c r="F3315" s="799">
        <v>0</v>
      </c>
      <c r="G3315" s="282">
        <v>0</v>
      </c>
      <c r="H3315" s="273">
        <v>0</v>
      </c>
      <c r="I3315" s="273">
        <v>0</v>
      </c>
      <c r="J3315" s="273">
        <v>0</v>
      </c>
      <c r="K3315" s="44" t="s">
        <v>23</v>
      </c>
      <c r="L3315" s="273">
        <v>0</v>
      </c>
      <c r="M3315" s="20" t="s">
        <v>23</v>
      </c>
      <c r="N3315" s="44" t="s">
        <v>23</v>
      </c>
      <c r="O3315" s="18" t="s">
        <v>23</v>
      </c>
    </row>
    <row r="3316" spans="1:15" s="67" customFormat="1" ht="90.75" customHeight="1">
      <c r="A3316" s="104" t="s">
        <v>2834</v>
      </c>
      <c r="B3316" s="1049" t="s">
        <v>3157</v>
      </c>
      <c r="C3316" s="1050"/>
      <c r="D3316" s="11">
        <v>0</v>
      </c>
      <c r="E3316" s="104" t="s">
        <v>23</v>
      </c>
      <c r="F3316" s="166">
        <v>0</v>
      </c>
      <c r="G3316" s="10">
        <v>0</v>
      </c>
      <c r="H3316" s="167">
        <v>0</v>
      </c>
      <c r="I3316" s="167">
        <v>0</v>
      </c>
      <c r="J3316" s="35">
        <v>0</v>
      </c>
      <c r="K3316" s="103" t="s">
        <v>23</v>
      </c>
      <c r="L3316" s="34">
        <v>0</v>
      </c>
      <c r="M3316" s="11" t="s">
        <v>23</v>
      </c>
      <c r="N3316" s="103" t="s">
        <v>23</v>
      </c>
      <c r="O3316" s="11" t="s">
        <v>23</v>
      </c>
    </row>
    <row r="3317" spans="1:15" s="67" customFormat="1" ht="21">
      <c r="A3317" s="104" t="s">
        <v>2836</v>
      </c>
      <c r="B3317" s="1049" t="s">
        <v>678</v>
      </c>
      <c r="C3317" s="1051"/>
      <c r="D3317" s="1051"/>
      <c r="E3317" s="1051"/>
      <c r="F3317" s="1051"/>
      <c r="G3317" s="1051"/>
      <c r="H3317" s="1051"/>
      <c r="I3317" s="1051"/>
      <c r="J3317" s="1051"/>
      <c r="K3317" s="1051"/>
      <c r="L3317" s="1051"/>
      <c r="M3317" s="1051"/>
      <c r="N3317" s="1051"/>
      <c r="O3317" s="1050"/>
    </row>
    <row r="3318" spans="1:15" s="67" customFormat="1" ht="21">
      <c r="A3318" s="104" t="s">
        <v>2837</v>
      </c>
      <c r="B3318" s="1049" t="s">
        <v>977</v>
      </c>
      <c r="C3318" s="1051"/>
      <c r="D3318" s="1051"/>
      <c r="E3318" s="1051"/>
      <c r="F3318" s="1051"/>
      <c r="G3318" s="1051"/>
      <c r="H3318" s="1051"/>
      <c r="I3318" s="1051"/>
      <c r="J3318" s="1051"/>
      <c r="K3318" s="1051"/>
      <c r="L3318" s="1051"/>
      <c r="M3318" s="1051"/>
      <c r="N3318" s="1051"/>
      <c r="O3318" s="1050"/>
    </row>
    <row r="3319" spans="1:15" s="67" customFormat="1" ht="21">
      <c r="A3319" s="44"/>
      <c r="B3319" s="64"/>
      <c r="C3319" s="64"/>
      <c r="D3319" s="331"/>
      <c r="E3319" s="331"/>
      <c r="F3319" s="331"/>
      <c r="G3319" s="177">
        <f>SUM(G3318:G3318)</f>
        <v>0</v>
      </c>
      <c r="H3319" s="177">
        <f>SUM(H3318:H3318)</f>
        <v>0</v>
      </c>
      <c r="I3319" s="535">
        <f>SUM(I3318:I3318)</f>
        <v>0</v>
      </c>
      <c r="J3319" s="353">
        <v>0</v>
      </c>
      <c r="K3319" s="64"/>
      <c r="L3319" s="34">
        <v>0</v>
      </c>
      <c r="M3319" s="354"/>
      <c r="N3319" s="602"/>
      <c r="O3319" s="18"/>
    </row>
    <row r="3320" spans="1:15" s="67" customFormat="1" ht="111" customHeight="1">
      <c r="A3320" s="104" t="s">
        <v>2837</v>
      </c>
      <c r="B3320" s="1055" t="s">
        <v>5955</v>
      </c>
      <c r="C3320" s="1056"/>
      <c r="D3320" s="62">
        <f>SUM(D3319)</f>
        <v>0</v>
      </c>
      <c r="E3320" s="903" t="s">
        <v>23</v>
      </c>
      <c r="F3320" s="904"/>
      <c r="G3320" s="905">
        <v>0</v>
      </c>
      <c r="H3320" s="177">
        <f>SUM(H3319:H3319)</f>
        <v>0</v>
      </c>
      <c r="I3320" s="177">
        <f>SUM(I3319:I3319)</f>
        <v>0</v>
      </c>
      <c r="J3320" s="535">
        <f>SUM(J3319:J3319)</f>
        <v>0</v>
      </c>
      <c r="K3320" s="107" t="s">
        <v>23</v>
      </c>
      <c r="L3320" s="34">
        <v>0</v>
      </c>
      <c r="M3320" s="62" t="s">
        <v>23</v>
      </c>
      <c r="N3320" s="63"/>
      <c r="O3320" s="11" t="s">
        <v>23</v>
      </c>
    </row>
    <row r="3321" spans="1:15" s="67" customFormat="1" ht="21">
      <c r="A3321" s="104" t="s">
        <v>2838</v>
      </c>
      <c r="B3321" s="1049" t="s">
        <v>692</v>
      </c>
      <c r="C3321" s="1051"/>
      <c r="D3321" s="1051"/>
      <c r="E3321" s="1051"/>
      <c r="F3321" s="1051"/>
      <c r="G3321" s="1051"/>
      <c r="H3321" s="1051"/>
      <c r="I3321" s="1051"/>
      <c r="J3321" s="1051"/>
      <c r="K3321" s="1051"/>
      <c r="L3321" s="1051"/>
      <c r="M3321" s="1051"/>
      <c r="N3321" s="1051"/>
      <c r="O3321" s="1050"/>
    </row>
    <row r="3322" spans="1:15" s="67" customFormat="1" ht="27" customHeight="1">
      <c r="A3322" s="44">
        <v>1</v>
      </c>
      <c r="B3322" s="21" t="s">
        <v>23</v>
      </c>
      <c r="C3322" s="21" t="s">
        <v>23</v>
      </c>
      <c r="D3322" s="801">
        <v>0</v>
      </c>
      <c r="E3322" s="44" t="s">
        <v>23</v>
      </c>
      <c r="F3322" s="799">
        <v>0</v>
      </c>
      <c r="G3322" s="282">
        <v>0</v>
      </c>
      <c r="H3322" s="273">
        <v>0</v>
      </c>
      <c r="I3322" s="273">
        <v>0</v>
      </c>
      <c r="J3322" s="273">
        <v>0</v>
      </c>
      <c r="K3322" s="44" t="s">
        <v>23</v>
      </c>
      <c r="L3322" s="273">
        <v>0</v>
      </c>
      <c r="M3322" s="20" t="s">
        <v>23</v>
      </c>
      <c r="N3322" s="44" t="s">
        <v>23</v>
      </c>
      <c r="O3322" s="18" t="s">
        <v>23</v>
      </c>
    </row>
    <row r="3323" spans="1:15" s="67" customFormat="1" ht="21">
      <c r="A3323" s="104" t="s">
        <v>2838</v>
      </c>
      <c r="B3323" s="1049" t="s">
        <v>980</v>
      </c>
      <c r="C3323" s="1050"/>
      <c r="D3323" s="11">
        <v>0</v>
      </c>
      <c r="E3323" s="104" t="s">
        <v>23</v>
      </c>
      <c r="F3323" s="166">
        <v>0</v>
      </c>
      <c r="G3323" s="10">
        <v>0</v>
      </c>
      <c r="H3323" s="167">
        <v>0</v>
      </c>
      <c r="I3323" s="167">
        <v>0</v>
      </c>
      <c r="J3323" s="35">
        <v>0</v>
      </c>
      <c r="K3323" s="103" t="s">
        <v>23</v>
      </c>
      <c r="L3323" s="34">
        <v>0</v>
      </c>
      <c r="M3323" s="11" t="s">
        <v>23</v>
      </c>
      <c r="N3323" s="103" t="s">
        <v>23</v>
      </c>
      <c r="O3323" s="11" t="s">
        <v>23</v>
      </c>
    </row>
    <row r="3324" spans="1:15" s="67" customFormat="1" ht="40.5">
      <c r="A3324" s="104" t="s">
        <v>2839</v>
      </c>
      <c r="B3324" s="1049" t="s">
        <v>721</v>
      </c>
      <c r="C3324" s="1051"/>
      <c r="D3324" s="1051"/>
      <c r="E3324" s="1051"/>
      <c r="F3324" s="1051"/>
      <c r="G3324" s="1051"/>
      <c r="H3324" s="1051"/>
      <c r="I3324" s="1051"/>
      <c r="J3324" s="1051"/>
      <c r="K3324" s="1051"/>
      <c r="L3324" s="1051"/>
      <c r="M3324" s="1051"/>
      <c r="N3324" s="1051"/>
      <c r="O3324" s="1050"/>
    </row>
    <row r="3325" spans="1:15" s="657" customFormat="1" ht="126.75" customHeight="1">
      <c r="A3325" s="44">
        <v>1</v>
      </c>
      <c r="B3325" s="75" t="s">
        <v>5950</v>
      </c>
      <c r="C3325" s="75" t="s">
        <v>5951</v>
      </c>
      <c r="D3325" s="906" t="s">
        <v>23</v>
      </c>
      <c r="E3325" s="7">
        <v>1101320001</v>
      </c>
      <c r="F3325" s="166">
        <v>0</v>
      </c>
      <c r="G3325" s="7">
        <v>1</v>
      </c>
      <c r="H3325" s="353">
        <v>1403635</v>
      </c>
      <c r="I3325" s="353">
        <v>1239877.6299999999</v>
      </c>
      <c r="J3325" s="65">
        <f>H3325-I3325</f>
        <v>163757.37000000011</v>
      </c>
      <c r="K3325" s="75"/>
      <c r="L3325" s="846">
        <v>0</v>
      </c>
      <c r="M3325" s="354">
        <v>43915</v>
      </c>
      <c r="N3325" s="45" t="s">
        <v>5952</v>
      </c>
      <c r="O3325" s="18" t="s">
        <v>23</v>
      </c>
    </row>
    <row r="3326" spans="1:15" s="657" customFormat="1" ht="126.75" customHeight="1">
      <c r="A3326" s="44">
        <v>2</v>
      </c>
      <c r="B3326" s="75" t="s">
        <v>5953</v>
      </c>
      <c r="C3326" s="75" t="s">
        <v>5951</v>
      </c>
      <c r="D3326" s="906" t="s">
        <v>23</v>
      </c>
      <c r="E3326" s="7">
        <v>1101320002</v>
      </c>
      <c r="F3326" s="166">
        <v>0</v>
      </c>
      <c r="G3326" s="7">
        <v>1</v>
      </c>
      <c r="H3326" s="353">
        <v>396200</v>
      </c>
      <c r="I3326" s="353">
        <v>264133.28000000003</v>
      </c>
      <c r="J3326" s="353">
        <f>H3326-I3326</f>
        <v>132066.71999999997</v>
      </c>
      <c r="K3326" s="75"/>
      <c r="L3326" s="34">
        <v>0</v>
      </c>
      <c r="M3326" s="354">
        <v>44195</v>
      </c>
      <c r="N3326" s="45" t="s">
        <v>5954</v>
      </c>
      <c r="O3326" s="18"/>
    </row>
    <row r="3327" spans="1:15" s="67" customFormat="1" ht="40.5">
      <c r="A3327" s="104" t="s">
        <v>2839</v>
      </c>
      <c r="B3327" s="1049" t="s">
        <v>732</v>
      </c>
      <c r="C3327" s="1050"/>
      <c r="D3327" s="11">
        <v>0</v>
      </c>
      <c r="E3327" s="104" t="s">
        <v>23</v>
      </c>
      <c r="F3327" s="166">
        <v>0</v>
      </c>
      <c r="G3327" s="10">
        <f>G3325+G3326</f>
        <v>2</v>
      </c>
      <c r="H3327" s="167">
        <f>H3325+H3326</f>
        <v>1799835</v>
      </c>
      <c r="I3327" s="167">
        <f>I3325+I3326</f>
        <v>1504010.91</v>
      </c>
      <c r="J3327" s="35">
        <f>J3325+J3326</f>
        <v>295824.09000000008</v>
      </c>
      <c r="K3327" s="103" t="s">
        <v>23</v>
      </c>
      <c r="L3327" s="846">
        <v>0</v>
      </c>
      <c r="M3327" s="11" t="s">
        <v>23</v>
      </c>
      <c r="N3327" s="103" t="s">
        <v>23</v>
      </c>
      <c r="O3327" s="11" t="s">
        <v>23</v>
      </c>
    </row>
    <row r="3328" spans="1:15" s="67" customFormat="1" ht="87" customHeight="1">
      <c r="A3328" s="104" t="s">
        <v>2836</v>
      </c>
      <c r="B3328" s="1049" t="s">
        <v>3158</v>
      </c>
      <c r="C3328" s="1050"/>
      <c r="D3328" s="11">
        <v>0</v>
      </c>
      <c r="E3328" s="104" t="s">
        <v>23</v>
      </c>
      <c r="F3328" s="166">
        <v>0</v>
      </c>
      <c r="G3328" s="10">
        <f>G3327</f>
        <v>2</v>
      </c>
      <c r="H3328" s="167">
        <f>H3327</f>
        <v>1799835</v>
      </c>
      <c r="I3328" s="167">
        <f>I3327</f>
        <v>1504010.91</v>
      </c>
      <c r="J3328" s="35">
        <f>J3327</f>
        <v>295824.09000000008</v>
      </c>
      <c r="K3328" s="103" t="s">
        <v>23</v>
      </c>
      <c r="L3328" s="34">
        <v>0</v>
      </c>
      <c r="M3328" s="11" t="s">
        <v>23</v>
      </c>
      <c r="N3328" s="103" t="s">
        <v>23</v>
      </c>
      <c r="O3328" s="11" t="s">
        <v>23</v>
      </c>
    </row>
    <row r="3329" spans="1:15" s="67" customFormat="1" ht="28.5" customHeight="1">
      <c r="A3329" s="104" t="s">
        <v>2841</v>
      </c>
      <c r="B3329" s="1049" t="s">
        <v>735</v>
      </c>
      <c r="C3329" s="1051"/>
      <c r="D3329" s="1051"/>
      <c r="E3329" s="1051"/>
      <c r="F3329" s="1051"/>
      <c r="G3329" s="1051"/>
      <c r="H3329" s="1051"/>
      <c r="I3329" s="1051"/>
      <c r="J3329" s="1051"/>
      <c r="K3329" s="1051"/>
      <c r="L3329" s="1051"/>
      <c r="M3329" s="1051"/>
      <c r="N3329" s="1051"/>
      <c r="O3329" s="1050"/>
    </row>
    <row r="3330" spans="1:15" s="67" customFormat="1" ht="32.25" customHeight="1">
      <c r="A3330" s="104" t="s">
        <v>2842</v>
      </c>
      <c r="B3330" s="1049" t="s">
        <v>985</v>
      </c>
      <c r="C3330" s="1051"/>
      <c r="D3330" s="1051"/>
      <c r="E3330" s="1051"/>
      <c r="F3330" s="1051"/>
      <c r="G3330" s="1051"/>
      <c r="H3330" s="1051"/>
      <c r="I3330" s="1051"/>
      <c r="J3330" s="1051"/>
      <c r="K3330" s="1051"/>
      <c r="L3330" s="1051"/>
      <c r="M3330" s="1051"/>
      <c r="N3330" s="1051"/>
      <c r="O3330" s="1050"/>
    </row>
    <row r="3331" spans="1:15" s="67" customFormat="1" ht="21">
      <c r="A3331" s="44">
        <v>1</v>
      </c>
      <c r="B3331" s="21" t="s">
        <v>23</v>
      </c>
      <c r="C3331" s="21" t="s">
        <v>23</v>
      </c>
      <c r="D3331" s="801">
        <v>0</v>
      </c>
      <c r="E3331" s="44" t="s">
        <v>23</v>
      </c>
      <c r="F3331" s="799">
        <v>0</v>
      </c>
      <c r="G3331" s="282">
        <v>0</v>
      </c>
      <c r="H3331" s="273">
        <v>0</v>
      </c>
      <c r="I3331" s="273">
        <v>0</v>
      </c>
      <c r="J3331" s="273">
        <v>0</v>
      </c>
      <c r="K3331" s="44" t="s">
        <v>23</v>
      </c>
      <c r="L3331" s="273">
        <v>0</v>
      </c>
      <c r="M3331" s="20" t="s">
        <v>23</v>
      </c>
      <c r="N3331" s="44" t="s">
        <v>23</v>
      </c>
      <c r="O3331" s="18" t="s">
        <v>23</v>
      </c>
    </row>
    <row r="3332" spans="1:15" s="67" customFormat="1" ht="28.5" customHeight="1">
      <c r="A3332" s="174" t="s">
        <v>2843</v>
      </c>
      <c r="B3332" s="1049" t="s">
        <v>949</v>
      </c>
      <c r="C3332" s="1050"/>
      <c r="D3332" s="11">
        <v>0</v>
      </c>
      <c r="E3332" s="104" t="s">
        <v>23</v>
      </c>
      <c r="F3332" s="166">
        <v>0</v>
      </c>
      <c r="G3332" s="10">
        <v>0</v>
      </c>
      <c r="H3332" s="167">
        <v>0</v>
      </c>
      <c r="I3332" s="167">
        <v>0</v>
      </c>
      <c r="J3332" s="35">
        <v>0</v>
      </c>
      <c r="K3332" s="103" t="s">
        <v>23</v>
      </c>
      <c r="L3332" s="34">
        <v>0</v>
      </c>
      <c r="M3332" s="11" t="s">
        <v>23</v>
      </c>
      <c r="N3332" s="103" t="s">
        <v>23</v>
      </c>
      <c r="O3332" s="11" t="s">
        <v>23</v>
      </c>
    </row>
    <row r="3333" spans="1:15" s="67" customFormat="1" ht="21">
      <c r="A3333" s="174" t="s">
        <v>2844</v>
      </c>
      <c r="B3333" s="1049" t="s">
        <v>987</v>
      </c>
      <c r="C3333" s="1051"/>
      <c r="D3333" s="1051"/>
      <c r="E3333" s="1051"/>
      <c r="F3333" s="1051"/>
      <c r="G3333" s="1051"/>
      <c r="H3333" s="1051"/>
      <c r="I3333" s="1051"/>
      <c r="J3333" s="1051"/>
      <c r="K3333" s="1051"/>
      <c r="L3333" s="1051"/>
      <c r="M3333" s="1051"/>
      <c r="N3333" s="1051"/>
      <c r="O3333" s="1050"/>
    </row>
    <row r="3334" spans="1:15" s="67" customFormat="1" ht="21">
      <c r="A3334" s="820">
        <v>1</v>
      </c>
      <c r="B3334" s="21" t="s">
        <v>23</v>
      </c>
      <c r="C3334" s="21" t="s">
        <v>23</v>
      </c>
      <c r="D3334" s="801">
        <v>0</v>
      </c>
      <c r="E3334" s="44" t="s">
        <v>23</v>
      </c>
      <c r="F3334" s="799">
        <v>0</v>
      </c>
      <c r="G3334" s="282">
        <v>0</v>
      </c>
      <c r="H3334" s="273">
        <v>0</v>
      </c>
      <c r="I3334" s="273">
        <v>0</v>
      </c>
      <c r="J3334" s="273">
        <v>0</v>
      </c>
      <c r="K3334" s="44" t="s">
        <v>23</v>
      </c>
      <c r="L3334" s="273">
        <v>0</v>
      </c>
      <c r="M3334" s="20" t="s">
        <v>23</v>
      </c>
      <c r="N3334" s="44" t="s">
        <v>23</v>
      </c>
      <c r="O3334" s="18" t="s">
        <v>23</v>
      </c>
    </row>
    <row r="3335" spans="1:15" s="67" customFormat="1" ht="30.75" customHeight="1">
      <c r="A3335" s="174" t="s">
        <v>2844</v>
      </c>
      <c r="B3335" s="1049" t="s">
        <v>988</v>
      </c>
      <c r="C3335" s="1050"/>
      <c r="D3335" s="11">
        <v>0</v>
      </c>
      <c r="E3335" s="104" t="s">
        <v>23</v>
      </c>
      <c r="F3335" s="166">
        <v>0</v>
      </c>
      <c r="G3335" s="10">
        <v>0</v>
      </c>
      <c r="H3335" s="167">
        <v>0</v>
      </c>
      <c r="I3335" s="167">
        <v>0</v>
      </c>
      <c r="J3335" s="35">
        <v>0</v>
      </c>
      <c r="K3335" s="103" t="s">
        <v>23</v>
      </c>
      <c r="L3335" s="34">
        <v>0</v>
      </c>
      <c r="M3335" s="11" t="s">
        <v>23</v>
      </c>
      <c r="N3335" s="103" t="s">
        <v>23</v>
      </c>
      <c r="O3335" s="11" t="s">
        <v>23</v>
      </c>
    </row>
    <row r="3336" spans="1:15" s="67" customFormat="1" ht="21">
      <c r="A3336" s="174" t="s">
        <v>2845</v>
      </c>
      <c r="B3336" s="1049" t="s">
        <v>990</v>
      </c>
      <c r="C3336" s="1051"/>
      <c r="D3336" s="1051"/>
      <c r="E3336" s="1051"/>
      <c r="F3336" s="1051"/>
      <c r="G3336" s="1051"/>
      <c r="H3336" s="1051"/>
      <c r="I3336" s="1051"/>
      <c r="J3336" s="1051"/>
      <c r="K3336" s="1051"/>
      <c r="L3336" s="1051"/>
      <c r="M3336" s="1051"/>
      <c r="N3336" s="1051"/>
      <c r="O3336" s="1050"/>
    </row>
    <row r="3337" spans="1:15" s="67" customFormat="1" ht="21">
      <c r="A3337" s="820">
        <v>1</v>
      </c>
      <c r="B3337" s="21" t="s">
        <v>23</v>
      </c>
      <c r="C3337" s="21" t="s">
        <v>23</v>
      </c>
      <c r="D3337" s="801">
        <v>0</v>
      </c>
      <c r="E3337" s="44" t="s">
        <v>23</v>
      </c>
      <c r="F3337" s="799">
        <v>0</v>
      </c>
      <c r="G3337" s="282">
        <v>0</v>
      </c>
      <c r="H3337" s="273">
        <v>0</v>
      </c>
      <c r="I3337" s="273">
        <v>0</v>
      </c>
      <c r="J3337" s="273">
        <v>0</v>
      </c>
      <c r="K3337" s="44" t="s">
        <v>23</v>
      </c>
      <c r="L3337" s="273">
        <v>0</v>
      </c>
      <c r="M3337" s="20" t="s">
        <v>23</v>
      </c>
      <c r="N3337" s="44" t="s">
        <v>23</v>
      </c>
      <c r="O3337" s="18" t="s">
        <v>23</v>
      </c>
    </row>
    <row r="3338" spans="1:15" s="67" customFormat="1" ht="24.75" customHeight="1">
      <c r="A3338" s="174" t="s">
        <v>2845</v>
      </c>
      <c r="B3338" s="1049" t="s">
        <v>991</v>
      </c>
      <c r="C3338" s="1050"/>
      <c r="D3338" s="11">
        <v>0</v>
      </c>
      <c r="E3338" s="104" t="s">
        <v>23</v>
      </c>
      <c r="F3338" s="166">
        <v>0</v>
      </c>
      <c r="G3338" s="10">
        <v>0</v>
      </c>
      <c r="H3338" s="167">
        <v>0</v>
      </c>
      <c r="I3338" s="167">
        <v>0</v>
      </c>
      <c r="J3338" s="35">
        <v>0</v>
      </c>
      <c r="K3338" s="103" t="s">
        <v>23</v>
      </c>
      <c r="L3338" s="34">
        <v>0</v>
      </c>
      <c r="M3338" s="11" t="s">
        <v>23</v>
      </c>
      <c r="N3338" s="103" t="s">
        <v>23</v>
      </c>
      <c r="O3338" s="11" t="s">
        <v>23</v>
      </c>
    </row>
    <row r="3339" spans="1:15" s="67" customFormat="1" ht="21">
      <c r="A3339" s="174" t="s">
        <v>2846</v>
      </c>
      <c r="B3339" s="1049" t="s">
        <v>721</v>
      </c>
      <c r="C3339" s="1051"/>
      <c r="D3339" s="1051"/>
      <c r="E3339" s="1051"/>
      <c r="F3339" s="1051"/>
      <c r="G3339" s="1051"/>
      <c r="H3339" s="1051"/>
      <c r="I3339" s="1051"/>
      <c r="J3339" s="1051"/>
      <c r="K3339" s="1051"/>
      <c r="L3339" s="1051"/>
      <c r="M3339" s="1051"/>
      <c r="N3339" s="1051"/>
      <c r="O3339" s="1050"/>
    </row>
    <row r="3340" spans="1:15" s="67" customFormat="1" ht="21">
      <c r="A3340" s="847" t="s">
        <v>982</v>
      </c>
      <c r="B3340" s="21" t="s">
        <v>23</v>
      </c>
      <c r="C3340" s="21" t="s">
        <v>23</v>
      </c>
      <c r="D3340" s="801">
        <v>0</v>
      </c>
      <c r="E3340" s="44" t="s">
        <v>23</v>
      </c>
      <c r="F3340" s="799">
        <v>0</v>
      </c>
      <c r="G3340" s="282">
        <v>0</v>
      </c>
      <c r="H3340" s="273">
        <v>0</v>
      </c>
      <c r="I3340" s="273">
        <v>0</v>
      </c>
      <c r="J3340" s="273">
        <v>0</v>
      </c>
      <c r="K3340" s="44" t="s">
        <v>23</v>
      </c>
      <c r="L3340" s="273">
        <v>0</v>
      </c>
      <c r="M3340" s="20" t="s">
        <v>23</v>
      </c>
      <c r="N3340" s="44" t="s">
        <v>23</v>
      </c>
      <c r="O3340" s="18" t="s">
        <v>23</v>
      </c>
    </row>
    <row r="3341" spans="1:15" s="67" customFormat="1" ht="30" customHeight="1">
      <c r="A3341" s="174" t="s">
        <v>2846</v>
      </c>
      <c r="B3341" s="1049" t="s">
        <v>732</v>
      </c>
      <c r="C3341" s="1050"/>
      <c r="D3341" s="11">
        <v>0</v>
      </c>
      <c r="E3341" s="104" t="s">
        <v>23</v>
      </c>
      <c r="F3341" s="166">
        <v>0</v>
      </c>
      <c r="G3341" s="10">
        <v>0</v>
      </c>
      <c r="H3341" s="167">
        <v>0</v>
      </c>
      <c r="I3341" s="167">
        <v>0</v>
      </c>
      <c r="J3341" s="35">
        <v>0</v>
      </c>
      <c r="K3341" s="103" t="s">
        <v>23</v>
      </c>
      <c r="L3341" s="34">
        <v>0</v>
      </c>
      <c r="M3341" s="11" t="s">
        <v>23</v>
      </c>
      <c r="N3341" s="103" t="s">
        <v>23</v>
      </c>
      <c r="O3341" s="11" t="s">
        <v>23</v>
      </c>
    </row>
    <row r="3342" spans="1:15" s="67" customFormat="1" ht="90.75" customHeight="1">
      <c r="A3342" s="104" t="s">
        <v>2841</v>
      </c>
      <c r="B3342" s="1049" t="s">
        <v>3159</v>
      </c>
      <c r="C3342" s="1050"/>
      <c r="D3342" s="11">
        <v>0</v>
      </c>
      <c r="E3342" s="104" t="s">
        <v>23</v>
      </c>
      <c r="F3342" s="166">
        <v>0</v>
      </c>
      <c r="G3342" s="10">
        <v>0</v>
      </c>
      <c r="H3342" s="167">
        <v>0</v>
      </c>
      <c r="I3342" s="167">
        <v>0</v>
      </c>
      <c r="J3342" s="35">
        <v>0</v>
      </c>
      <c r="K3342" s="103" t="s">
        <v>23</v>
      </c>
      <c r="L3342" s="34">
        <v>0</v>
      </c>
      <c r="M3342" s="11" t="s">
        <v>23</v>
      </c>
      <c r="N3342" s="103" t="s">
        <v>23</v>
      </c>
      <c r="O3342" s="11" t="s">
        <v>23</v>
      </c>
    </row>
    <row r="3343" spans="1:15" s="67" customFormat="1" ht="21">
      <c r="A3343" s="174" t="s">
        <v>2848</v>
      </c>
      <c r="B3343" s="1049" t="s">
        <v>994</v>
      </c>
      <c r="C3343" s="1051"/>
      <c r="D3343" s="1051"/>
      <c r="E3343" s="1051"/>
      <c r="F3343" s="1051"/>
      <c r="G3343" s="1051"/>
      <c r="H3343" s="1051"/>
      <c r="I3343" s="1051"/>
      <c r="J3343" s="1051"/>
      <c r="K3343" s="1051"/>
      <c r="L3343" s="1051"/>
      <c r="M3343" s="1051"/>
      <c r="N3343" s="1051"/>
      <c r="O3343" s="1050"/>
    </row>
    <row r="3344" spans="1:15" s="67" customFormat="1" ht="120.75" customHeight="1">
      <c r="A3344" s="847" t="s">
        <v>982</v>
      </c>
      <c r="B3344" s="13" t="s">
        <v>3047</v>
      </c>
      <c r="C3344" s="56" t="s">
        <v>3160</v>
      </c>
      <c r="D3344" s="899">
        <v>148.80000000000001</v>
      </c>
      <c r="E3344" s="900" t="s">
        <v>3161</v>
      </c>
      <c r="F3344" s="828" t="s">
        <v>23</v>
      </c>
      <c r="G3344" s="57">
        <v>1</v>
      </c>
      <c r="H3344" s="368">
        <v>9000</v>
      </c>
      <c r="I3344" s="368">
        <v>0</v>
      </c>
      <c r="J3344" s="35">
        <v>9000</v>
      </c>
      <c r="K3344" s="44" t="s">
        <v>3162</v>
      </c>
      <c r="L3344" s="21">
        <v>267786.43</v>
      </c>
      <c r="M3344" s="907">
        <v>43463</v>
      </c>
      <c r="N3344" s="63" t="s">
        <v>3155</v>
      </c>
      <c r="O3344" s="18" t="s">
        <v>23</v>
      </c>
    </row>
    <row r="3345" spans="1:15" s="67" customFormat="1" ht="87" customHeight="1">
      <c r="A3345" s="104" t="s">
        <v>2848</v>
      </c>
      <c r="B3345" s="1049" t="s">
        <v>3163</v>
      </c>
      <c r="C3345" s="1050"/>
      <c r="D3345" s="11">
        <v>0</v>
      </c>
      <c r="E3345" s="104" t="s">
        <v>23</v>
      </c>
      <c r="F3345" s="166">
        <v>0</v>
      </c>
      <c r="G3345" s="169">
        <v>1</v>
      </c>
      <c r="H3345" s="167">
        <v>9000</v>
      </c>
      <c r="I3345" s="167">
        <v>0</v>
      </c>
      <c r="J3345" s="35">
        <v>9000</v>
      </c>
      <c r="K3345" s="103" t="s">
        <v>23</v>
      </c>
      <c r="L3345" s="169">
        <f>L3344</f>
        <v>267786.43</v>
      </c>
      <c r="M3345" s="11" t="s">
        <v>23</v>
      </c>
      <c r="N3345" s="103" t="s">
        <v>23</v>
      </c>
      <c r="O3345" s="11" t="s">
        <v>23</v>
      </c>
    </row>
    <row r="3346" spans="1:15" s="67" customFormat="1" ht="104.25" customHeight="1">
      <c r="A3346" s="104" t="s">
        <v>2786</v>
      </c>
      <c r="B3346" s="1049" t="s">
        <v>3164</v>
      </c>
      <c r="C3346" s="1050"/>
      <c r="D3346" s="11">
        <f>D3313</f>
        <v>143.19999999999999</v>
      </c>
      <c r="E3346" s="104" t="s">
        <v>23</v>
      </c>
      <c r="F3346" s="166">
        <v>0</v>
      </c>
      <c r="G3346" s="10">
        <v>4</v>
      </c>
      <c r="H3346" s="167">
        <f>H3313+H3328+H3345</f>
        <v>2726773.8</v>
      </c>
      <c r="I3346" s="167">
        <f>I3313+I3328+I3345</f>
        <v>1642197.6199999999</v>
      </c>
      <c r="J3346" s="35">
        <f>J3313+J3328+J3345</f>
        <v>1084576.1800000002</v>
      </c>
      <c r="K3346" s="103" t="s">
        <v>23</v>
      </c>
      <c r="L3346" s="34">
        <f>L3313+L3328+L3345</f>
        <v>687621.62</v>
      </c>
      <c r="M3346" s="11" t="s">
        <v>23</v>
      </c>
      <c r="N3346" s="103" t="s">
        <v>23</v>
      </c>
      <c r="O3346" s="11" t="s">
        <v>23</v>
      </c>
    </row>
    <row r="3347" spans="1:15" s="67" customFormat="1" ht="47.25" customHeight="1">
      <c r="A3347" s="104" t="s">
        <v>2786</v>
      </c>
      <c r="B3347" s="1068" t="s">
        <v>3165</v>
      </c>
      <c r="C3347" s="1069"/>
      <c r="D3347" s="1069"/>
      <c r="E3347" s="1069"/>
      <c r="F3347" s="1069"/>
      <c r="G3347" s="1069"/>
      <c r="H3347" s="1069"/>
      <c r="I3347" s="1069"/>
      <c r="J3347" s="1069"/>
      <c r="K3347" s="1069"/>
      <c r="L3347" s="1069"/>
      <c r="M3347" s="1069"/>
      <c r="N3347" s="1069"/>
      <c r="O3347" s="1070"/>
    </row>
    <row r="3348" spans="1:15" s="67" customFormat="1" ht="21">
      <c r="A3348" s="104" t="s">
        <v>2788</v>
      </c>
      <c r="B3348" s="1049" t="s">
        <v>20</v>
      </c>
      <c r="C3348" s="1051"/>
      <c r="D3348" s="1051"/>
      <c r="E3348" s="1051"/>
      <c r="F3348" s="1051"/>
      <c r="G3348" s="1051"/>
      <c r="H3348" s="1051"/>
      <c r="I3348" s="1051"/>
      <c r="J3348" s="1051"/>
      <c r="K3348" s="1051"/>
      <c r="L3348" s="1051"/>
      <c r="M3348" s="1051"/>
      <c r="N3348" s="1051"/>
      <c r="O3348" s="1050"/>
    </row>
    <row r="3349" spans="1:15" s="67" customFormat="1" ht="111" customHeight="1">
      <c r="A3349" s="44">
        <v>1</v>
      </c>
      <c r="B3349" s="56" t="s">
        <v>3038</v>
      </c>
      <c r="C3349" s="56" t="s">
        <v>3166</v>
      </c>
      <c r="D3349" s="5">
        <v>83.8</v>
      </c>
      <c r="E3349" s="12" t="s">
        <v>3167</v>
      </c>
      <c r="F3349" s="498" t="s">
        <v>23</v>
      </c>
      <c r="G3349" s="57">
        <v>1</v>
      </c>
      <c r="H3349" s="6">
        <v>236640.51</v>
      </c>
      <c r="I3349" s="6">
        <v>0</v>
      </c>
      <c r="J3349" s="273">
        <v>236640.51</v>
      </c>
      <c r="K3349" s="44" t="s">
        <v>3168</v>
      </c>
      <c r="L3349" s="273">
        <v>1815137.97</v>
      </c>
      <c r="M3349" s="20">
        <v>43463</v>
      </c>
      <c r="N3349" s="44" t="s">
        <v>3169</v>
      </c>
      <c r="O3349" s="18" t="s">
        <v>23</v>
      </c>
    </row>
    <row r="3350" spans="1:15" s="67" customFormat="1" ht="120.75" customHeight="1">
      <c r="A3350" s="44">
        <v>2</v>
      </c>
      <c r="B3350" s="56" t="s">
        <v>3170</v>
      </c>
      <c r="C3350" s="56" t="s">
        <v>3171</v>
      </c>
      <c r="D3350" s="5">
        <v>315.5</v>
      </c>
      <c r="E3350" s="12" t="s">
        <v>3172</v>
      </c>
      <c r="F3350" s="498" t="s">
        <v>23</v>
      </c>
      <c r="G3350" s="57">
        <v>1</v>
      </c>
      <c r="H3350" s="6">
        <v>43250</v>
      </c>
      <c r="I3350" s="6">
        <v>0</v>
      </c>
      <c r="J3350" s="273">
        <v>43250</v>
      </c>
      <c r="K3350" s="44" t="s">
        <v>3173</v>
      </c>
      <c r="L3350" s="273">
        <v>3606603.55</v>
      </c>
      <c r="M3350" s="20">
        <v>43463</v>
      </c>
      <c r="N3350" s="44" t="s">
        <v>3169</v>
      </c>
      <c r="O3350" s="18" t="s">
        <v>23</v>
      </c>
    </row>
    <row r="3351" spans="1:15" s="67" customFormat="1" ht="89.25" customHeight="1">
      <c r="A3351" s="104" t="s">
        <v>2788</v>
      </c>
      <c r="B3351" s="1049" t="s">
        <v>3174</v>
      </c>
      <c r="C3351" s="1050"/>
      <c r="D3351" s="11">
        <f>SUM(D3349:D3350)</f>
        <v>399.3</v>
      </c>
      <c r="E3351" s="104" t="s">
        <v>23</v>
      </c>
      <c r="F3351" s="166">
        <v>0</v>
      </c>
      <c r="G3351" s="10">
        <f>G3349+G3350</f>
        <v>2</v>
      </c>
      <c r="H3351" s="167">
        <f>SUM(H3349:H3350)</f>
        <v>279890.51</v>
      </c>
      <c r="I3351" s="167">
        <v>0</v>
      </c>
      <c r="J3351" s="35">
        <f>SUM(J3349:J3350)</f>
        <v>279890.51</v>
      </c>
      <c r="K3351" s="103" t="s">
        <v>23</v>
      </c>
      <c r="L3351" s="34">
        <f>SUM(L3349:L3350)</f>
        <v>5421741.5199999996</v>
      </c>
      <c r="M3351" s="11" t="s">
        <v>23</v>
      </c>
      <c r="N3351" s="103" t="s">
        <v>23</v>
      </c>
      <c r="O3351" s="11" t="s">
        <v>23</v>
      </c>
    </row>
    <row r="3352" spans="1:15" s="67" customFormat="1" ht="21">
      <c r="A3352" s="104" t="s">
        <v>2834</v>
      </c>
      <c r="B3352" s="1049" t="s">
        <v>197</v>
      </c>
      <c r="C3352" s="1051"/>
      <c r="D3352" s="1051"/>
      <c r="E3352" s="1051"/>
      <c r="F3352" s="1051"/>
      <c r="G3352" s="1051"/>
      <c r="H3352" s="1051"/>
      <c r="I3352" s="1051"/>
      <c r="J3352" s="1051"/>
      <c r="K3352" s="1051"/>
      <c r="L3352" s="1051"/>
      <c r="M3352" s="1051"/>
      <c r="N3352" s="1051"/>
      <c r="O3352" s="1050"/>
    </row>
    <row r="3353" spans="1:15" s="67" customFormat="1" ht="21">
      <c r="A3353" s="44">
        <v>1</v>
      </c>
      <c r="B3353" s="21" t="s">
        <v>23</v>
      </c>
      <c r="C3353" s="21" t="s">
        <v>23</v>
      </c>
      <c r="D3353" s="801">
        <v>0</v>
      </c>
      <c r="E3353" s="44" t="s">
        <v>23</v>
      </c>
      <c r="F3353" s="799">
        <v>0</v>
      </c>
      <c r="G3353" s="282">
        <v>0</v>
      </c>
      <c r="H3353" s="273">
        <v>0</v>
      </c>
      <c r="I3353" s="273">
        <v>0</v>
      </c>
      <c r="J3353" s="273">
        <v>0</v>
      </c>
      <c r="K3353" s="44" t="s">
        <v>23</v>
      </c>
      <c r="L3353" s="273">
        <v>0</v>
      </c>
      <c r="M3353" s="20" t="s">
        <v>23</v>
      </c>
      <c r="N3353" s="44" t="s">
        <v>23</v>
      </c>
      <c r="O3353" s="18" t="s">
        <v>23</v>
      </c>
    </row>
    <row r="3354" spans="1:15" s="67" customFormat="1" ht="81" customHeight="1">
      <c r="A3354" s="104" t="s">
        <v>2834</v>
      </c>
      <c r="B3354" s="1049" t="s">
        <v>3175</v>
      </c>
      <c r="C3354" s="1050"/>
      <c r="D3354" s="11">
        <v>0</v>
      </c>
      <c r="E3354" s="104" t="s">
        <v>23</v>
      </c>
      <c r="F3354" s="166">
        <v>0</v>
      </c>
      <c r="G3354" s="10">
        <v>0</v>
      </c>
      <c r="H3354" s="167">
        <v>0</v>
      </c>
      <c r="I3354" s="167">
        <v>0</v>
      </c>
      <c r="J3354" s="35">
        <v>0</v>
      </c>
      <c r="K3354" s="103" t="s">
        <v>23</v>
      </c>
      <c r="L3354" s="34">
        <v>0</v>
      </c>
      <c r="M3354" s="11" t="s">
        <v>23</v>
      </c>
      <c r="N3354" s="103" t="s">
        <v>23</v>
      </c>
      <c r="O3354" s="11" t="s">
        <v>23</v>
      </c>
    </row>
    <row r="3355" spans="1:15" s="67" customFormat="1" ht="21">
      <c r="A3355" s="104" t="s">
        <v>2836</v>
      </c>
      <c r="B3355" s="1049" t="s">
        <v>678</v>
      </c>
      <c r="C3355" s="1051"/>
      <c r="D3355" s="1051"/>
      <c r="E3355" s="1051"/>
      <c r="F3355" s="1051"/>
      <c r="G3355" s="1051"/>
      <c r="H3355" s="1051"/>
      <c r="I3355" s="1051"/>
      <c r="J3355" s="1051"/>
      <c r="K3355" s="1051"/>
      <c r="L3355" s="1051"/>
      <c r="M3355" s="1051"/>
      <c r="N3355" s="1051"/>
      <c r="O3355" s="1050"/>
    </row>
    <row r="3356" spans="1:15" s="67" customFormat="1" ht="21">
      <c r="A3356" s="104" t="s">
        <v>2837</v>
      </c>
      <c r="B3356" s="1049" t="s">
        <v>977</v>
      </c>
      <c r="C3356" s="1051"/>
      <c r="D3356" s="1051"/>
      <c r="E3356" s="1051"/>
      <c r="F3356" s="1051"/>
      <c r="G3356" s="1051"/>
      <c r="H3356" s="1051"/>
      <c r="I3356" s="1051"/>
      <c r="J3356" s="1051"/>
      <c r="K3356" s="1051"/>
      <c r="L3356" s="1051"/>
      <c r="M3356" s="1051"/>
      <c r="N3356" s="1051"/>
      <c r="O3356" s="1050"/>
    </row>
    <row r="3357" spans="1:15" s="67" customFormat="1" ht="21">
      <c r="A3357" s="44">
        <v>1</v>
      </c>
      <c r="B3357" s="21" t="s">
        <v>23</v>
      </c>
      <c r="C3357" s="21" t="s">
        <v>23</v>
      </c>
      <c r="D3357" s="801">
        <v>0</v>
      </c>
      <c r="E3357" s="44" t="s">
        <v>23</v>
      </c>
      <c r="F3357" s="799">
        <v>0</v>
      </c>
      <c r="G3357" s="282">
        <v>0</v>
      </c>
      <c r="H3357" s="273">
        <v>0</v>
      </c>
      <c r="I3357" s="273">
        <v>0</v>
      </c>
      <c r="J3357" s="273">
        <v>0</v>
      </c>
      <c r="K3357" s="44" t="s">
        <v>23</v>
      </c>
      <c r="L3357" s="273">
        <v>0</v>
      </c>
      <c r="M3357" s="20" t="s">
        <v>23</v>
      </c>
      <c r="N3357" s="44" t="s">
        <v>23</v>
      </c>
      <c r="O3357" s="18" t="s">
        <v>23</v>
      </c>
    </row>
    <row r="3358" spans="1:15" s="67" customFormat="1" ht="21">
      <c r="A3358" s="104" t="s">
        <v>2837</v>
      </c>
      <c r="B3358" s="1049" t="s">
        <v>978</v>
      </c>
      <c r="C3358" s="1050"/>
      <c r="D3358" s="11">
        <v>0</v>
      </c>
      <c r="E3358" s="104" t="s">
        <v>23</v>
      </c>
      <c r="F3358" s="166">
        <v>0</v>
      </c>
      <c r="G3358" s="10">
        <v>0</v>
      </c>
      <c r="H3358" s="167">
        <v>0</v>
      </c>
      <c r="I3358" s="167">
        <v>0</v>
      </c>
      <c r="J3358" s="35">
        <v>0</v>
      </c>
      <c r="K3358" s="103" t="s">
        <v>23</v>
      </c>
      <c r="L3358" s="34">
        <v>0</v>
      </c>
      <c r="M3358" s="11" t="s">
        <v>23</v>
      </c>
      <c r="N3358" s="103" t="s">
        <v>23</v>
      </c>
      <c r="O3358" s="11" t="s">
        <v>23</v>
      </c>
    </row>
    <row r="3359" spans="1:15" s="67" customFormat="1" ht="21">
      <c r="A3359" s="104" t="s">
        <v>2838</v>
      </c>
      <c r="B3359" s="1049" t="s">
        <v>692</v>
      </c>
      <c r="C3359" s="1051"/>
      <c r="D3359" s="1051"/>
      <c r="E3359" s="1051"/>
      <c r="F3359" s="1051"/>
      <c r="G3359" s="1051"/>
      <c r="H3359" s="1051"/>
      <c r="I3359" s="1051"/>
      <c r="J3359" s="1051"/>
      <c r="K3359" s="1051"/>
      <c r="L3359" s="1051"/>
      <c r="M3359" s="1051"/>
      <c r="N3359" s="1051"/>
      <c r="O3359" s="1050"/>
    </row>
    <row r="3360" spans="1:15" s="67" customFormat="1" ht="21">
      <c r="A3360" s="44">
        <v>1</v>
      </c>
      <c r="B3360" s="21" t="s">
        <v>23</v>
      </c>
      <c r="C3360" s="21" t="s">
        <v>23</v>
      </c>
      <c r="D3360" s="801">
        <v>0</v>
      </c>
      <c r="E3360" s="44" t="s">
        <v>23</v>
      </c>
      <c r="F3360" s="799">
        <v>0</v>
      </c>
      <c r="G3360" s="282">
        <v>0</v>
      </c>
      <c r="H3360" s="273">
        <v>0</v>
      </c>
      <c r="I3360" s="273">
        <v>0</v>
      </c>
      <c r="J3360" s="273">
        <v>0</v>
      </c>
      <c r="K3360" s="44" t="s">
        <v>23</v>
      </c>
      <c r="L3360" s="273">
        <v>0</v>
      </c>
      <c r="M3360" s="20" t="s">
        <v>23</v>
      </c>
      <c r="N3360" s="44" t="s">
        <v>23</v>
      </c>
      <c r="O3360" s="18" t="s">
        <v>23</v>
      </c>
    </row>
    <row r="3361" spans="1:15" s="67" customFormat="1" ht="21">
      <c r="A3361" s="104" t="s">
        <v>2838</v>
      </c>
      <c r="B3361" s="1049" t="s">
        <v>980</v>
      </c>
      <c r="C3361" s="1050"/>
      <c r="D3361" s="11">
        <v>0</v>
      </c>
      <c r="E3361" s="104" t="s">
        <v>23</v>
      </c>
      <c r="F3361" s="166">
        <v>0</v>
      </c>
      <c r="G3361" s="10">
        <v>0</v>
      </c>
      <c r="H3361" s="167">
        <v>0</v>
      </c>
      <c r="I3361" s="167">
        <v>0</v>
      </c>
      <c r="J3361" s="35">
        <v>0</v>
      </c>
      <c r="K3361" s="103" t="s">
        <v>23</v>
      </c>
      <c r="L3361" s="34">
        <v>0</v>
      </c>
      <c r="M3361" s="11" t="s">
        <v>23</v>
      </c>
      <c r="N3361" s="103" t="s">
        <v>23</v>
      </c>
      <c r="O3361" s="11" t="s">
        <v>23</v>
      </c>
    </row>
    <row r="3362" spans="1:15" s="67" customFormat="1" ht="40.5">
      <c r="A3362" s="104" t="s">
        <v>2839</v>
      </c>
      <c r="B3362" s="1049" t="s">
        <v>721</v>
      </c>
      <c r="C3362" s="1051"/>
      <c r="D3362" s="1051"/>
      <c r="E3362" s="1051"/>
      <c r="F3362" s="1051"/>
      <c r="G3362" s="1051"/>
      <c r="H3362" s="1051"/>
      <c r="I3362" s="1051"/>
      <c r="J3362" s="1051"/>
      <c r="K3362" s="1051"/>
      <c r="L3362" s="1051"/>
      <c r="M3362" s="1051"/>
      <c r="N3362" s="1051"/>
      <c r="O3362" s="1050"/>
    </row>
    <row r="3363" spans="1:15" s="67" customFormat="1" ht="21">
      <c r="A3363" s="44" t="s">
        <v>982</v>
      </c>
      <c r="B3363" s="12" t="s">
        <v>23</v>
      </c>
      <c r="C3363" s="12" t="s">
        <v>23</v>
      </c>
      <c r="D3363" s="54">
        <v>0</v>
      </c>
      <c r="E3363" s="17" t="s">
        <v>23</v>
      </c>
      <c r="F3363" s="799">
        <v>0</v>
      </c>
      <c r="G3363" s="269">
        <v>0</v>
      </c>
      <c r="H3363" s="788">
        <v>0</v>
      </c>
      <c r="I3363" s="273">
        <v>0</v>
      </c>
      <c r="J3363" s="273">
        <v>0</v>
      </c>
      <c r="K3363" s="44" t="s">
        <v>23</v>
      </c>
      <c r="L3363" s="273">
        <v>0</v>
      </c>
      <c r="M3363" s="281" t="s">
        <v>23</v>
      </c>
      <c r="N3363" s="17" t="s">
        <v>23</v>
      </c>
      <c r="O3363" s="18" t="s">
        <v>23</v>
      </c>
    </row>
    <row r="3364" spans="1:15" s="67" customFormat="1" ht="40.5">
      <c r="A3364" s="104" t="s">
        <v>2839</v>
      </c>
      <c r="B3364" s="1049" t="s">
        <v>732</v>
      </c>
      <c r="C3364" s="1050"/>
      <c r="D3364" s="11">
        <v>0</v>
      </c>
      <c r="E3364" s="104" t="s">
        <v>23</v>
      </c>
      <c r="F3364" s="166">
        <v>0</v>
      </c>
      <c r="G3364" s="10">
        <v>0</v>
      </c>
      <c r="H3364" s="167">
        <v>0</v>
      </c>
      <c r="I3364" s="167">
        <v>0</v>
      </c>
      <c r="J3364" s="35">
        <v>0</v>
      </c>
      <c r="K3364" s="103" t="s">
        <v>23</v>
      </c>
      <c r="L3364" s="846">
        <v>0</v>
      </c>
      <c r="M3364" s="11" t="s">
        <v>23</v>
      </c>
      <c r="N3364" s="103" t="s">
        <v>23</v>
      </c>
      <c r="O3364" s="11" t="s">
        <v>23</v>
      </c>
    </row>
    <row r="3365" spans="1:15" s="67" customFormat="1" ht="105.75" customHeight="1">
      <c r="A3365" s="104" t="s">
        <v>2836</v>
      </c>
      <c r="B3365" s="1049" t="s">
        <v>3176</v>
      </c>
      <c r="C3365" s="1050"/>
      <c r="D3365" s="11">
        <v>0</v>
      </c>
      <c r="E3365" s="104" t="s">
        <v>23</v>
      </c>
      <c r="F3365" s="166">
        <v>0</v>
      </c>
      <c r="G3365" s="10">
        <v>0</v>
      </c>
      <c r="H3365" s="167">
        <v>0</v>
      </c>
      <c r="I3365" s="167">
        <v>0</v>
      </c>
      <c r="J3365" s="35">
        <v>0</v>
      </c>
      <c r="K3365" s="103" t="s">
        <v>23</v>
      </c>
      <c r="L3365" s="34">
        <v>0</v>
      </c>
      <c r="M3365" s="11" t="s">
        <v>23</v>
      </c>
      <c r="N3365" s="103" t="s">
        <v>23</v>
      </c>
      <c r="O3365" s="11" t="s">
        <v>23</v>
      </c>
    </row>
    <row r="3366" spans="1:15" s="67" customFormat="1" ht="21">
      <c r="A3366" s="104" t="s">
        <v>2841</v>
      </c>
      <c r="B3366" s="1049" t="s">
        <v>735</v>
      </c>
      <c r="C3366" s="1051"/>
      <c r="D3366" s="1051"/>
      <c r="E3366" s="1051"/>
      <c r="F3366" s="1051"/>
      <c r="G3366" s="1051"/>
      <c r="H3366" s="1051"/>
      <c r="I3366" s="1051"/>
      <c r="J3366" s="1051"/>
      <c r="K3366" s="1051"/>
      <c r="L3366" s="1051"/>
      <c r="M3366" s="1051"/>
      <c r="N3366" s="1051"/>
      <c r="O3366" s="1050"/>
    </row>
    <row r="3367" spans="1:15" s="67" customFormat="1" ht="21">
      <c r="A3367" s="104" t="s">
        <v>2842</v>
      </c>
      <c r="B3367" s="1049" t="s">
        <v>985</v>
      </c>
      <c r="C3367" s="1051"/>
      <c r="D3367" s="1051"/>
      <c r="E3367" s="1051"/>
      <c r="F3367" s="1051"/>
      <c r="G3367" s="1051"/>
      <c r="H3367" s="1051"/>
      <c r="I3367" s="1051"/>
      <c r="J3367" s="1051"/>
      <c r="K3367" s="1051"/>
      <c r="L3367" s="1051"/>
      <c r="M3367" s="1051"/>
      <c r="N3367" s="1051"/>
      <c r="O3367" s="1050"/>
    </row>
    <row r="3368" spans="1:15" s="67" customFormat="1" ht="21">
      <c r="A3368" s="44">
        <v>1</v>
      </c>
      <c r="B3368" s="21" t="s">
        <v>23</v>
      </c>
      <c r="C3368" s="21" t="s">
        <v>23</v>
      </c>
      <c r="D3368" s="801">
        <v>0</v>
      </c>
      <c r="E3368" s="44" t="s">
        <v>23</v>
      </c>
      <c r="F3368" s="799">
        <v>0</v>
      </c>
      <c r="G3368" s="282">
        <v>0</v>
      </c>
      <c r="H3368" s="273">
        <v>0</v>
      </c>
      <c r="I3368" s="273">
        <v>0</v>
      </c>
      <c r="J3368" s="273">
        <v>0</v>
      </c>
      <c r="K3368" s="44" t="s">
        <v>23</v>
      </c>
      <c r="L3368" s="273">
        <v>0</v>
      </c>
      <c r="M3368" s="20" t="s">
        <v>23</v>
      </c>
      <c r="N3368" s="44" t="s">
        <v>23</v>
      </c>
      <c r="O3368" s="18" t="s">
        <v>23</v>
      </c>
    </row>
    <row r="3369" spans="1:15" s="67" customFormat="1" ht="21">
      <c r="A3369" s="174" t="s">
        <v>2843</v>
      </c>
      <c r="B3369" s="1049" t="s">
        <v>949</v>
      </c>
      <c r="C3369" s="1050"/>
      <c r="D3369" s="11">
        <v>0</v>
      </c>
      <c r="E3369" s="104" t="s">
        <v>23</v>
      </c>
      <c r="F3369" s="166">
        <v>0</v>
      </c>
      <c r="G3369" s="10">
        <v>0</v>
      </c>
      <c r="H3369" s="167">
        <v>0</v>
      </c>
      <c r="I3369" s="167">
        <v>0</v>
      </c>
      <c r="J3369" s="35">
        <v>0</v>
      </c>
      <c r="K3369" s="103" t="s">
        <v>23</v>
      </c>
      <c r="L3369" s="34">
        <v>0</v>
      </c>
      <c r="M3369" s="11" t="s">
        <v>23</v>
      </c>
      <c r="N3369" s="103" t="s">
        <v>23</v>
      </c>
      <c r="O3369" s="11" t="s">
        <v>23</v>
      </c>
    </row>
    <row r="3370" spans="1:15" s="67" customFormat="1" ht="21">
      <c r="A3370" s="174" t="s">
        <v>2844</v>
      </c>
      <c r="B3370" s="1049" t="s">
        <v>987</v>
      </c>
      <c r="C3370" s="1051"/>
      <c r="D3370" s="1051"/>
      <c r="E3370" s="1051"/>
      <c r="F3370" s="1051"/>
      <c r="G3370" s="1051"/>
      <c r="H3370" s="1051"/>
      <c r="I3370" s="1051"/>
      <c r="J3370" s="1051"/>
      <c r="K3370" s="1051"/>
      <c r="L3370" s="1051"/>
      <c r="M3370" s="1051"/>
      <c r="N3370" s="1051"/>
      <c r="O3370" s="1050"/>
    </row>
    <row r="3371" spans="1:15" s="67" customFormat="1" ht="21">
      <c r="A3371" s="820">
        <v>1</v>
      </c>
      <c r="B3371" s="21" t="s">
        <v>23</v>
      </c>
      <c r="C3371" s="21" t="s">
        <v>23</v>
      </c>
      <c r="D3371" s="801">
        <v>0</v>
      </c>
      <c r="E3371" s="44" t="s">
        <v>23</v>
      </c>
      <c r="F3371" s="799">
        <v>0</v>
      </c>
      <c r="G3371" s="282">
        <v>0</v>
      </c>
      <c r="H3371" s="273">
        <v>0</v>
      </c>
      <c r="I3371" s="273">
        <v>0</v>
      </c>
      <c r="J3371" s="273">
        <v>0</v>
      </c>
      <c r="K3371" s="44" t="s">
        <v>23</v>
      </c>
      <c r="L3371" s="273">
        <v>0</v>
      </c>
      <c r="M3371" s="20" t="s">
        <v>23</v>
      </c>
      <c r="N3371" s="44" t="s">
        <v>23</v>
      </c>
      <c r="O3371" s="18" t="s">
        <v>23</v>
      </c>
    </row>
    <row r="3372" spans="1:15" s="67" customFormat="1" ht="21">
      <c r="A3372" s="174" t="s">
        <v>2844</v>
      </c>
      <c r="B3372" s="1049" t="s">
        <v>988</v>
      </c>
      <c r="C3372" s="1050"/>
      <c r="D3372" s="11">
        <v>0</v>
      </c>
      <c r="E3372" s="104" t="s">
        <v>23</v>
      </c>
      <c r="F3372" s="166">
        <v>0</v>
      </c>
      <c r="G3372" s="10">
        <v>0</v>
      </c>
      <c r="H3372" s="167">
        <v>0</v>
      </c>
      <c r="I3372" s="167">
        <v>0</v>
      </c>
      <c r="J3372" s="35">
        <v>0</v>
      </c>
      <c r="K3372" s="103" t="s">
        <v>23</v>
      </c>
      <c r="L3372" s="34">
        <v>0</v>
      </c>
      <c r="M3372" s="11" t="s">
        <v>23</v>
      </c>
      <c r="N3372" s="103" t="s">
        <v>23</v>
      </c>
      <c r="O3372" s="11" t="s">
        <v>23</v>
      </c>
    </row>
    <row r="3373" spans="1:15" s="67" customFormat="1" ht="21">
      <c r="A3373" s="174" t="s">
        <v>2845</v>
      </c>
      <c r="B3373" s="1049" t="s">
        <v>990</v>
      </c>
      <c r="C3373" s="1051"/>
      <c r="D3373" s="1051"/>
      <c r="E3373" s="1051"/>
      <c r="F3373" s="1051"/>
      <c r="G3373" s="1051"/>
      <c r="H3373" s="1051"/>
      <c r="I3373" s="1051"/>
      <c r="J3373" s="1051"/>
      <c r="K3373" s="1051"/>
      <c r="L3373" s="1051"/>
      <c r="M3373" s="1051"/>
      <c r="N3373" s="1051"/>
      <c r="O3373" s="1050"/>
    </row>
    <row r="3374" spans="1:15" s="67" customFormat="1" ht="21">
      <c r="A3374" s="820">
        <v>1</v>
      </c>
      <c r="B3374" s="21" t="s">
        <v>23</v>
      </c>
      <c r="C3374" s="21" t="s">
        <v>23</v>
      </c>
      <c r="D3374" s="801">
        <v>0</v>
      </c>
      <c r="E3374" s="44" t="s">
        <v>23</v>
      </c>
      <c r="F3374" s="799">
        <v>0</v>
      </c>
      <c r="G3374" s="282">
        <v>0</v>
      </c>
      <c r="H3374" s="273">
        <v>0</v>
      </c>
      <c r="I3374" s="273">
        <v>0</v>
      </c>
      <c r="J3374" s="273">
        <v>0</v>
      </c>
      <c r="K3374" s="44" t="s">
        <v>23</v>
      </c>
      <c r="L3374" s="273">
        <v>0</v>
      </c>
      <c r="M3374" s="20" t="s">
        <v>23</v>
      </c>
      <c r="N3374" s="44" t="s">
        <v>23</v>
      </c>
      <c r="O3374" s="18" t="s">
        <v>23</v>
      </c>
    </row>
    <row r="3375" spans="1:15" s="67" customFormat="1" ht="21">
      <c r="A3375" s="174" t="s">
        <v>2845</v>
      </c>
      <c r="B3375" s="1049" t="s">
        <v>991</v>
      </c>
      <c r="C3375" s="1050"/>
      <c r="D3375" s="11">
        <v>0</v>
      </c>
      <c r="E3375" s="104" t="s">
        <v>23</v>
      </c>
      <c r="F3375" s="166">
        <v>0</v>
      </c>
      <c r="G3375" s="10">
        <v>0</v>
      </c>
      <c r="H3375" s="167">
        <v>0</v>
      </c>
      <c r="I3375" s="167">
        <v>0</v>
      </c>
      <c r="J3375" s="35">
        <v>0</v>
      </c>
      <c r="K3375" s="103" t="s">
        <v>23</v>
      </c>
      <c r="L3375" s="34">
        <v>0</v>
      </c>
      <c r="M3375" s="11" t="s">
        <v>23</v>
      </c>
      <c r="N3375" s="103" t="s">
        <v>23</v>
      </c>
      <c r="O3375" s="11" t="s">
        <v>23</v>
      </c>
    </row>
    <row r="3376" spans="1:15" s="67" customFormat="1" ht="21">
      <c r="A3376" s="174" t="s">
        <v>2846</v>
      </c>
      <c r="B3376" s="1049" t="s">
        <v>721</v>
      </c>
      <c r="C3376" s="1051"/>
      <c r="D3376" s="1051"/>
      <c r="E3376" s="1051"/>
      <c r="F3376" s="1051"/>
      <c r="G3376" s="1051"/>
      <c r="H3376" s="1051"/>
      <c r="I3376" s="1051"/>
      <c r="J3376" s="1051"/>
      <c r="K3376" s="1051"/>
      <c r="L3376" s="1051"/>
      <c r="M3376" s="1051"/>
      <c r="N3376" s="1051"/>
      <c r="O3376" s="1050"/>
    </row>
    <row r="3377" spans="1:15" s="910" customFormat="1" ht="56.25">
      <c r="A3377" s="607" t="s">
        <v>982</v>
      </c>
      <c r="B3377" s="908" t="s">
        <v>9366</v>
      </c>
      <c r="C3377" s="908" t="s">
        <v>9367</v>
      </c>
      <c r="D3377" s="533" t="s">
        <v>23</v>
      </c>
      <c r="E3377" s="530">
        <v>1101320005</v>
      </c>
      <c r="F3377" s="533" t="s">
        <v>23</v>
      </c>
      <c r="G3377" s="533">
        <v>1</v>
      </c>
      <c r="H3377" s="590">
        <v>50000</v>
      </c>
      <c r="I3377" s="590">
        <v>0</v>
      </c>
      <c r="J3377" s="590">
        <v>50000</v>
      </c>
      <c r="K3377" s="530"/>
      <c r="L3377" s="530"/>
      <c r="M3377" s="609">
        <v>43770</v>
      </c>
      <c r="N3377" s="909"/>
      <c r="O3377" s="530"/>
    </row>
    <row r="3378" spans="1:15" s="67" customFormat="1" ht="30.75" customHeight="1">
      <c r="A3378" s="174" t="s">
        <v>2846</v>
      </c>
      <c r="B3378" s="1049" t="s">
        <v>732</v>
      </c>
      <c r="C3378" s="1050"/>
      <c r="D3378" s="11">
        <v>0</v>
      </c>
      <c r="E3378" s="104" t="s">
        <v>23</v>
      </c>
      <c r="F3378" s="166">
        <v>0</v>
      </c>
      <c r="G3378" s="10">
        <v>0</v>
      </c>
      <c r="H3378" s="167">
        <f>H3377</f>
        <v>50000</v>
      </c>
      <c r="I3378" s="167">
        <v>0</v>
      </c>
      <c r="J3378" s="35">
        <f>J3377</f>
        <v>50000</v>
      </c>
      <c r="K3378" s="103" t="s">
        <v>23</v>
      </c>
      <c r="L3378" s="34">
        <v>0</v>
      </c>
      <c r="M3378" s="11" t="s">
        <v>23</v>
      </c>
      <c r="N3378" s="103" t="s">
        <v>23</v>
      </c>
      <c r="O3378" s="11" t="s">
        <v>23</v>
      </c>
    </row>
    <row r="3379" spans="1:15" s="67" customFormat="1" ht="94.5" customHeight="1">
      <c r="A3379" s="104" t="s">
        <v>2841</v>
      </c>
      <c r="B3379" s="1049" t="s">
        <v>3177</v>
      </c>
      <c r="C3379" s="1050"/>
      <c r="D3379" s="11">
        <v>0</v>
      </c>
      <c r="E3379" s="104" t="s">
        <v>23</v>
      </c>
      <c r="F3379" s="166">
        <v>0</v>
      </c>
      <c r="G3379" s="10">
        <v>0</v>
      </c>
      <c r="H3379" s="167">
        <v>0</v>
      </c>
      <c r="I3379" s="167">
        <v>0</v>
      </c>
      <c r="J3379" s="35">
        <v>0</v>
      </c>
      <c r="K3379" s="103" t="s">
        <v>23</v>
      </c>
      <c r="L3379" s="34">
        <v>0</v>
      </c>
      <c r="M3379" s="11" t="s">
        <v>23</v>
      </c>
      <c r="N3379" s="103" t="s">
        <v>23</v>
      </c>
      <c r="O3379" s="11" t="s">
        <v>23</v>
      </c>
    </row>
    <row r="3380" spans="1:15" s="67" customFormat="1" ht="21">
      <c r="A3380" s="174" t="s">
        <v>2848</v>
      </c>
      <c r="B3380" s="1049" t="s">
        <v>994</v>
      </c>
      <c r="C3380" s="1051"/>
      <c r="D3380" s="1051"/>
      <c r="E3380" s="1051"/>
      <c r="F3380" s="1051"/>
      <c r="G3380" s="1051"/>
      <c r="H3380" s="1051"/>
      <c r="I3380" s="1051"/>
      <c r="J3380" s="1051"/>
      <c r="K3380" s="1051"/>
      <c r="L3380" s="1051"/>
      <c r="M3380" s="1051"/>
      <c r="N3380" s="1051"/>
      <c r="O3380" s="1050"/>
    </row>
    <row r="3381" spans="1:15" s="67" customFormat="1" ht="81">
      <c r="A3381" s="847" t="s">
        <v>982</v>
      </c>
      <c r="B3381" s="13" t="s">
        <v>3141</v>
      </c>
      <c r="C3381" s="56" t="s">
        <v>3178</v>
      </c>
      <c r="D3381" s="12">
        <v>49.6</v>
      </c>
      <c r="E3381" s="188" t="s">
        <v>3179</v>
      </c>
      <c r="F3381" s="871"/>
      <c r="G3381" s="12">
        <v>1</v>
      </c>
      <c r="H3381" s="6">
        <v>25000</v>
      </c>
      <c r="I3381" s="6">
        <v>0</v>
      </c>
      <c r="J3381" s="6">
        <v>25000</v>
      </c>
      <c r="K3381" s="44" t="s">
        <v>3180</v>
      </c>
      <c r="L3381" s="273">
        <v>87911.039999999994</v>
      </c>
      <c r="M3381" s="20">
        <v>43463</v>
      </c>
      <c r="N3381" s="44" t="s">
        <v>3169</v>
      </c>
      <c r="O3381" s="18" t="s">
        <v>23</v>
      </c>
    </row>
    <row r="3382" spans="1:15" s="67" customFormat="1" ht="90.75" customHeight="1">
      <c r="A3382" s="104" t="s">
        <v>2848</v>
      </c>
      <c r="B3382" s="1049" t="s">
        <v>3181</v>
      </c>
      <c r="C3382" s="1050"/>
      <c r="D3382" s="11">
        <f>D3381</f>
        <v>49.6</v>
      </c>
      <c r="E3382" s="104" t="s">
        <v>23</v>
      </c>
      <c r="F3382" s="166">
        <v>0</v>
      </c>
      <c r="G3382" s="10">
        <v>1</v>
      </c>
      <c r="H3382" s="10">
        <v>25000</v>
      </c>
      <c r="I3382" s="10">
        <v>0</v>
      </c>
      <c r="J3382" s="35">
        <v>25000</v>
      </c>
      <c r="K3382" s="103" t="s">
        <v>23</v>
      </c>
      <c r="L3382" s="34">
        <f>L3381</f>
        <v>87911.039999999994</v>
      </c>
      <c r="M3382" s="11" t="s">
        <v>23</v>
      </c>
      <c r="N3382" s="103" t="s">
        <v>23</v>
      </c>
      <c r="O3382" s="11" t="s">
        <v>23</v>
      </c>
    </row>
    <row r="3383" spans="1:15" s="67" customFormat="1" ht="94.5" customHeight="1">
      <c r="A3383" s="104" t="s">
        <v>2786</v>
      </c>
      <c r="B3383" s="1049" t="s">
        <v>3182</v>
      </c>
      <c r="C3383" s="1050"/>
      <c r="D3383" s="11">
        <f>D3351+D3382</f>
        <v>448.90000000000003</v>
      </c>
      <c r="E3383" s="104" t="s">
        <v>23</v>
      </c>
      <c r="F3383" s="166">
        <v>0</v>
      </c>
      <c r="G3383" s="10">
        <v>4</v>
      </c>
      <c r="H3383" s="167">
        <f>H3351+H3378+H3382</f>
        <v>354890.51</v>
      </c>
      <c r="I3383" s="167">
        <v>0</v>
      </c>
      <c r="J3383" s="35">
        <f>J3382+J3378+J3351</f>
        <v>354890.51</v>
      </c>
      <c r="K3383" s="103" t="s">
        <v>23</v>
      </c>
      <c r="L3383" s="34">
        <f>L3382+L3351+L3378</f>
        <v>5509652.5599999996</v>
      </c>
      <c r="M3383" s="11" t="s">
        <v>23</v>
      </c>
      <c r="N3383" s="103" t="s">
        <v>23</v>
      </c>
      <c r="O3383" s="11" t="s">
        <v>23</v>
      </c>
    </row>
    <row r="3384" spans="1:15" s="67" customFormat="1" ht="21">
      <c r="A3384" s="104" t="s">
        <v>2786</v>
      </c>
      <c r="B3384" s="1068" t="s">
        <v>3183</v>
      </c>
      <c r="C3384" s="1069"/>
      <c r="D3384" s="1069"/>
      <c r="E3384" s="1069"/>
      <c r="F3384" s="1069"/>
      <c r="G3384" s="1069"/>
      <c r="H3384" s="1069"/>
      <c r="I3384" s="1069"/>
      <c r="J3384" s="1069"/>
      <c r="K3384" s="1069"/>
      <c r="L3384" s="1069"/>
      <c r="M3384" s="1069"/>
      <c r="N3384" s="1069"/>
      <c r="O3384" s="1070"/>
    </row>
    <row r="3385" spans="1:15" s="42" customFormat="1" ht="22.5">
      <c r="A3385" s="106" t="s">
        <v>2788</v>
      </c>
      <c r="B3385" s="1052" t="s">
        <v>20</v>
      </c>
      <c r="C3385" s="1053"/>
      <c r="D3385" s="1053"/>
      <c r="E3385" s="1053"/>
      <c r="F3385" s="1053"/>
      <c r="G3385" s="1053"/>
      <c r="H3385" s="1053"/>
      <c r="I3385" s="1053"/>
      <c r="J3385" s="1053"/>
      <c r="K3385" s="1053"/>
      <c r="L3385" s="1053"/>
      <c r="M3385" s="1053"/>
      <c r="N3385" s="1053"/>
      <c r="O3385" s="1054"/>
    </row>
    <row r="3386" spans="1:15" s="42" customFormat="1" ht="101.25">
      <c r="A3386" s="44">
        <v>1</v>
      </c>
      <c r="B3386" s="56" t="s">
        <v>21</v>
      </c>
      <c r="C3386" s="56" t="s">
        <v>3184</v>
      </c>
      <c r="D3386" s="5">
        <v>57.9</v>
      </c>
      <c r="E3386" s="12">
        <v>101020003</v>
      </c>
      <c r="F3386" s="333" t="s">
        <v>23</v>
      </c>
      <c r="G3386" s="57">
        <v>1</v>
      </c>
      <c r="H3386" s="368">
        <v>174100</v>
      </c>
      <c r="I3386" s="368">
        <v>0</v>
      </c>
      <c r="J3386" s="273">
        <v>174100</v>
      </c>
      <c r="K3386" s="442" t="s">
        <v>3185</v>
      </c>
      <c r="L3386" s="273">
        <v>1254134.71</v>
      </c>
      <c r="M3386" s="20">
        <v>43463</v>
      </c>
      <c r="N3386" s="44" t="s">
        <v>3186</v>
      </c>
      <c r="O3386" s="18" t="s">
        <v>23</v>
      </c>
    </row>
    <row r="3387" spans="1:15" s="42" customFormat="1" ht="101.25">
      <c r="A3387" s="44">
        <v>2</v>
      </c>
      <c r="B3387" s="56" t="s">
        <v>21</v>
      </c>
      <c r="C3387" s="56" t="s">
        <v>3184</v>
      </c>
      <c r="D3387" s="5">
        <v>108.4</v>
      </c>
      <c r="E3387" s="12">
        <v>101020004</v>
      </c>
      <c r="F3387" s="333" t="s">
        <v>23</v>
      </c>
      <c r="G3387" s="57">
        <v>1</v>
      </c>
      <c r="H3387" s="368">
        <v>386201</v>
      </c>
      <c r="I3387" s="368">
        <v>0</v>
      </c>
      <c r="J3387" s="273">
        <v>386201</v>
      </c>
      <c r="K3387" s="442" t="s">
        <v>3187</v>
      </c>
      <c r="L3387" s="7">
        <v>2217771.7799999998</v>
      </c>
      <c r="M3387" s="20">
        <v>43463</v>
      </c>
      <c r="N3387" s="44" t="s">
        <v>3186</v>
      </c>
      <c r="O3387" s="18" t="s">
        <v>23</v>
      </c>
    </row>
    <row r="3388" spans="1:15" s="67" customFormat="1" ht="101.25" customHeight="1">
      <c r="A3388" s="104" t="s">
        <v>2788</v>
      </c>
      <c r="B3388" s="1049" t="s">
        <v>3188</v>
      </c>
      <c r="C3388" s="1050"/>
      <c r="D3388" s="11">
        <v>166.3</v>
      </c>
      <c r="E3388" s="104" t="s">
        <v>23</v>
      </c>
      <c r="F3388" s="166">
        <v>0</v>
      </c>
      <c r="G3388" s="10">
        <v>2</v>
      </c>
      <c r="H3388" s="167">
        <v>560301</v>
      </c>
      <c r="I3388" s="167">
        <v>0</v>
      </c>
      <c r="J3388" s="35">
        <v>560301</v>
      </c>
      <c r="K3388" s="103" t="s">
        <v>23</v>
      </c>
      <c r="L3388" s="34">
        <f>SUM(L3386:L3387)</f>
        <v>3471906.4899999998</v>
      </c>
      <c r="M3388" s="11" t="s">
        <v>23</v>
      </c>
      <c r="N3388" s="103" t="s">
        <v>23</v>
      </c>
      <c r="O3388" s="11" t="s">
        <v>23</v>
      </c>
    </row>
    <row r="3389" spans="1:15" s="67" customFormat="1" ht="21">
      <c r="A3389" s="104" t="s">
        <v>2834</v>
      </c>
      <c r="B3389" s="1049" t="s">
        <v>197</v>
      </c>
      <c r="C3389" s="1051"/>
      <c r="D3389" s="1051"/>
      <c r="E3389" s="1051"/>
      <c r="F3389" s="1051"/>
      <c r="G3389" s="1051"/>
      <c r="H3389" s="1051"/>
      <c r="I3389" s="1051"/>
      <c r="J3389" s="1051"/>
      <c r="K3389" s="1051"/>
      <c r="L3389" s="1051"/>
      <c r="M3389" s="1051"/>
      <c r="N3389" s="1051"/>
      <c r="O3389" s="1050"/>
    </row>
    <row r="3390" spans="1:15" s="67" customFormat="1" ht="21">
      <c r="A3390" s="44">
        <v>1</v>
      </c>
      <c r="B3390" s="21" t="s">
        <v>23</v>
      </c>
      <c r="C3390" s="21" t="s">
        <v>23</v>
      </c>
      <c r="D3390" s="801">
        <v>0</v>
      </c>
      <c r="E3390" s="44" t="s">
        <v>23</v>
      </c>
      <c r="F3390" s="799">
        <v>0</v>
      </c>
      <c r="G3390" s="282">
        <v>0</v>
      </c>
      <c r="H3390" s="273">
        <v>0</v>
      </c>
      <c r="I3390" s="273">
        <v>0</v>
      </c>
      <c r="J3390" s="273">
        <v>0</v>
      </c>
      <c r="K3390" s="44" t="s">
        <v>23</v>
      </c>
      <c r="L3390" s="273">
        <v>0</v>
      </c>
      <c r="M3390" s="20" t="s">
        <v>23</v>
      </c>
      <c r="N3390" s="44" t="s">
        <v>23</v>
      </c>
      <c r="O3390" s="18" t="s">
        <v>23</v>
      </c>
    </row>
    <row r="3391" spans="1:15" s="67" customFormat="1" ht="111" customHeight="1">
      <c r="A3391" s="104" t="s">
        <v>2834</v>
      </c>
      <c r="B3391" s="1049" t="s">
        <v>3189</v>
      </c>
      <c r="C3391" s="1050"/>
      <c r="D3391" s="11">
        <v>0</v>
      </c>
      <c r="E3391" s="104" t="s">
        <v>23</v>
      </c>
      <c r="F3391" s="166">
        <v>0</v>
      </c>
      <c r="G3391" s="10">
        <v>0</v>
      </c>
      <c r="H3391" s="167">
        <v>0</v>
      </c>
      <c r="I3391" s="167">
        <v>0</v>
      </c>
      <c r="J3391" s="35">
        <v>0</v>
      </c>
      <c r="K3391" s="103" t="s">
        <v>23</v>
      </c>
      <c r="L3391" s="34">
        <v>0</v>
      </c>
      <c r="M3391" s="11" t="s">
        <v>23</v>
      </c>
      <c r="N3391" s="103" t="s">
        <v>23</v>
      </c>
      <c r="O3391" s="11" t="s">
        <v>23</v>
      </c>
    </row>
    <row r="3392" spans="1:15" s="67" customFormat="1" ht="21">
      <c r="A3392" s="104" t="s">
        <v>2836</v>
      </c>
      <c r="B3392" s="1049" t="s">
        <v>678</v>
      </c>
      <c r="C3392" s="1051"/>
      <c r="D3392" s="1051"/>
      <c r="E3392" s="1051"/>
      <c r="F3392" s="1051"/>
      <c r="G3392" s="1051"/>
      <c r="H3392" s="1051"/>
      <c r="I3392" s="1051"/>
      <c r="J3392" s="1051"/>
      <c r="K3392" s="1051"/>
      <c r="L3392" s="1051"/>
      <c r="M3392" s="1051"/>
      <c r="N3392" s="1051"/>
      <c r="O3392" s="1050"/>
    </row>
    <row r="3393" spans="1:15" s="67" customFormat="1" ht="21">
      <c r="A3393" s="104" t="s">
        <v>2837</v>
      </c>
      <c r="B3393" s="1049" t="s">
        <v>977</v>
      </c>
      <c r="C3393" s="1051"/>
      <c r="D3393" s="1051"/>
      <c r="E3393" s="1051"/>
      <c r="F3393" s="1051"/>
      <c r="G3393" s="1051"/>
      <c r="H3393" s="1051"/>
      <c r="I3393" s="1051"/>
      <c r="J3393" s="1051"/>
      <c r="K3393" s="1051"/>
      <c r="L3393" s="1051"/>
      <c r="M3393" s="1051"/>
      <c r="N3393" s="1051"/>
      <c r="O3393" s="1050"/>
    </row>
    <row r="3394" spans="1:15" s="67" customFormat="1" ht="21">
      <c r="A3394" s="44">
        <v>1</v>
      </c>
      <c r="B3394" s="21" t="s">
        <v>23</v>
      </c>
      <c r="C3394" s="21" t="s">
        <v>23</v>
      </c>
      <c r="D3394" s="801">
        <v>0</v>
      </c>
      <c r="E3394" s="44" t="s">
        <v>23</v>
      </c>
      <c r="F3394" s="799">
        <v>0</v>
      </c>
      <c r="G3394" s="282">
        <v>0</v>
      </c>
      <c r="H3394" s="273">
        <v>0</v>
      </c>
      <c r="I3394" s="273">
        <v>0</v>
      </c>
      <c r="J3394" s="273">
        <v>0</v>
      </c>
      <c r="K3394" s="44" t="s">
        <v>23</v>
      </c>
      <c r="L3394" s="273">
        <v>0</v>
      </c>
      <c r="M3394" s="20" t="s">
        <v>23</v>
      </c>
      <c r="N3394" s="44" t="s">
        <v>23</v>
      </c>
      <c r="O3394" s="18" t="s">
        <v>23</v>
      </c>
    </row>
    <row r="3395" spans="1:15" s="67" customFormat="1" ht="21">
      <c r="A3395" s="104" t="s">
        <v>2837</v>
      </c>
      <c r="B3395" s="1049" t="s">
        <v>978</v>
      </c>
      <c r="C3395" s="1050"/>
      <c r="D3395" s="11">
        <v>0</v>
      </c>
      <c r="E3395" s="104" t="s">
        <v>23</v>
      </c>
      <c r="F3395" s="166">
        <v>0</v>
      </c>
      <c r="G3395" s="10">
        <v>0</v>
      </c>
      <c r="H3395" s="167">
        <v>0</v>
      </c>
      <c r="I3395" s="167">
        <v>0</v>
      </c>
      <c r="J3395" s="35">
        <v>0</v>
      </c>
      <c r="K3395" s="103" t="s">
        <v>23</v>
      </c>
      <c r="L3395" s="34">
        <v>0</v>
      </c>
      <c r="M3395" s="11" t="s">
        <v>23</v>
      </c>
      <c r="N3395" s="103" t="s">
        <v>23</v>
      </c>
      <c r="O3395" s="11" t="s">
        <v>23</v>
      </c>
    </row>
    <row r="3396" spans="1:15" s="67" customFormat="1" ht="21">
      <c r="A3396" s="104" t="s">
        <v>2838</v>
      </c>
      <c r="B3396" s="1049" t="s">
        <v>692</v>
      </c>
      <c r="C3396" s="1051"/>
      <c r="D3396" s="1051"/>
      <c r="E3396" s="1051"/>
      <c r="F3396" s="1051"/>
      <c r="G3396" s="1051"/>
      <c r="H3396" s="1051"/>
      <c r="I3396" s="1051"/>
      <c r="J3396" s="1051"/>
      <c r="K3396" s="1051"/>
      <c r="L3396" s="1051"/>
      <c r="M3396" s="1051"/>
      <c r="N3396" s="1051"/>
      <c r="O3396" s="1050"/>
    </row>
    <row r="3397" spans="1:15" s="67" customFormat="1" ht="21">
      <c r="A3397" s="44">
        <v>1</v>
      </c>
      <c r="B3397" s="21" t="s">
        <v>23</v>
      </c>
      <c r="C3397" s="21" t="s">
        <v>23</v>
      </c>
      <c r="D3397" s="801">
        <v>0</v>
      </c>
      <c r="E3397" s="44" t="s">
        <v>23</v>
      </c>
      <c r="F3397" s="799">
        <v>0</v>
      </c>
      <c r="G3397" s="282">
        <v>0</v>
      </c>
      <c r="H3397" s="273">
        <v>0</v>
      </c>
      <c r="I3397" s="273">
        <v>0</v>
      </c>
      <c r="J3397" s="273">
        <v>0</v>
      </c>
      <c r="K3397" s="44" t="s">
        <v>23</v>
      </c>
      <c r="L3397" s="273">
        <v>0</v>
      </c>
      <c r="M3397" s="20" t="s">
        <v>23</v>
      </c>
      <c r="N3397" s="44" t="s">
        <v>23</v>
      </c>
      <c r="O3397" s="18" t="s">
        <v>23</v>
      </c>
    </row>
    <row r="3398" spans="1:15" s="67" customFormat="1" ht="21">
      <c r="A3398" s="104" t="s">
        <v>2838</v>
      </c>
      <c r="B3398" s="1049" t="s">
        <v>980</v>
      </c>
      <c r="C3398" s="1050"/>
      <c r="D3398" s="11">
        <v>0</v>
      </c>
      <c r="E3398" s="104" t="s">
        <v>23</v>
      </c>
      <c r="F3398" s="166">
        <v>0</v>
      </c>
      <c r="G3398" s="10">
        <v>0</v>
      </c>
      <c r="H3398" s="167">
        <v>0</v>
      </c>
      <c r="I3398" s="167">
        <v>0</v>
      </c>
      <c r="J3398" s="35">
        <v>0</v>
      </c>
      <c r="K3398" s="103" t="s">
        <v>23</v>
      </c>
      <c r="L3398" s="34">
        <v>0</v>
      </c>
      <c r="M3398" s="11" t="s">
        <v>23</v>
      </c>
      <c r="N3398" s="103" t="s">
        <v>23</v>
      </c>
      <c r="O3398" s="11" t="s">
        <v>23</v>
      </c>
    </row>
    <row r="3399" spans="1:15" s="67" customFormat="1" ht="40.5">
      <c r="A3399" s="104" t="s">
        <v>2839</v>
      </c>
      <c r="B3399" s="1049" t="s">
        <v>721</v>
      </c>
      <c r="C3399" s="1051"/>
      <c r="D3399" s="1051"/>
      <c r="E3399" s="1051"/>
      <c r="F3399" s="1051"/>
      <c r="G3399" s="1051"/>
      <c r="H3399" s="1051"/>
      <c r="I3399" s="1051"/>
      <c r="J3399" s="1051"/>
      <c r="K3399" s="1051"/>
      <c r="L3399" s="1051"/>
      <c r="M3399" s="1051"/>
      <c r="N3399" s="1051"/>
      <c r="O3399" s="1050"/>
    </row>
    <row r="3400" spans="1:15" s="67" customFormat="1" ht="21">
      <c r="A3400" s="44" t="s">
        <v>982</v>
      </c>
      <c r="B3400" s="12" t="s">
        <v>23</v>
      </c>
      <c r="C3400" s="12" t="s">
        <v>23</v>
      </c>
      <c r="D3400" s="54">
        <v>0</v>
      </c>
      <c r="E3400" s="17" t="s">
        <v>23</v>
      </c>
      <c r="F3400" s="799">
        <v>0</v>
      </c>
      <c r="G3400" s="269">
        <v>0</v>
      </c>
      <c r="H3400" s="788">
        <v>0</v>
      </c>
      <c r="I3400" s="273">
        <v>0</v>
      </c>
      <c r="J3400" s="273">
        <v>0</v>
      </c>
      <c r="K3400" s="44" t="s">
        <v>23</v>
      </c>
      <c r="L3400" s="273">
        <v>0</v>
      </c>
      <c r="M3400" s="281" t="s">
        <v>23</v>
      </c>
      <c r="N3400" s="17" t="s">
        <v>23</v>
      </c>
      <c r="O3400" s="18" t="s">
        <v>23</v>
      </c>
    </row>
    <row r="3401" spans="1:15" s="67" customFormat="1" ht="40.5">
      <c r="A3401" s="104" t="s">
        <v>2839</v>
      </c>
      <c r="B3401" s="1049" t="s">
        <v>732</v>
      </c>
      <c r="C3401" s="1050"/>
      <c r="D3401" s="11">
        <v>0</v>
      </c>
      <c r="E3401" s="104" t="s">
        <v>23</v>
      </c>
      <c r="F3401" s="166">
        <v>0</v>
      </c>
      <c r="G3401" s="10">
        <v>0</v>
      </c>
      <c r="H3401" s="167">
        <v>0</v>
      </c>
      <c r="I3401" s="167">
        <v>0</v>
      </c>
      <c r="J3401" s="35">
        <v>0</v>
      </c>
      <c r="K3401" s="103" t="s">
        <v>23</v>
      </c>
      <c r="L3401" s="846">
        <v>0</v>
      </c>
      <c r="M3401" s="11" t="s">
        <v>23</v>
      </c>
      <c r="N3401" s="103" t="s">
        <v>23</v>
      </c>
      <c r="O3401" s="11" t="s">
        <v>23</v>
      </c>
    </row>
    <row r="3402" spans="1:15" s="67" customFormat="1" ht="21">
      <c r="A3402" s="104" t="s">
        <v>2836</v>
      </c>
      <c r="B3402" s="1049" t="s">
        <v>3190</v>
      </c>
      <c r="C3402" s="1050"/>
      <c r="D3402" s="11">
        <v>0</v>
      </c>
      <c r="E3402" s="104" t="s">
        <v>23</v>
      </c>
      <c r="F3402" s="166">
        <v>0</v>
      </c>
      <c r="G3402" s="10">
        <v>0</v>
      </c>
      <c r="H3402" s="167">
        <v>0</v>
      </c>
      <c r="I3402" s="167">
        <v>0</v>
      </c>
      <c r="J3402" s="35">
        <v>0</v>
      </c>
      <c r="K3402" s="103" t="s">
        <v>23</v>
      </c>
      <c r="L3402" s="34">
        <v>0</v>
      </c>
      <c r="M3402" s="11" t="s">
        <v>23</v>
      </c>
      <c r="N3402" s="103" t="s">
        <v>23</v>
      </c>
      <c r="O3402" s="11" t="s">
        <v>23</v>
      </c>
    </row>
    <row r="3403" spans="1:15" s="67" customFormat="1" ht="21">
      <c r="A3403" s="104" t="s">
        <v>2841</v>
      </c>
      <c r="B3403" s="1049" t="s">
        <v>735</v>
      </c>
      <c r="C3403" s="1051"/>
      <c r="D3403" s="1051"/>
      <c r="E3403" s="1051"/>
      <c r="F3403" s="1051"/>
      <c r="G3403" s="1051"/>
      <c r="H3403" s="1051"/>
      <c r="I3403" s="1051"/>
      <c r="J3403" s="1051"/>
      <c r="K3403" s="1051"/>
      <c r="L3403" s="1051"/>
      <c r="M3403" s="1051"/>
      <c r="N3403" s="1051"/>
      <c r="O3403" s="1050"/>
    </row>
    <row r="3404" spans="1:15" s="67" customFormat="1" ht="21">
      <c r="A3404" s="104" t="s">
        <v>2842</v>
      </c>
      <c r="B3404" s="1049" t="s">
        <v>985</v>
      </c>
      <c r="C3404" s="1051"/>
      <c r="D3404" s="1051"/>
      <c r="E3404" s="1051"/>
      <c r="F3404" s="1051"/>
      <c r="G3404" s="1051"/>
      <c r="H3404" s="1051"/>
      <c r="I3404" s="1051"/>
      <c r="J3404" s="1051"/>
      <c r="K3404" s="1051"/>
      <c r="L3404" s="1051"/>
      <c r="M3404" s="1051"/>
      <c r="N3404" s="1051"/>
      <c r="O3404" s="1050"/>
    </row>
    <row r="3405" spans="1:15" s="67" customFormat="1" ht="21">
      <c r="A3405" s="44">
        <v>1</v>
      </c>
      <c r="B3405" s="21" t="s">
        <v>23</v>
      </c>
      <c r="C3405" s="21" t="s">
        <v>23</v>
      </c>
      <c r="D3405" s="801">
        <v>0</v>
      </c>
      <c r="E3405" s="44" t="s">
        <v>23</v>
      </c>
      <c r="F3405" s="799">
        <v>0</v>
      </c>
      <c r="G3405" s="282">
        <v>0</v>
      </c>
      <c r="H3405" s="273">
        <v>0</v>
      </c>
      <c r="I3405" s="273">
        <v>0</v>
      </c>
      <c r="J3405" s="273">
        <v>0</v>
      </c>
      <c r="K3405" s="44" t="s">
        <v>23</v>
      </c>
      <c r="L3405" s="273">
        <v>0</v>
      </c>
      <c r="M3405" s="20" t="s">
        <v>23</v>
      </c>
      <c r="N3405" s="44" t="s">
        <v>23</v>
      </c>
      <c r="O3405" s="18" t="s">
        <v>23</v>
      </c>
    </row>
    <row r="3406" spans="1:15" s="67" customFormat="1" ht="21">
      <c r="A3406" s="174" t="s">
        <v>2843</v>
      </c>
      <c r="B3406" s="1049" t="s">
        <v>949</v>
      </c>
      <c r="C3406" s="1050"/>
      <c r="D3406" s="11">
        <v>0</v>
      </c>
      <c r="E3406" s="104" t="s">
        <v>23</v>
      </c>
      <c r="F3406" s="166">
        <v>0</v>
      </c>
      <c r="G3406" s="10">
        <v>0</v>
      </c>
      <c r="H3406" s="167">
        <v>0</v>
      </c>
      <c r="I3406" s="167">
        <v>0</v>
      </c>
      <c r="J3406" s="35">
        <v>0</v>
      </c>
      <c r="K3406" s="103" t="s">
        <v>23</v>
      </c>
      <c r="L3406" s="34">
        <v>0</v>
      </c>
      <c r="M3406" s="11" t="s">
        <v>23</v>
      </c>
      <c r="N3406" s="103" t="s">
        <v>23</v>
      </c>
      <c r="O3406" s="11" t="s">
        <v>23</v>
      </c>
    </row>
    <row r="3407" spans="1:15" s="67" customFormat="1" ht="21">
      <c r="A3407" s="174" t="s">
        <v>2844</v>
      </c>
      <c r="B3407" s="1049" t="s">
        <v>987</v>
      </c>
      <c r="C3407" s="1051"/>
      <c r="D3407" s="1051"/>
      <c r="E3407" s="1051"/>
      <c r="F3407" s="1051"/>
      <c r="G3407" s="1051"/>
      <c r="H3407" s="1051"/>
      <c r="I3407" s="1051"/>
      <c r="J3407" s="1051"/>
      <c r="K3407" s="1051"/>
      <c r="L3407" s="1051"/>
      <c r="M3407" s="1051"/>
      <c r="N3407" s="1051"/>
      <c r="O3407" s="1050"/>
    </row>
    <row r="3408" spans="1:15" s="67" customFormat="1" ht="21">
      <c r="A3408" s="820">
        <v>1</v>
      </c>
      <c r="B3408" s="21" t="s">
        <v>23</v>
      </c>
      <c r="C3408" s="21" t="s">
        <v>23</v>
      </c>
      <c r="D3408" s="801">
        <v>0</v>
      </c>
      <c r="E3408" s="44" t="s">
        <v>23</v>
      </c>
      <c r="F3408" s="799">
        <v>0</v>
      </c>
      <c r="G3408" s="282">
        <v>0</v>
      </c>
      <c r="H3408" s="273">
        <v>0</v>
      </c>
      <c r="I3408" s="273">
        <v>0</v>
      </c>
      <c r="J3408" s="273">
        <v>0</v>
      </c>
      <c r="K3408" s="44" t="s">
        <v>23</v>
      </c>
      <c r="L3408" s="273">
        <v>0</v>
      </c>
      <c r="M3408" s="20" t="s">
        <v>23</v>
      </c>
      <c r="N3408" s="44" t="s">
        <v>23</v>
      </c>
      <c r="O3408" s="18" t="s">
        <v>23</v>
      </c>
    </row>
    <row r="3409" spans="1:15" s="67" customFormat="1" ht="21">
      <c r="A3409" s="174" t="s">
        <v>2844</v>
      </c>
      <c r="B3409" s="1049" t="s">
        <v>988</v>
      </c>
      <c r="C3409" s="1050"/>
      <c r="D3409" s="11">
        <v>0</v>
      </c>
      <c r="E3409" s="104" t="s">
        <v>23</v>
      </c>
      <c r="F3409" s="166">
        <v>0</v>
      </c>
      <c r="G3409" s="10">
        <v>0</v>
      </c>
      <c r="H3409" s="167">
        <v>0</v>
      </c>
      <c r="I3409" s="167">
        <v>0</v>
      </c>
      <c r="J3409" s="35">
        <v>0</v>
      </c>
      <c r="K3409" s="103" t="s">
        <v>23</v>
      </c>
      <c r="L3409" s="34">
        <v>0</v>
      </c>
      <c r="M3409" s="11" t="s">
        <v>23</v>
      </c>
      <c r="N3409" s="103" t="s">
        <v>23</v>
      </c>
      <c r="O3409" s="11" t="s">
        <v>23</v>
      </c>
    </row>
    <row r="3410" spans="1:15" s="67" customFormat="1" ht="21">
      <c r="A3410" s="174" t="s">
        <v>2845</v>
      </c>
      <c r="B3410" s="1049" t="s">
        <v>990</v>
      </c>
      <c r="C3410" s="1051"/>
      <c r="D3410" s="1051"/>
      <c r="E3410" s="1051"/>
      <c r="F3410" s="1051"/>
      <c r="G3410" s="1051"/>
      <c r="H3410" s="1051"/>
      <c r="I3410" s="1051"/>
      <c r="J3410" s="1051"/>
      <c r="K3410" s="1051"/>
      <c r="L3410" s="1051"/>
      <c r="M3410" s="1051"/>
      <c r="N3410" s="1050"/>
      <c r="O3410" s="103"/>
    </row>
    <row r="3411" spans="1:15" s="67" customFormat="1" ht="21">
      <c r="A3411" s="820">
        <v>1</v>
      </c>
      <c r="B3411" s="21" t="s">
        <v>23</v>
      </c>
      <c r="C3411" s="21" t="s">
        <v>23</v>
      </c>
      <c r="D3411" s="801">
        <v>0</v>
      </c>
      <c r="E3411" s="44" t="s">
        <v>23</v>
      </c>
      <c r="F3411" s="799">
        <v>0</v>
      </c>
      <c r="G3411" s="282">
        <v>0</v>
      </c>
      <c r="H3411" s="273">
        <v>0</v>
      </c>
      <c r="I3411" s="273">
        <v>0</v>
      </c>
      <c r="J3411" s="273">
        <v>0</v>
      </c>
      <c r="K3411" s="44" t="s">
        <v>23</v>
      </c>
      <c r="L3411" s="273">
        <v>0</v>
      </c>
      <c r="M3411" s="20" t="s">
        <v>23</v>
      </c>
      <c r="N3411" s="44" t="s">
        <v>23</v>
      </c>
      <c r="O3411" s="18" t="s">
        <v>23</v>
      </c>
    </row>
    <row r="3412" spans="1:15" s="67" customFormat="1" ht="21">
      <c r="A3412" s="174" t="s">
        <v>2845</v>
      </c>
      <c r="B3412" s="1049" t="s">
        <v>991</v>
      </c>
      <c r="C3412" s="1050"/>
      <c r="D3412" s="11">
        <v>0</v>
      </c>
      <c r="E3412" s="104" t="s">
        <v>23</v>
      </c>
      <c r="F3412" s="166">
        <v>0</v>
      </c>
      <c r="G3412" s="10">
        <v>0</v>
      </c>
      <c r="H3412" s="167">
        <v>0</v>
      </c>
      <c r="I3412" s="167">
        <v>0</v>
      </c>
      <c r="J3412" s="35">
        <v>0</v>
      </c>
      <c r="K3412" s="103" t="s">
        <v>23</v>
      </c>
      <c r="L3412" s="34">
        <v>0</v>
      </c>
      <c r="M3412" s="11" t="s">
        <v>23</v>
      </c>
      <c r="N3412" s="103" t="s">
        <v>23</v>
      </c>
      <c r="O3412" s="11" t="s">
        <v>23</v>
      </c>
    </row>
    <row r="3413" spans="1:15" s="67" customFormat="1" ht="21">
      <c r="A3413" s="174" t="s">
        <v>2846</v>
      </c>
      <c r="B3413" s="1049" t="s">
        <v>721</v>
      </c>
      <c r="C3413" s="1051"/>
      <c r="D3413" s="1051"/>
      <c r="E3413" s="1051"/>
      <c r="F3413" s="1051"/>
      <c r="G3413" s="1051"/>
      <c r="H3413" s="1051"/>
      <c r="I3413" s="1051"/>
      <c r="J3413" s="1051"/>
      <c r="K3413" s="1051"/>
      <c r="L3413" s="1051"/>
      <c r="M3413" s="1051"/>
      <c r="N3413" s="1051"/>
      <c r="O3413" s="1050"/>
    </row>
    <row r="3414" spans="1:15" s="67" customFormat="1" ht="21">
      <c r="A3414" s="847" t="s">
        <v>982</v>
      </c>
      <c r="B3414" s="21" t="s">
        <v>23</v>
      </c>
      <c r="C3414" s="21" t="s">
        <v>23</v>
      </c>
      <c r="D3414" s="801">
        <v>0</v>
      </c>
      <c r="E3414" s="44" t="s">
        <v>23</v>
      </c>
      <c r="F3414" s="799">
        <v>0</v>
      </c>
      <c r="G3414" s="282">
        <v>0</v>
      </c>
      <c r="H3414" s="273">
        <v>0</v>
      </c>
      <c r="I3414" s="273">
        <v>0</v>
      </c>
      <c r="J3414" s="273">
        <v>0</v>
      </c>
      <c r="K3414" s="44" t="s">
        <v>23</v>
      </c>
      <c r="L3414" s="273">
        <v>0</v>
      </c>
      <c r="M3414" s="20" t="s">
        <v>23</v>
      </c>
      <c r="N3414" s="44" t="s">
        <v>23</v>
      </c>
      <c r="O3414" s="18" t="s">
        <v>23</v>
      </c>
    </row>
    <row r="3415" spans="1:15" s="67" customFormat="1" ht="21">
      <c r="A3415" s="174" t="s">
        <v>2846</v>
      </c>
      <c r="B3415" s="1049" t="s">
        <v>732</v>
      </c>
      <c r="C3415" s="1050"/>
      <c r="D3415" s="11">
        <v>0</v>
      </c>
      <c r="E3415" s="104" t="s">
        <v>23</v>
      </c>
      <c r="F3415" s="166">
        <v>0</v>
      </c>
      <c r="G3415" s="10">
        <v>0</v>
      </c>
      <c r="H3415" s="167">
        <v>0</v>
      </c>
      <c r="I3415" s="167">
        <v>0</v>
      </c>
      <c r="J3415" s="35">
        <v>0</v>
      </c>
      <c r="K3415" s="103" t="s">
        <v>23</v>
      </c>
      <c r="L3415" s="34">
        <v>0</v>
      </c>
      <c r="M3415" s="11" t="s">
        <v>23</v>
      </c>
      <c r="N3415" s="103" t="s">
        <v>23</v>
      </c>
      <c r="O3415" s="11" t="s">
        <v>23</v>
      </c>
    </row>
    <row r="3416" spans="1:15" s="67" customFormat="1" ht="111" customHeight="1">
      <c r="A3416" s="104" t="s">
        <v>2841</v>
      </c>
      <c r="B3416" s="1049" t="s">
        <v>3191</v>
      </c>
      <c r="C3416" s="1050"/>
      <c r="D3416" s="11">
        <v>0</v>
      </c>
      <c r="E3416" s="104" t="s">
        <v>23</v>
      </c>
      <c r="F3416" s="166">
        <v>0</v>
      </c>
      <c r="G3416" s="10">
        <v>0</v>
      </c>
      <c r="H3416" s="167">
        <v>0</v>
      </c>
      <c r="I3416" s="167">
        <v>0</v>
      </c>
      <c r="J3416" s="35">
        <v>0</v>
      </c>
      <c r="K3416" s="103" t="s">
        <v>23</v>
      </c>
      <c r="L3416" s="34">
        <v>0</v>
      </c>
      <c r="M3416" s="11" t="s">
        <v>23</v>
      </c>
      <c r="N3416" s="103" t="s">
        <v>23</v>
      </c>
      <c r="O3416" s="11" t="s">
        <v>23</v>
      </c>
    </row>
    <row r="3417" spans="1:15" s="67" customFormat="1" ht="21">
      <c r="A3417" s="174" t="s">
        <v>2848</v>
      </c>
      <c r="B3417" s="1049" t="s">
        <v>994</v>
      </c>
      <c r="C3417" s="1051"/>
      <c r="D3417" s="1051"/>
      <c r="E3417" s="1051"/>
      <c r="F3417" s="1051"/>
      <c r="G3417" s="1051"/>
      <c r="H3417" s="1051"/>
      <c r="I3417" s="1051"/>
      <c r="J3417" s="1051"/>
      <c r="K3417" s="1051"/>
      <c r="L3417" s="1051"/>
      <c r="M3417" s="1051"/>
      <c r="N3417" s="1051"/>
      <c r="O3417" s="1050"/>
    </row>
    <row r="3418" spans="1:15" s="67" customFormat="1" ht="156.75" customHeight="1">
      <c r="A3418" s="847" t="s">
        <v>982</v>
      </c>
      <c r="B3418" s="13" t="s">
        <v>3192</v>
      </c>
      <c r="C3418" s="13" t="s">
        <v>3193</v>
      </c>
      <c r="D3418" s="12">
        <v>109.8</v>
      </c>
      <c r="E3418" s="12">
        <v>1010200006</v>
      </c>
      <c r="F3418" s="333" t="s">
        <v>23</v>
      </c>
      <c r="G3418" s="12">
        <v>1</v>
      </c>
      <c r="H3418" s="6">
        <v>7000</v>
      </c>
      <c r="I3418" s="6">
        <v>0</v>
      </c>
      <c r="J3418" s="404">
        <v>7000</v>
      </c>
      <c r="K3418" s="13" t="s">
        <v>3194</v>
      </c>
      <c r="L3418" s="273">
        <v>0</v>
      </c>
      <c r="M3418" s="20">
        <v>43463</v>
      </c>
      <c r="N3418" s="44" t="s">
        <v>3186</v>
      </c>
      <c r="O3418" s="18" t="s">
        <v>23</v>
      </c>
    </row>
    <row r="3419" spans="1:15" s="67" customFormat="1" ht="129.75" customHeight="1">
      <c r="A3419" s="847" t="s">
        <v>1293</v>
      </c>
      <c r="B3419" s="13" t="s">
        <v>3195</v>
      </c>
      <c r="C3419" s="13" t="s">
        <v>3196</v>
      </c>
      <c r="D3419" s="12">
        <v>109.3</v>
      </c>
      <c r="E3419" s="12">
        <v>1010200005</v>
      </c>
      <c r="F3419" s="333" t="s">
        <v>23</v>
      </c>
      <c r="G3419" s="12">
        <v>1</v>
      </c>
      <c r="H3419" s="6">
        <v>25000</v>
      </c>
      <c r="I3419" s="6">
        <v>0</v>
      </c>
      <c r="J3419" s="404">
        <v>25000</v>
      </c>
      <c r="K3419" s="13" t="s">
        <v>3197</v>
      </c>
      <c r="L3419" s="273"/>
      <c r="M3419" s="20">
        <v>43463</v>
      </c>
      <c r="N3419" s="44" t="s">
        <v>3186</v>
      </c>
      <c r="O3419" s="18"/>
    </row>
    <row r="3420" spans="1:15" s="67" customFormat="1" ht="94.5" customHeight="1">
      <c r="A3420" s="104" t="s">
        <v>2848</v>
      </c>
      <c r="B3420" s="1049" t="s">
        <v>3198</v>
      </c>
      <c r="C3420" s="1050"/>
      <c r="D3420" s="11">
        <f>D3418+D3419</f>
        <v>219.1</v>
      </c>
      <c r="E3420" s="104" t="s">
        <v>23</v>
      </c>
      <c r="F3420" s="166">
        <v>0</v>
      </c>
      <c r="G3420" s="10">
        <v>2</v>
      </c>
      <c r="H3420" s="10">
        <v>32000</v>
      </c>
      <c r="I3420" s="10">
        <v>0</v>
      </c>
      <c r="J3420" s="35">
        <v>32000</v>
      </c>
      <c r="K3420" s="103" t="s">
        <v>23</v>
      </c>
      <c r="L3420" s="34">
        <v>0</v>
      </c>
      <c r="M3420" s="11" t="s">
        <v>23</v>
      </c>
      <c r="N3420" s="103" t="s">
        <v>23</v>
      </c>
      <c r="O3420" s="11" t="s">
        <v>23</v>
      </c>
    </row>
    <row r="3421" spans="1:15" s="67" customFormat="1" ht="109.5" customHeight="1">
      <c r="A3421" s="104" t="s">
        <v>2786</v>
      </c>
      <c r="B3421" s="1049" t="s">
        <v>3199</v>
      </c>
      <c r="C3421" s="1050"/>
      <c r="D3421" s="11">
        <f>D3388+D3420</f>
        <v>385.4</v>
      </c>
      <c r="E3421" s="104" t="s">
        <v>23</v>
      </c>
      <c r="F3421" s="166">
        <v>0</v>
      </c>
      <c r="G3421" s="10">
        <v>4</v>
      </c>
      <c r="H3421" s="167">
        <v>592301</v>
      </c>
      <c r="I3421" s="167">
        <v>0</v>
      </c>
      <c r="J3421" s="35">
        <v>592301</v>
      </c>
      <c r="K3421" s="103" t="s">
        <v>23</v>
      </c>
      <c r="L3421" s="34">
        <f>L3388</f>
        <v>3471906.4899999998</v>
      </c>
      <c r="M3421" s="11" t="s">
        <v>23</v>
      </c>
      <c r="N3421" s="103" t="s">
        <v>23</v>
      </c>
      <c r="O3421" s="11" t="s">
        <v>23</v>
      </c>
    </row>
    <row r="3422" spans="1:15" s="42" customFormat="1" ht="51.75" customHeight="1">
      <c r="A3422" s="101" t="s">
        <v>2786</v>
      </c>
      <c r="B3422" s="1060" t="s">
        <v>3200</v>
      </c>
      <c r="C3422" s="1061"/>
      <c r="D3422" s="1061"/>
      <c r="E3422" s="1061"/>
      <c r="F3422" s="1061"/>
      <c r="G3422" s="1061"/>
      <c r="H3422" s="1061"/>
      <c r="I3422" s="1061"/>
      <c r="J3422" s="1061"/>
      <c r="K3422" s="1061"/>
      <c r="L3422" s="1061"/>
      <c r="M3422" s="1061"/>
      <c r="N3422" s="1061"/>
      <c r="O3422" s="1062"/>
    </row>
    <row r="3423" spans="1:15" s="67" customFormat="1" ht="21">
      <c r="A3423" s="104" t="s">
        <v>2788</v>
      </c>
      <c r="B3423" s="1049" t="s">
        <v>20</v>
      </c>
      <c r="C3423" s="1051"/>
      <c r="D3423" s="1051"/>
      <c r="E3423" s="1051"/>
      <c r="F3423" s="1051"/>
      <c r="G3423" s="1051"/>
      <c r="H3423" s="1051"/>
      <c r="I3423" s="1051"/>
      <c r="J3423" s="1051"/>
      <c r="K3423" s="1051"/>
      <c r="L3423" s="1051"/>
      <c r="M3423" s="1051"/>
      <c r="N3423" s="1051"/>
      <c r="O3423" s="1050"/>
    </row>
    <row r="3424" spans="1:15" s="67" customFormat="1" ht="126" customHeight="1">
      <c r="A3424" s="44">
        <v>1</v>
      </c>
      <c r="B3424" s="56" t="s">
        <v>42</v>
      </c>
      <c r="C3424" s="13" t="s">
        <v>3203</v>
      </c>
      <c r="D3424" s="5">
        <v>357.5</v>
      </c>
      <c r="E3424" s="333" t="s">
        <v>23</v>
      </c>
      <c r="F3424" s="828" t="s">
        <v>23</v>
      </c>
      <c r="G3424" s="57">
        <v>1</v>
      </c>
      <c r="H3424" s="368">
        <v>2954000</v>
      </c>
      <c r="I3424" s="368">
        <v>1008111.69</v>
      </c>
      <c r="J3424" s="65">
        <f>H3424-I3424</f>
        <v>1945888.31</v>
      </c>
      <c r="K3424" s="442" t="s">
        <v>3204</v>
      </c>
      <c r="L3424" s="333">
        <v>1123011.18</v>
      </c>
      <c r="M3424" s="188" t="s">
        <v>3006</v>
      </c>
      <c r="N3424" s="293" t="s">
        <v>3202</v>
      </c>
      <c r="O3424" s="18" t="s">
        <v>23</v>
      </c>
    </row>
    <row r="3425" spans="1:15" s="67" customFormat="1" ht="83.25" customHeight="1">
      <c r="A3425" s="104" t="s">
        <v>2788</v>
      </c>
      <c r="B3425" s="1049" t="s">
        <v>3205</v>
      </c>
      <c r="C3425" s="1050"/>
      <c r="D3425" s="11">
        <f>D3424</f>
        <v>357.5</v>
      </c>
      <c r="E3425" s="104" t="s">
        <v>23</v>
      </c>
      <c r="F3425" s="166">
        <v>0</v>
      </c>
      <c r="G3425" s="10">
        <f>G3424</f>
        <v>1</v>
      </c>
      <c r="H3425" s="167">
        <f>H3424</f>
        <v>2954000</v>
      </c>
      <c r="I3425" s="167">
        <f>I3424</f>
        <v>1008111.69</v>
      </c>
      <c r="J3425" s="35">
        <f>J3424</f>
        <v>1945888.31</v>
      </c>
      <c r="K3425" s="103" t="s">
        <v>23</v>
      </c>
      <c r="L3425" s="34">
        <f>L3424</f>
        <v>1123011.18</v>
      </c>
      <c r="M3425" s="11" t="s">
        <v>23</v>
      </c>
      <c r="N3425" s="103" t="s">
        <v>23</v>
      </c>
      <c r="O3425" s="11" t="s">
        <v>23</v>
      </c>
    </row>
    <row r="3426" spans="1:15" s="67" customFormat="1" ht="45.75" customHeight="1">
      <c r="A3426" s="104" t="s">
        <v>2834</v>
      </c>
      <c r="B3426" s="1049" t="s">
        <v>197</v>
      </c>
      <c r="C3426" s="1051"/>
      <c r="D3426" s="1051"/>
      <c r="E3426" s="1051"/>
      <c r="F3426" s="1051"/>
      <c r="G3426" s="1051"/>
      <c r="H3426" s="1051"/>
      <c r="I3426" s="1051"/>
      <c r="J3426" s="1051"/>
      <c r="K3426" s="1051"/>
      <c r="L3426" s="1051"/>
      <c r="M3426" s="1051"/>
      <c r="N3426" s="1051"/>
      <c r="O3426" s="1050"/>
    </row>
    <row r="3427" spans="1:15" s="67" customFormat="1" ht="21">
      <c r="A3427" s="44">
        <v>1</v>
      </c>
      <c r="B3427" s="21" t="s">
        <v>23</v>
      </c>
      <c r="C3427" s="21" t="s">
        <v>23</v>
      </c>
      <c r="D3427" s="801">
        <v>0</v>
      </c>
      <c r="E3427" s="44" t="s">
        <v>23</v>
      </c>
      <c r="F3427" s="799">
        <v>0</v>
      </c>
      <c r="G3427" s="282">
        <v>0</v>
      </c>
      <c r="H3427" s="273">
        <v>0</v>
      </c>
      <c r="I3427" s="273">
        <v>0</v>
      </c>
      <c r="J3427" s="273">
        <v>0</v>
      </c>
      <c r="K3427" s="44" t="s">
        <v>23</v>
      </c>
      <c r="L3427" s="273">
        <v>0</v>
      </c>
      <c r="M3427" s="20" t="s">
        <v>23</v>
      </c>
      <c r="N3427" s="44" t="s">
        <v>23</v>
      </c>
      <c r="O3427" s="18" t="s">
        <v>23</v>
      </c>
    </row>
    <row r="3428" spans="1:15" s="67" customFormat="1" ht="66" customHeight="1">
      <c r="A3428" s="104" t="s">
        <v>2834</v>
      </c>
      <c r="B3428" s="1049" t="s">
        <v>3206</v>
      </c>
      <c r="C3428" s="1050"/>
      <c r="D3428" s="11">
        <v>0</v>
      </c>
      <c r="E3428" s="104" t="s">
        <v>23</v>
      </c>
      <c r="F3428" s="166">
        <v>0</v>
      </c>
      <c r="G3428" s="10">
        <v>0</v>
      </c>
      <c r="H3428" s="167">
        <v>0</v>
      </c>
      <c r="I3428" s="167">
        <v>0</v>
      </c>
      <c r="J3428" s="35">
        <v>0</v>
      </c>
      <c r="K3428" s="103" t="s">
        <v>23</v>
      </c>
      <c r="L3428" s="34">
        <v>0</v>
      </c>
      <c r="M3428" s="11" t="s">
        <v>23</v>
      </c>
      <c r="N3428" s="103" t="s">
        <v>23</v>
      </c>
      <c r="O3428" s="11" t="s">
        <v>23</v>
      </c>
    </row>
    <row r="3429" spans="1:15" s="67" customFormat="1" ht="30.75" customHeight="1">
      <c r="A3429" s="104" t="s">
        <v>2836</v>
      </c>
      <c r="B3429" s="1049" t="s">
        <v>678</v>
      </c>
      <c r="C3429" s="1051"/>
      <c r="D3429" s="1051"/>
      <c r="E3429" s="1051"/>
      <c r="F3429" s="1051"/>
      <c r="G3429" s="1051"/>
      <c r="H3429" s="1051"/>
      <c r="I3429" s="1051"/>
      <c r="J3429" s="1051"/>
      <c r="K3429" s="1051"/>
      <c r="L3429" s="1051"/>
      <c r="M3429" s="1051"/>
      <c r="N3429" s="1051"/>
      <c r="O3429" s="1050"/>
    </row>
    <row r="3430" spans="1:15" s="67" customFormat="1" ht="32.25" customHeight="1">
      <c r="A3430" s="104" t="s">
        <v>2837</v>
      </c>
      <c r="B3430" s="1049" t="s">
        <v>977</v>
      </c>
      <c r="C3430" s="1051"/>
      <c r="D3430" s="1051"/>
      <c r="E3430" s="1051"/>
      <c r="F3430" s="1051"/>
      <c r="G3430" s="1051"/>
      <c r="H3430" s="1051"/>
      <c r="I3430" s="1051"/>
      <c r="J3430" s="1051"/>
      <c r="K3430" s="1051"/>
      <c r="L3430" s="1051"/>
      <c r="M3430" s="1051"/>
      <c r="N3430" s="1051"/>
      <c r="O3430" s="1050"/>
    </row>
    <row r="3431" spans="1:15" s="67" customFormat="1" ht="21">
      <c r="A3431" s="44">
        <v>1</v>
      </c>
      <c r="B3431" s="21" t="s">
        <v>23</v>
      </c>
      <c r="C3431" s="21" t="s">
        <v>23</v>
      </c>
      <c r="D3431" s="801">
        <v>0</v>
      </c>
      <c r="E3431" s="44" t="s">
        <v>23</v>
      </c>
      <c r="F3431" s="799">
        <v>0</v>
      </c>
      <c r="G3431" s="282">
        <v>0</v>
      </c>
      <c r="H3431" s="273">
        <v>0</v>
      </c>
      <c r="I3431" s="273">
        <v>0</v>
      </c>
      <c r="J3431" s="273">
        <v>0</v>
      </c>
      <c r="K3431" s="44" t="s">
        <v>23</v>
      </c>
      <c r="L3431" s="273">
        <v>0</v>
      </c>
      <c r="M3431" s="20" t="s">
        <v>23</v>
      </c>
      <c r="N3431" s="44" t="s">
        <v>23</v>
      </c>
      <c r="O3431" s="18" t="s">
        <v>23</v>
      </c>
    </row>
    <row r="3432" spans="1:15" s="67" customFormat="1" ht="21">
      <c r="A3432" s="104" t="s">
        <v>2837</v>
      </c>
      <c r="B3432" s="1049" t="s">
        <v>978</v>
      </c>
      <c r="C3432" s="1050"/>
      <c r="D3432" s="11">
        <v>0</v>
      </c>
      <c r="E3432" s="104" t="s">
        <v>23</v>
      </c>
      <c r="F3432" s="166">
        <v>0</v>
      </c>
      <c r="G3432" s="10">
        <v>0</v>
      </c>
      <c r="H3432" s="167">
        <v>0</v>
      </c>
      <c r="I3432" s="167">
        <v>0</v>
      </c>
      <c r="J3432" s="35">
        <v>0</v>
      </c>
      <c r="K3432" s="103" t="s">
        <v>23</v>
      </c>
      <c r="L3432" s="34">
        <v>0</v>
      </c>
      <c r="M3432" s="11" t="s">
        <v>23</v>
      </c>
      <c r="N3432" s="103" t="s">
        <v>23</v>
      </c>
      <c r="O3432" s="11" t="s">
        <v>23</v>
      </c>
    </row>
    <row r="3433" spans="1:15" s="67" customFormat="1" ht="21">
      <c r="A3433" s="104" t="s">
        <v>2838</v>
      </c>
      <c r="B3433" s="1049" t="s">
        <v>692</v>
      </c>
      <c r="C3433" s="1051"/>
      <c r="D3433" s="1051"/>
      <c r="E3433" s="1051"/>
      <c r="F3433" s="1051"/>
      <c r="G3433" s="1051"/>
      <c r="H3433" s="1051"/>
      <c r="I3433" s="1051"/>
      <c r="J3433" s="1051"/>
      <c r="K3433" s="1051"/>
      <c r="L3433" s="1051"/>
      <c r="M3433" s="1051"/>
      <c r="N3433" s="1051"/>
      <c r="O3433" s="1050"/>
    </row>
    <row r="3434" spans="1:15" s="67" customFormat="1" ht="21">
      <c r="A3434" s="44">
        <v>1</v>
      </c>
      <c r="B3434" s="21" t="s">
        <v>23</v>
      </c>
      <c r="C3434" s="21" t="s">
        <v>23</v>
      </c>
      <c r="D3434" s="801">
        <v>0</v>
      </c>
      <c r="E3434" s="44" t="s">
        <v>23</v>
      </c>
      <c r="F3434" s="799">
        <v>0</v>
      </c>
      <c r="G3434" s="282">
        <v>0</v>
      </c>
      <c r="H3434" s="273">
        <v>0</v>
      </c>
      <c r="I3434" s="273">
        <v>0</v>
      </c>
      <c r="J3434" s="273">
        <v>0</v>
      </c>
      <c r="K3434" s="44" t="s">
        <v>23</v>
      </c>
      <c r="L3434" s="273">
        <v>0</v>
      </c>
      <c r="M3434" s="20" t="s">
        <v>23</v>
      </c>
      <c r="N3434" s="44" t="s">
        <v>23</v>
      </c>
      <c r="O3434" s="18" t="s">
        <v>23</v>
      </c>
    </row>
    <row r="3435" spans="1:15" s="67" customFormat="1" ht="21">
      <c r="A3435" s="104" t="s">
        <v>2838</v>
      </c>
      <c r="B3435" s="1049" t="s">
        <v>980</v>
      </c>
      <c r="C3435" s="1050"/>
      <c r="D3435" s="11">
        <v>0</v>
      </c>
      <c r="E3435" s="104" t="s">
        <v>23</v>
      </c>
      <c r="F3435" s="166">
        <v>0</v>
      </c>
      <c r="G3435" s="10">
        <v>0</v>
      </c>
      <c r="H3435" s="167">
        <v>0</v>
      </c>
      <c r="I3435" s="167">
        <v>0</v>
      </c>
      <c r="J3435" s="35">
        <v>0</v>
      </c>
      <c r="K3435" s="103" t="s">
        <v>23</v>
      </c>
      <c r="L3435" s="34">
        <v>0</v>
      </c>
      <c r="M3435" s="11" t="s">
        <v>23</v>
      </c>
      <c r="N3435" s="103" t="s">
        <v>23</v>
      </c>
      <c r="O3435" s="11" t="s">
        <v>23</v>
      </c>
    </row>
    <row r="3436" spans="1:15" s="67" customFormat="1" ht="40.5">
      <c r="A3436" s="104" t="s">
        <v>2839</v>
      </c>
      <c r="B3436" s="1049" t="s">
        <v>721</v>
      </c>
      <c r="C3436" s="1051"/>
      <c r="D3436" s="1051"/>
      <c r="E3436" s="1051"/>
      <c r="F3436" s="1051"/>
      <c r="G3436" s="1051"/>
      <c r="H3436" s="1051"/>
      <c r="I3436" s="1051"/>
      <c r="J3436" s="1051"/>
      <c r="K3436" s="1051"/>
      <c r="L3436" s="1051"/>
      <c r="M3436" s="1051"/>
      <c r="N3436" s="1051"/>
      <c r="O3436" s="1050"/>
    </row>
    <row r="3437" spans="1:15" s="67" customFormat="1" ht="21">
      <c r="A3437" s="44" t="s">
        <v>982</v>
      </c>
      <c r="B3437" s="12" t="s">
        <v>23</v>
      </c>
      <c r="C3437" s="12" t="s">
        <v>23</v>
      </c>
      <c r="D3437" s="54">
        <v>0</v>
      </c>
      <c r="E3437" s="17" t="s">
        <v>23</v>
      </c>
      <c r="F3437" s="799">
        <v>0</v>
      </c>
      <c r="G3437" s="269">
        <v>0</v>
      </c>
      <c r="H3437" s="788">
        <v>0</v>
      </c>
      <c r="I3437" s="273">
        <v>0</v>
      </c>
      <c r="J3437" s="273">
        <v>0</v>
      </c>
      <c r="K3437" s="44" t="s">
        <v>23</v>
      </c>
      <c r="L3437" s="273">
        <v>0</v>
      </c>
      <c r="M3437" s="281" t="s">
        <v>23</v>
      </c>
      <c r="N3437" s="17" t="s">
        <v>23</v>
      </c>
      <c r="O3437" s="18" t="s">
        <v>23</v>
      </c>
    </row>
    <row r="3438" spans="1:15" s="67" customFormat="1" ht="40.5">
      <c r="A3438" s="104" t="s">
        <v>2839</v>
      </c>
      <c r="B3438" s="1049" t="s">
        <v>732</v>
      </c>
      <c r="C3438" s="1050"/>
      <c r="D3438" s="11">
        <v>0</v>
      </c>
      <c r="E3438" s="104" t="s">
        <v>23</v>
      </c>
      <c r="F3438" s="166">
        <v>0</v>
      </c>
      <c r="G3438" s="10">
        <v>0</v>
      </c>
      <c r="H3438" s="167">
        <v>0</v>
      </c>
      <c r="I3438" s="167">
        <v>0</v>
      </c>
      <c r="J3438" s="35">
        <v>0</v>
      </c>
      <c r="K3438" s="103" t="s">
        <v>23</v>
      </c>
      <c r="L3438" s="846">
        <v>0</v>
      </c>
      <c r="M3438" s="11" t="s">
        <v>23</v>
      </c>
      <c r="N3438" s="103" t="s">
        <v>23</v>
      </c>
      <c r="O3438" s="11" t="s">
        <v>23</v>
      </c>
    </row>
    <row r="3439" spans="1:15" s="67" customFormat="1" ht="107.25" customHeight="1">
      <c r="A3439" s="104" t="s">
        <v>2836</v>
      </c>
      <c r="B3439" s="1049" t="s">
        <v>3207</v>
      </c>
      <c r="C3439" s="1050"/>
      <c r="D3439" s="11">
        <v>0</v>
      </c>
      <c r="E3439" s="104" t="s">
        <v>23</v>
      </c>
      <c r="F3439" s="166">
        <v>0</v>
      </c>
      <c r="G3439" s="10">
        <v>0</v>
      </c>
      <c r="H3439" s="167">
        <v>0</v>
      </c>
      <c r="I3439" s="167">
        <v>0</v>
      </c>
      <c r="J3439" s="35">
        <v>0</v>
      </c>
      <c r="K3439" s="103" t="s">
        <v>23</v>
      </c>
      <c r="L3439" s="34">
        <v>0</v>
      </c>
      <c r="M3439" s="11" t="s">
        <v>23</v>
      </c>
      <c r="N3439" s="103" t="s">
        <v>23</v>
      </c>
      <c r="O3439" s="11" t="s">
        <v>23</v>
      </c>
    </row>
    <row r="3440" spans="1:15" s="67" customFormat="1" ht="27" customHeight="1">
      <c r="A3440" s="104" t="s">
        <v>2841</v>
      </c>
      <c r="B3440" s="1049" t="s">
        <v>735</v>
      </c>
      <c r="C3440" s="1051"/>
      <c r="D3440" s="1051"/>
      <c r="E3440" s="1051"/>
      <c r="F3440" s="1051"/>
      <c r="G3440" s="1051"/>
      <c r="H3440" s="1051"/>
      <c r="I3440" s="1051"/>
      <c r="J3440" s="1051"/>
      <c r="K3440" s="1051"/>
      <c r="L3440" s="1051"/>
      <c r="M3440" s="1051"/>
      <c r="N3440" s="1051"/>
      <c r="O3440" s="1050"/>
    </row>
    <row r="3441" spans="1:15" s="67" customFormat="1" ht="21">
      <c r="A3441" s="104" t="s">
        <v>2842</v>
      </c>
      <c r="B3441" s="1049" t="s">
        <v>985</v>
      </c>
      <c r="C3441" s="1051"/>
      <c r="D3441" s="1051"/>
      <c r="E3441" s="1051"/>
      <c r="F3441" s="1051"/>
      <c r="G3441" s="1051"/>
      <c r="H3441" s="1051"/>
      <c r="I3441" s="1051"/>
      <c r="J3441" s="1051"/>
      <c r="K3441" s="1051"/>
      <c r="L3441" s="1051"/>
      <c r="M3441" s="1051"/>
      <c r="N3441" s="1051"/>
      <c r="O3441" s="1050"/>
    </row>
    <row r="3442" spans="1:15" s="67" customFormat="1" ht="21">
      <c r="A3442" s="44">
        <v>1</v>
      </c>
      <c r="B3442" s="21" t="s">
        <v>23</v>
      </c>
      <c r="C3442" s="21" t="s">
        <v>23</v>
      </c>
      <c r="D3442" s="801">
        <v>0</v>
      </c>
      <c r="E3442" s="44" t="s">
        <v>23</v>
      </c>
      <c r="F3442" s="799">
        <v>0</v>
      </c>
      <c r="G3442" s="282">
        <v>0</v>
      </c>
      <c r="H3442" s="273">
        <v>0</v>
      </c>
      <c r="I3442" s="273">
        <v>0</v>
      </c>
      <c r="J3442" s="273">
        <v>0</v>
      </c>
      <c r="K3442" s="44" t="s">
        <v>23</v>
      </c>
      <c r="L3442" s="273">
        <v>0</v>
      </c>
      <c r="M3442" s="20" t="s">
        <v>23</v>
      </c>
      <c r="N3442" s="44" t="s">
        <v>23</v>
      </c>
      <c r="O3442" s="18" t="s">
        <v>23</v>
      </c>
    </row>
    <row r="3443" spans="1:15" s="67" customFormat="1" ht="27" customHeight="1">
      <c r="A3443" s="174" t="s">
        <v>2843</v>
      </c>
      <c r="B3443" s="1049" t="s">
        <v>949</v>
      </c>
      <c r="C3443" s="1050"/>
      <c r="D3443" s="11">
        <v>0</v>
      </c>
      <c r="E3443" s="104" t="s">
        <v>23</v>
      </c>
      <c r="F3443" s="166">
        <v>0</v>
      </c>
      <c r="G3443" s="10">
        <v>0</v>
      </c>
      <c r="H3443" s="167">
        <v>0</v>
      </c>
      <c r="I3443" s="167">
        <v>0</v>
      </c>
      <c r="J3443" s="35">
        <v>0</v>
      </c>
      <c r="K3443" s="103" t="s">
        <v>23</v>
      </c>
      <c r="L3443" s="34">
        <v>0</v>
      </c>
      <c r="M3443" s="11" t="s">
        <v>23</v>
      </c>
      <c r="N3443" s="103" t="s">
        <v>23</v>
      </c>
      <c r="O3443" s="11" t="s">
        <v>23</v>
      </c>
    </row>
    <row r="3444" spans="1:15" s="67" customFormat="1" ht="21">
      <c r="A3444" s="174" t="s">
        <v>2844</v>
      </c>
      <c r="B3444" s="1049" t="s">
        <v>987</v>
      </c>
      <c r="C3444" s="1051"/>
      <c r="D3444" s="1051"/>
      <c r="E3444" s="1051"/>
      <c r="F3444" s="1051"/>
      <c r="G3444" s="1051"/>
      <c r="H3444" s="1051"/>
      <c r="I3444" s="1051"/>
      <c r="J3444" s="1051"/>
      <c r="K3444" s="1051"/>
      <c r="L3444" s="1051"/>
      <c r="M3444" s="1051"/>
      <c r="N3444" s="1051"/>
      <c r="O3444" s="1050"/>
    </row>
    <row r="3445" spans="1:15" s="67" customFormat="1" ht="21">
      <c r="A3445" s="820">
        <v>1</v>
      </c>
      <c r="B3445" s="21" t="s">
        <v>23</v>
      </c>
      <c r="C3445" s="21" t="s">
        <v>23</v>
      </c>
      <c r="D3445" s="801">
        <v>0</v>
      </c>
      <c r="E3445" s="44" t="s">
        <v>23</v>
      </c>
      <c r="F3445" s="799">
        <v>0</v>
      </c>
      <c r="G3445" s="282">
        <v>0</v>
      </c>
      <c r="H3445" s="273">
        <v>0</v>
      </c>
      <c r="I3445" s="273">
        <v>0</v>
      </c>
      <c r="J3445" s="273">
        <v>0</v>
      </c>
      <c r="K3445" s="44" t="s">
        <v>23</v>
      </c>
      <c r="L3445" s="273">
        <v>0</v>
      </c>
      <c r="M3445" s="20" t="s">
        <v>23</v>
      </c>
      <c r="N3445" s="44" t="s">
        <v>23</v>
      </c>
      <c r="O3445" s="18" t="s">
        <v>23</v>
      </c>
    </row>
    <row r="3446" spans="1:15" s="67" customFormat="1" ht="32.25" customHeight="1">
      <c r="A3446" s="174" t="s">
        <v>2844</v>
      </c>
      <c r="B3446" s="1049" t="s">
        <v>988</v>
      </c>
      <c r="C3446" s="1050"/>
      <c r="D3446" s="11">
        <v>0</v>
      </c>
      <c r="E3446" s="104" t="s">
        <v>23</v>
      </c>
      <c r="F3446" s="166">
        <v>0</v>
      </c>
      <c r="G3446" s="10">
        <v>0</v>
      </c>
      <c r="H3446" s="167">
        <v>0</v>
      </c>
      <c r="I3446" s="167">
        <v>0</v>
      </c>
      <c r="J3446" s="35">
        <v>0</v>
      </c>
      <c r="K3446" s="103" t="s">
        <v>23</v>
      </c>
      <c r="L3446" s="34">
        <v>0</v>
      </c>
      <c r="M3446" s="11" t="s">
        <v>23</v>
      </c>
      <c r="N3446" s="103" t="s">
        <v>23</v>
      </c>
      <c r="O3446" s="11" t="s">
        <v>23</v>
      </c>
    </row>
    <row r="3447" spans="1:15" s="67" customFormat="1" ht="21">
      <c r="A3447" s="174" t="s">
        <v>2845</v>
      </c>
      <c r="B3447" s="1049" t="s">
        <v>990</v>
      </c>
      <c r="C3447" s="1051"/>
      <c r="D3447" s="1051"/>
      <c r="E3447" s="1051"/>
      <c r="F3447" s="1051"/>
      <c r="G3447" s="1051"/>
      <c r="H3447" s="1051"/>
      <c r="I3447" s="1051"/>
      <c r="J3447" s="1051"/>
      <c r="K3447" s="1051"/>
      <c r="L3447" s="1051"/>
      <c r="M3447" s="1051"/>
      <c r="N3447" s="1051"/>
      <c r="O3447" s="1050"/>
    </row>
    <row r="3448" spans="1:15" s="67" customFormat="1" ht="21">
      <c r="A3448" s="820">
        <v>1</v>
      </c>
      <c r="B3448" s="21" t="s">
        <v>23</v>
      </c>
      <c r="C3448" s="21" t="s">
        <v>23</v>
      </c>
      <c r="D3448" s="801">
        <v>0</v>
      </c>
      <c r="E3448" s="44" t="s">
        <v>23</v>
      </c>
      <c r="F3448" s="799">
        <v>0</v>
      </c>
      <c r="G3448" s="282">
        <v>0</v>
      </c>
      <c r="H3448" s="273">
        <v>0</v>
      </c>
      <c r="I3448" s="273">
        <v>0</v>
      </c>
      <c r="J3448" s="273">
        <v>0</v>
      </c>
      <c r="K3448" s="44" t="s">
        <v>23</v>
      </c>
      <c r="L3448" s="273">
        <v>0</v>
      </c>
      <c r="M3448" s="20" t="s">
        <v>23</v>
      </c>
      <c r="N3448" s="44" t="s">
        <v>23</v>
      </c>
      <c r="O3448" s="18" t="s">
        <v>23</v>
      </c>
    </row>
    <row r="3449" spans="1:15" s="67" customFormat="1" ht="34.5" customHeight="1">
      <c r="A3449" s="174" t="s">
        <v>2845</v>
      </c>
      <c r="B3449" s="1049" t="s">
        <v>991</v>
      </c>
      <c r="C3449" s="1050"/>
      <c r="D3449" s="11">
        <v>0</v>
      </c>
      <c r="E3449" s="104" t="s">
        <v>23</v>
      </c>
      <c r="F3449" s="166">
        <v>0</v>
      </c>
      <c r="G3449" s="10">
        <v>0</v>
      </c>
      <c r="H3449" s="167">
        <v>0</v>
      </c>
      <c r="I3449" s="167">
        <v>0</v>
      </c>
      <c r="J3449" s="35">
        <v>0</v>
      </c>
      <c r="K3449" s="103" t="s">
        <v>23</v>
      </c>
      <c r="L3449" s="34">
        <v>0</v>
      </c>
      <c r="M3449" s="11" t="s">
        <v>23</v>
      </c>
      <c r="N3449" s="103" t="s">
        <v>23</v>
      </c>
      <c r="O3449" s="11" t="s">
        <v>23</v>
      </c>
    </row>
    <row r="3450" spans="1:15" s="67" customFormat="1" ht="21">
      <c r="A3450" s="174" t="s">
        <v>2846</v>
      </c>
      <c r="B3450" s="1049" t="s">
        <v>721</v>
      </c>
      <c r="C3450" s="1051"/>
      <c r="D3450" s="1051"/>
      <c r="E3450" s="1051"/>
      <c r="F3450" s="1051"/>
      <c r="G3450" s="1051"/>
      <c r="H3450" s="1051"/>
      <c r="I3450" s="1051"/>
      <c r="J3450" s="1051"/>
      <c r="K3450" s="1051"/>
      <c r="L3450" s="1051"/>
      <c r="M3450" s="1051"/>
      <c r="N3450" s="1051"/>
      <c r="O3450" s="1050"/>
    </row>
    <row r="3451" spans="1:15" s="67" customFormat="1" ht="21">
      <c r="A3451" s="847" t="s">
        <v>982</v>
      </c>
      <c r="B3451" s="21" t="s">
        <v>23</v>
      </c>
      <c r="C3451" s="21" t="s">
        <v>23</v>
      </c>
      <c r="D3451" s="801">
        <v>0</v>
      </c>
      <c r="E3451" s="44" t="s">
        <v>23</v>
      </c>
      <c r="F3451" s="799">
        <v>0</v>
      </c>
      <c r="G3451" s="282">
        <v>0</v>
      </c>
      <c r="H3451" s="273">
        <v>0</v>
      </c>
      <c r="I3451" s="273">
        <v>0</v>
      </c>
      <c r="J3451" s="273">
        <v>0</v>
      </c>
      <c r="K3451" s="44" t="s">
        <v>23</v>
      </c>
      <c r="L3451" s="273">
        <v>0</v>
      </c>
      <c r="M3451" s="20" t="s">
        <v>23</v>
      </c>
      <c r="N3451" s="44" t="s">
        <v>23</v>
      </c>
      <c r="O3451" s="18" t="s">
        <v>23</v>
      </c>
    </row>
    <row r="3452" spans="1:15" s="67" customFormat="1" ht="38.25" customHeight="1">
      <c r="A3452" s="174" t="s">
        <v>2846</v>
      </c>
      <c r="B3452" s="1049" t="s">
        <v>732</v>
      </c>
      <c r="C3452" s="1050"/>
      <c r="D3452" s="11">
        <v>0</v>
      </c>
      <c r="E3452" s="104" t="s">
        <v>23</v>
      </c>
      <c r="F3452" s="166">
        <v>0</v>
      </c>
      <c r="G3452" s="10">
        <v>0</v>
      </c>
      <c r="H3452" s="167">
        <v>0</v>
      </c>
      <c r="I3452" s="167">
        <v>0</v>
      </c>
      <c r="J3452" s="35">
        <v>0</v>
      </c>
      <c r="K3452" s="103" t="s">
        <v>23</v>
      </c>
      <c r="L3452" s="34">
        <v>0</v>
      </c>
      <c r="M3452" s="11" t="s">
        <v>23</v>
      </c>
      <c r="N3452" s="103" t="s">
        <v>23</v>
      </c>
      <c r="O3452" s="11" t="s">
        <v>23</v>
      </c>
    </row>
    <row r="3453" spans="1:15" s="67" customFormat="1" ht="81" customHeight="1">
      <c r="A3453" s="104" t="s">
        <v>2841</v>
      </c>
      <c r="B3453" s="1049" t="s">
        <v>3208</v>
      </c>
      <c r="C3453" s="1050"/>
      <c r="D3453" s="11">
        <v>0</v>
      </c>
      <c r="E3453" s="104" t="s">
        <v>23</v>
      </c>
      <c r="F3453" s="166">
        <v>0</v>
      </c>
      <c r="G3453" s="10">
        <v>0</v>
      </c>
      <c r="H3453" s="167">
        <v>0</v>
      </c>
      <c r="I3453" s="167">
        <v>0</v>
      </c>
      <c r="J3453" s="35">
        <v>0</v>
      </c>
      <c r="K3453" s="103" t="s">
        <v>23</v>
      </c>
      <c r="L3453" s="34">
        <v>0</v>
      </c>
      <c r="M3453" s="11" t="s">
        <v>23</v>
      </c>
      <c r="N3453" s="103" t="s">
        <v>23</v>
      </c>
      <c r="O3453" s="11" t="s">
        <v>23</v>
      </c>
    </row>
    <row r="3454" spans="1:15" s="67" customFormat="1" ht="34.5" customHeight="1">
      <c r="A3454" s="174" t="s">
        <v>2848</v>
      </c>
      <c r="B3454" s="1068" t="s">
        <v>994</v>
      </c>
      <c r="C3454" s="1069"/>
      <c r="D3454" s="1069"/>
      <c r="E3454" s="1069"/>
      <c r="F3454" s="1069"/>
      <c r="G3454" s="1069"/>
      <c r="H3454" s="1069"/>
      <c r="I3454" s="1069"/>
      <c r="J3454" s="1069"/>
      <c r="K3454" s="1069"/>
      <c r="L3454" s="1069"/>
      <c r="M3454" s="1069"/>
      <c r="N3454" s="1069"/>
      <c r="O3454" s="1070"/>
    </row>
    <row r="3455" spans="1:15" s="67" customFormat="1" ht="122.25" customHeight="1">
      <c r="A3455" s="847" t="s">
        <v>982</v>
      </c>
      <c r="B3455" s="13" t="s">
        <v>3209</v>
      </c>
      <c r="C3455" s="13" t="s">
        <v>3210</v>
      </c>
      <c r="D3455" s="12">
        <v>60.9</v>
      </c>
      <c r="E3455" s="333" t="s">
        <v>23</v>
      </c>
      <c r="F3455" s="333" t="s">
        <v>23</v>
      </c>
      <c r="G3455" s="12">
        <v>1</v>
      </c>
      <c r="H3455" s="6">
        <v>38000</v>
      </c>
      <c r="I3455" s="6">
        <v>0</v>
      </c>
      <c r="J3455" s="404">
        <v>38000</v>
      </c>
      <c r="K3455" s="13" t="s">
        <v>3211</v>
      </c>
      <c r="L3455" s="333">
        <v>114580.31</v>
      </c>
      <c r="M3455" s="19">
        <v>43466</v>
      </c>
      <c r="N3455" s="293" t="s">
        <v>3202</v>
      </c>
      <c r="O3455" s="18" t="s">
        <v>23</v>
      </c>
    </row>
    <row r="3456" spans="1:15" s="67" customFormat="1" ht="101.25">
      <c r="A3456" s="847" t="s">
        <v>1293</v>
      </c>
      <c r="B3456" s="13" t="s">
        <v>3209</v>
      </c>
      <c r="C3456" s="13" t="s">
        <v>3212</v>
      </c>
      <c r="D3456" s="12">
        <v>48</v>
      </c>
      <c r="E3456" s="333" t="s">
        <v>23</v>
      </c>
      <c r="F3456" s="333" t="s">
        <v>23</v>
      </c>
      <c r="G3456" s="12">
        <v>1</v>
      </c>
      <c r="H3456" s="6">
        <v>22000</v>
      </c>
      <c r="I3456" s="6">
        <v>0</v>
      </c>
      <c r="J3456" s="404">
        <v>22000</v>
      </c>
      <c r="K3456" s="13" t="s">
        <v>3213</v>
      </c>
      <c r="L3456" s="333">
        <v>90309.6</v>
      </c>
      <c r="M3456" s="19">
        <v>43466</v>
      </c>
      <c r="N3456" s="293" t="s">
        <v>3202</v>
      </c>
      <c r="O3456" s="18"/>
    </row>
    <row r="3457" spans="1:15" s="67" customFormat="1" ht="116.25" customHeight="1">
      <c r="A3457" s="847" t="s">
        <v>1027</v>
      </c>
      <c r="B3457" s="13" t="s">
        <v>3214</v>
      </c>
      <c r="C3457" s="13" t="s">
        <v>3215</v>
      </c>
      <c r="D3457" s="12">
        <v>7.9</v>
      </c>
      <c r="E3457" s="333" t="s">
        <v>23</v>
      </c>
      <c r="F3457" s="333" t="s">
        <v>23</v>
      </c>
      <c r="G3457" s="12">
        <v>1</v>
      </c>
      <c r="H3457" s="6">
        <v>95200</v>
      </c>
      <c r="I3457" s="6">
        <v>0</v>
      </c>
      <c r="J3457" s="404">
        <v>95200</v>
      </c>
      <c r="K3457" s="44" t="s">
        <v>6622</v>
      </c>
      <c r="L3457" s="273">
        <v>14863.46</v>
      </c>
      <c r="M3457" s="498">
        <v>43915</v>
      </c>
      <c r="N3457" s="293" t="s">
        <v>6623</v>
      </c>
      <c r="O3457" s="18"/>
    </row>
    <row r="3458" spans="1:15" s="67" customFormat="1" ht="123.75" customHeight="1">
      <c r="A3458" s="847" t="s">
        <v>1547</v>
      </c>
      <c r="B3458" s="13" t="s">
        <v>3216</v>
      </c>
      <c r="C3458" s="13" t="s">
        <v>3215</v>
      </c>
      <c r="D3458" s="12">
        <v>6.1</v>
      </c>
      <c r="E3458" s="333" t="s">
        <v>23</v>
      </c>
      <c r="F3458" s="333" t="s">
        <v>23</v>
      </c>
      <c r="G3458" s="12">
        <v>1</v>
      </c>
      <c r="H3458" s="6">
        <v>50000</v>
      </c>
      <c r="I3458" s="6">
        <v>0</v>
      </c>
      <c r="J3458" s="404">
        <v>50000</v>
      </c>
      <c r="K3458" s="44" t="s">
        <v>6624</v>
      </c>
      <c r="L3458" s="273">
        <v>11476.85</v>
      </c>
      <c r="M3458" s="498">
        <v>43915</v>
      </c>
      <c r="N3458" s="293" t="s">
        <v>6623</v>
      </c>
      <c r="O3458" s="18"/>
    </row>
    <row r="3459" spans="1:15" s="67" customFormat="1" ht="81" customHeight="1">
      <c r="A3459" s="104" t="s">
        <v>2848</v>
      </c>
      <c r="B3459" s="1068" t="s">
        <v>3217</v>
      </c>
      <c r="C3459" s="1070"/>
      <c r="D3459" s="11">
        <v>108.9</v>
      </c>
      <c r="E3459" s="104" t="s">
        <v>23</v>
      </c>
      <c r="F3459" s="166">
        <v>0</v>
      </c>
      <c r="G3459" s="10">
        <v>4</v>
      </c>
      <c r="H3459" s="34">
        <v>205200</v>
      </c>
      <c r="I3459" s="34">
        <v>0</v>
      </c>
      <c r="J3459" s="35">
        <f>SUM(J3455:J3458)</f>
        <v>205200</v>
      </c>
      <c r="K3459" s="103" t="s">
        <v>23</v>
      </c>
      <c r="L3459" s="34">
        <f>SUM(L3455:L3458)</f>
        <v>231230.22</v>
      </c>
      <c r="M3459" s="11" t="s">
        <v>23</v>
      </c>
      <c r="N3459" s="103" t="s">
        <v>23</v>
      </c>
      <c r="O3459" s="11" t="s">
        <v>23</v>
      </c>
    </row>
    <row r="3460" spans="1:15" s="67" customFormat="1" ht="87" customHeight="1">
      <c r="A3460" s="104" t="s">
        <v>2848</v>
      </c>
      <c r="B3460" s="1068" t="s">
        <v>3218</v>
      </c>
      <c r="C3460" s="1070"/>
      <c r="D3460" s="11">
        <f>D3425+D3459</f>
        <v>466.4</v>
      </c>
      <c r="E3460" s="104" t="s">
        <v>23</v>
      </c>
      <c r="F3460" s="166">
        <v>0</v>
      </c>
      <c r="G3460" s="10">
        <f>G3459+G3425</f>
        <v>5</v>
      </c>
      <c r="H3460" s="167">
        <f>H3425+H3459</f>
        <v>3159200</v>
      </c>
      <c r="I3460" s="167">
        <f>I3425+I3459</f>
        <v>1008111.69</v>
      </c>
      <c r="J3460" s="35">
        <f>J3425+J3459</f>
        <v>2151088.31</v>
      </c>
      <c r="K3460" s="103" t="s">
        <v>23</v>
      </c>
      <c r="L3460" s="34">
        <f>L3425+L3459</f>
        <v>1354241.4</v>
      </c>
      <c r="M3460" s="11" t="s">
        <v>23</v>
      </c>
      <c r="N3460" s="103" t="s">
        <v>23</v>
      </c>
      <c r="O3460" s="11" t="s">
        <v>23</v>
      </c>
    </row>
    <row r="3461" spans="1:15" s="67" customFormat="1" ht="44.25" customHeight="1">
      <c r="A3461" s="104" t="s">
        <v>6825</v>
      </c>
      <c r="B3461" s="1068" t="s">
        <v>6525</v>
      </c>
      <c r="C3461" s="1069"/>
      <c r="D3461" s="1069"/>
      <c r="E3461" s="1069"/>
      <c r="F3461" s="1069"/>
      <c r="G3461" s="1069"/>
      <c r="H3461" s="1069"/>
      <c r="I3461" s="1069"/>
      <c r="J3461" s="1069"/>
      <c r="K3461" s="1069"/>
      <c r="L3461" s="1069"/>
      <c r="M3461" s="1069"/>
      <c r="N3461" s="1069"/>
      <c r="O3461" s="1070"/>
    </row>
    <row r="3462" spans="1:15" s="67" customFormat="1" ht="21">
      <c r="A3462" s="104" t="s">
        <v>6826</v>
      </c>
      <c r="B3462" s="1049" t="s">
        <v>20</v>
      </c>
      <c r="C3462" s="1051"/>
      <c r="D3462" s="1051"/>
      <c r="E3462" s="1051"/>
      <c r="F3462" s="1051"/>
      <c r="G3462" s="1051"/>
      <c r="H3462" s="1051"/>
      <c r="I3462" s="1051"/>
      <c r="J3462" s="1051"/>
      <c r="K3462" s="1051"/>
      <c r="L3462" s="1051"/>
      <c r="M3462" s="1051"/>
      <c r="N3462" s="1051"/>
      <c r="O3462" s="1050"/>
    </row>
    <row r="3463" spans="1:15" s="67" customFormat="1" ht="21">
      <c r="A3463" s="44">
        <v>1</v>
      </c>
      <c r="B3463" s="68"/>
      <c r="C3463" s="68"/>
      <c r="D3463" s="911"/>
      <c r="E3463" s="44"/>
      <c r="F3463" s="799"/>
      <c r="G3463" s="269"/>
      <c r="H3463" s="273"/>
      <c r="I3463" s="273"/>
      <c r="J3463" s="273">
        <v>0</v>
      </c>
      <c r="K3463" s="44"/>
      <c r="L3463" s="273"/>
      <c r="M3463" s="20"/>
      <c r="N3463" s="44"/>
      <c r="O3463" s="18" t="s">
        <v>23</v>
      </c>
    </row>
    <row r="3464" spans="1:15" s="67" customFormat="1" ht="53.25" customHeight="1">
      <c r="A3464" s="104" t="s">
        <v>6826</v>
      </c>
      <c r="B3464" s="1049" t="s">
        <v>9248</v>
      </c>
      <c r="C3464" s="1050"/>
      <c r="D3464" s="11">
        <v>0</v>
      </c>
      <c r="E3464" s="104" t="s">
        <v>23</v>
      </c>
      <c r="F3464" s="166">
        <v>0</v>
      </c>
      <c r="G3464" s="10">
        <v>0</v>
      </c>
      <c r="H3464" s="167">
        <v>0</v>
      </c>
      <c r="I3464" s="167">
        <v>0</v>
      </c>
      <c r="J3464" s="35">
        <v>0</v>
      </c>
      <c r="K3464" s="103" t="s">
        <v>23</v>
      </c>
      <c r="L3464" s="34">
        <v>0</v>
      </c>
      <c r="M3464" s="11" t="s">
        <v>23</v>
      </c>
      <c r="N3464" s="103" t="s">
        <v>23</v>
      </c>
      <c r="O3464" s="11" t="s">
        <v>23</v>
      </c>
    </row>
    <row r="3465" spans="1:15" s="67" customFormat="1" ht="21">
      <c r="A3465" s="104" t="s">
        <v>6827</v>
      </c>
      <c r="B3465" s="1049" t="s">
        <v>197</v>
      </c>
      <c r="C3465" s="1051"/>
      <c r="D3465" s="1051"/>
      <c r="E3465" s="1051"/>
      <c r="F3465" s="1051"/>
      <c r="G3465" s="1051"/>
      <c r="H3465" s="1051"/>
      <c r="I3465" s="1051"/>
      <c r="J3465" s="1051"/>
      <c r="K3465" s="1051"/>
      <c r="L3465" s="1051"/>
      <c r="M3465" s="1051"/>
      <c r="N3465" s="1051"/>
      <c r="O3465" s="1050"/>
    </row>
    <row r="3466" spans="1:15" s="67" customFormat="1" ht="21">
      <c r="A3466" s="44">
        <v>1</v>
      </c>
      <c r="B3466" s="21" t="s">
        <v>23</v>
      </c>
      <c r="C3466" s="21" t="s">
        <v>23</v>
      </c>
      <c r="D3466" s="801">
        <v>0</v>
      </c>
      <c r="E3466" s="44" t="s">
        <v>23</v>
      </c>
      <c r="F3466" s="799">
        <v>0</v>
      </c>
      <c r="G3466" s="282">
        <v>0</v>
      </c>
      <c r="H3466" s="273">
        <v>0</v>
      </c>
      <c r="I3466" s="273">
        <v>0</v>
      </c>
      <c r="J3466" s="273">
        <v>0</v>
      </c>
      <c r="K3466" s="44" t="s">
        <v>23</v>
      </c>
      <c r="L3466" s="273">
        <v>0</v>
      </c>
      <c r="M3466" s="20" t="s">
        <v>23</v>
      </c>
      <c r="N3466" s="44" t="s">
        <v>23</v>
      </c>
      <c r="O3466" s="18" t="s">
        <v>23</v>
      </c>
    </row>
    <row r="3467" spans="1:15" s="67" customFormat="1" ht="51.75" customHeight="1">
      <c r="A3467" s="104" t="s">
        <v>6827</v>
      </c>
      <c r="B3467" s="1049" t="s">
        <v>9249</v>
      </c>
      <c r="C3467" s="1050"/>
      <c r="D3467" s="11">
        <v>0</v>
      </c>
      <c r="E3467" s="104" t="s">
        <v>23</v>
      </c>
      <c r="F3467" s="166">
        <v>0</v>
      </c>
      <c r="G3467" s="10">
        <v>0</v>
      </c>
      <c r="H3467" s="167">
        <v>0</v>
      </c>
      <c r="I3467" s="167">
        <v>0</v>
      </c>
      <c r="J3467" s="35">
        <v>0</v>
      </c>
      <c r="K3467" s="103" t="s">
        <v>23</v>
      </c>
      <c r="L3467" s="34">
        <v>0</v>
      </c>
      <c r="M3467" s="11" t="s">
        <v>23</v>
      </c>
      <c r="N3467" s="103" t="s">
        <v>23</v>
      </c>
      <c r="O3467" s="11" t="s">
        <v>23</v>
      </c>
    </row>
    <row r="3468" spans="1:15" s="67" customFormat="1" ht="40.5">
      <c r="A3468" s="104" t="s">
        <v>6828</v>
      </c>
      <c r="B3468" s="1049" t="s">
        <v>678</v>
      </c>
      <c r="C3468" s="1051"/>
      <c r="D3468" s="1051"/>
      <c r="E3468" s="1051"/>
      <c r="F3468" s="1051"/>
      <c r="G3468" s="1051"/>
      <c r="H3468" s="1051"/>
      <c r="I3468" s="1051"/>
      <c r="J3468" s="1051"/>
      <c r="K3468" s="1051"/>
      <c r="L3468" s="1051"/>
      <c r="M3468" s="1051"/>
      <c r="N3468" s="1051"/>
      <c r="O3468" s="1050"/>
    </row>
    <row r="3469" spans="1:15" s="67" customFormat="1" ht="21">
      <c r="A3469" s="104"/>
      <c r="B3469" s="1049" t="s">
        <v>977</v>
      </c>
      <c r="C3469" s="1051"/>
      <c r="D3469" s="1051"/>
      <c r="E3469" s="1051"/>
      <c r="F3469" s="1051"/>
      <c r="G3469" s="1051"/>
      <c r="H3469" s="1051"/>
      <c r="I3469" s="1051"/>
      <c r="J3469" s="1051"/>
      <c r="K3469" s="1051"/>
      <c r="L3469" s="1051"/>
      <c r="M3469" s="1051"/>
      <c r="N3469" s="1051"/>
      <c r="O3469" s="1050"/>
    </row>
    <row r="3470" spans="1:15" s="67" customFormat="1" ht="21">
      <c r="A3470" s="44">
        <v>1</v>
      </c>
      <c r="B3470" s="21" t="s">
        <v>23</v>
      </c>
      <c r="C3470" s="21" t="s">
        <v>23</v>
      </c>
      <c r="D3470" s="801">
        <v>0</v>
      </c>
      <c r="E3470" s="44" t="s">
        <v>23</v>
      </c>
      <c r="F3470" s="799">
        <v>0</v>
      </c>
      <c r="G3470" s="282">
        <v>0</v>
      </c>
      <c r="H3470" s="273">
        <v>0</v>
      </c>
      <c r="I3470" s="273">
        <v>0</v>
      </c>
      <c r="J3470" s="273">
        <v>0</v>
      </c>
      <c r="K3470" s="44" t="s">
        <v>23</v>
      </c>
      <c r="L3470" s="273">
        <v>0</v>
      </c>
      <c r="M3470" s="20" t="s">
        <v>23</v>
      </c>
      <c r="N3470" s="44" t="s">
        <v>23</v>
      </c>
      <c r="O3470" s="18" t="s">
        <v>23</v>
      </c>
    </row>
    <row r="3471" spans="1:15" s="67" customFormat="1" ht="40.5">
      <c r="A3471" s="104" t="s">
        <v>6828</v>
      </c>
      <c r="B3471" s="1049" t="s">
        <v>978</v>
      </c>
      <c r="C3471" s="1050"/>
      <c r="D3471" s="11">
        <v>0</v>
      </c>
      <c r="E3471" s="104" t="s">
        <v>23</v>
      </c>
      <c r="F3471" s="166">
        <v>0</v>
      </c>
      <c r="G3471" s="10">
        <v>0</v>
      </c>
      <c r="H3471" s="167">
        <v>0</v>
      </c>
      <c r="I3471" s="167">
        <v>0</v>
      </c>
      <c r="J3471" s="35">
        <v>0</v>
      </c>
      <c r="K3471" s="103" t="s">
        <v>23</v>
      </c>
      <c r="L3471" s="34">
        <v>0</v>
      </c>
      <c r="M3471" s="11" t="s">
        <v>23</v>
      </c>
      <c r="N3471" s="103" t="s">
        <v>23</v>
      </c>
      <c r="O3471" s="11" t="s">
        <v>23</v>
      </c>
    </row>
    <row r="3472" spans="1:15" s="67" customFormat="1" ht="40.5">
      <c r="A3472" s="104" t="s">
        <v>6829</v>
      </c>
      <c r="B3472" s="1049" t="s">
        <v>692</v>
      </c>
      <c r="C3472" s="1051"/>
      <c r="D3472" s="1051"/>
      <c r="E3472" s="1051"/>
      <c r="F3472" s="1051"/>
      <c r="G3472" s="1051"/>
      <c r="H3472" s="1051"/>
      <c r="I3472" s="1051"/>
      <c r="J3472" s="1051"/>
      <c r="K3472" s="1051"/>
      <c r="L3472" s="1051"/>
      <c r="M3472" s="1051"/>
      <c r="N3472" s="1051"/>
      <c r="O3472" s="1050"/>
    </row>
    <row r="3473" spans="1:15" s="67" customFormat="1" ht="21">
      <c r="A3473" s="44">
        <v>1</v>
      </c>
      <c r="B3473" s="21" t="s">
        <v>23</v>
      </c>
      <c r="C3473" s="21" t="s">
        <v>23</v>
      </c>
      <c r="D3473" s="801">
        <v>0</v>
      </c>
      <c r="E3473" s="44" t="s">
        <v>23</v>
      </c>
      <c r="F3473" s="799">
        <v>0</v>
      </c>
      <c r="G3473" s="282">
        <v>0</v>
      </c>
      <c r="H3473" s="273">
        <v>0</v>
      </c>
      <c r="I3473" s="273">
        <v>0</v>
      </c>
      <c r="J3473" s="273">
        <v>0</v>
      </c>
      <c r="K3473" s="44" t="s">
        <v>23</v>
      </c>
      <c r="L3473" s="273">
        <v>0</v>
      </c>
      <c r="M3473" s="20" t="s">
        <v>23</v>
      </c>
      <c r="N3473" s="44" t="s">
        <v>23</v>
      </c>
      <c r="O3473" s="18" t="s">
        <v>23</v>
      </c>
    </row>
    <row r="3474" spans="1:15" s="67" customFormat="1" ht="40.5">
      <c r="A3474" s="104" t="s">
        <v>6829</v>
      </c>
      <c r="B3474" s="1049" t="s">
        <v>980</v>
      </c>
      <c r="C3474" s="1050"/>
      <c r="D3474" s="11">
        <v>0</v>
      </c>
      <c r="E3474" s="104" t="s">
        <v>23</v>
      </c>
      <c r="F3474" s="166">
        <v>0</v>
      </c>
      <c r="G3474" s="10">
        <v>0</v>
      </c>
      <c r="H3474" s="167">
        <v>0</v>
      </c>
      <c r="I3474" s="167">
        <v>0</v>
      </c>
      <c r="J3474" s="35">
        <v>0</v>
      </c>
      <c r="K3474" s="103" t="s">
        <v>23</v>
      </c>
      <c r="L3474" s="34">
        <v>0</v>
      </c>
      <c r="M3474" s="11" t="s">
        <v>23</v>
      </c>
      <c r="N3474" s="103" t="s">
        <v>23</v>
      </c>
      <c r="O3474" s="11" t="s">
        <v>23</v>
      </c>
    </row>
    <row r="3475" spans="1:15" s="67" customFormat="1" ht="40.5">
      <c r="A3475" s="104" t="s">
        <v>6830</v>
      </c>
      <c r="B3475" s="1049" t="s">
        <v>721</v>
      </c>
      <c r="C3475" s="1051"/>
      <c r="D3475" s="1051"/>
      <c r="E3475" s="1051"/>
      <c r="F3475" s="1051"/>
      <c r="G3475" s="1051"/>
      <c r="H3475" s="1051"/>
      <c r="I3475" s="1051"/>
      <c r="J3475" s="1051"/>
      <c r="K3475" s="1051"/>
      <c r="L3475" s="1051"/>
      <c r="M3475" s="1051"/>
      <c r="N3475" s="1051"/>
      <c r="O3475" s="1050"/>
    </row>
    <row r="3476" spans="1:15" s="67" customFormat="1" ht="21">
      <c r="A3476" s="44" t="s">
        <v>982</v>
      </c>
      <c r="B3476" s="12" t="s">
        <v>23</v>
      </c>
      <c r="C3476" s="12" t="s">
        <v>23</v>
      </c>
      <c r="D3476" s="54">
        <v>0</v>
      </c>
      <c r="E3476" s="17" t="s">
        <v>23</v>
      </c>
      <c r="F3476" s="799">
        <v>0</v>
      </c>
      <c r="G3476" s="269">
        <v>0</v>
      </c>
      <c r="H3476" s="788">
        <v>0</v>
      </c>
      <c r="I3476" s="273">
        <v>0</v>
      </c>
      <c r="J3476" s="273">
        <v>0</v>
      </c>
      <c r="K3476" s="44" t="s">
        <v>23</v>
      </c>
      <c r="L3476" s="273">
        <v>0</v>
      </c>
      <c r="M3476" s="281" t="s">
        <v>23</v>
      </c>
      <c r="N3476" s="17" t="s">
        <v>23</v>
      </c>
      <c r="O3476" s="18" t="s">
        <v>23</v>
      </c>
    </row>
    <row r="3477" spans="1:15" s="67" customFormat="1" ht="40.5">
      <c r="A3477" s="104" t="s">
        <v>6830</v>
      </c>
      <c r="B3477" s="1049" t="s">
        <v>732</v>
      </c>
      <c r="C3477" s="1050"/>
      <c r="D3477" s="11">
        <v>0</v>
      </c>
      <c r="E3477" s="104" t="s">
        <v>23</v>
      </c>
      <c r="F3477" s="166">
        <v>0</v>
      </c>
      <c r="G3477" s="10">
        <v>0</v>
      </c>
      <c r="H3477" s="167">
        <v>0</v>
      </c>
      <c r="I3477" s="167">
        <v>0</v>
      </c>
      <c r="J3477" s="35">
        <v>0</v>
      </c>
      <c r="K3477" s="103" t="s">
        <v>23</v>
      </c>
      <c r="L3477" s="846">
        <v>0</v>
      </c>
      <c r="M3477" s="11" t="s">
        <v>23</v>
      </c>
      <c r="N3477" s="103" t="s">
        <v>23</v>
      </c>
      <c r="O3477" s="11" t="s">
        <v>23</v>
      </c>
    </row>
    <row r="3478" spans="1:15" s="67" customFormat="1" ht="40.5">
      <c r="A3478" s="104" t="s">
        <v>6831</v>
      </c>
      <c r="B3478" s="1049" t="s">
        <v>735</v>
      </c>
      <c r="C3478" s="1051"/>
      <c r="D3478" s="1051"/>
      <c r="E3478" s="1051"/>
      <c r="F3478" s="1051"/>
      <c r="G3478" s="1051"/>
      <c r="H3478" s="1051"/>
      <c r="I3478" s="1051"/>
      <c r="J3478" s="1051"/>
      <c r="K3478" s="1051"/>
      <c r="L3478" s="1051"/>
      <c r="M3478" s="1051"/>
      <c r="N3478" s="1051"/>
      <c r="O3478" s="1050"/>
    </row>
    <row r="3479" spans="1:15" s="67" customFormat="1" ht="40.5">
      <c r="A3479" s="104" t="s">
        <v>6832</v>
      </c>
      <c r="B3479" s="1049" t="s">
        <v>985</v>
      </c>
      <c r="C3479" s="1051"/>
      <c r="D3479" s="1051"/>
      <c r="E3479" s="1051"/>
      <c r="F3479" s="1051"/>
      <c r="G3479" s="1051"/>
      <c r="H3479" s="1051"/>
      <c r="I3479" s="1051"/>
      <c r="J3479" s="1051"/>
      <c r="K3479" s="1051"/>
      <c r="L3479" s="1051"/>
      <c r="M3479" s="1051"/>
      <c r="N3479" s="1051"/>
      <c r="O3479" s="1050"/>
    </row>
    <row r="3480" spans="1:15" s="67" customFormat="1" ht="21">
      <c r="A3480" s="44">
        <v>1</v>
      </c>
      <c r="B3480" s="21" t="s">
        <v>23</v>
      </c>
      <c r="C3480" s="21" t="s">
        <v>23</v>
      </c>
      <c r="D3480" s="801">
        <v>0</v>
      </c>
      <c r="E3480" s="44" t="s">
        <v>23</v>
      </c>
      <c r="F3480" s="799">
        <v>0</v>
      </c>
      <c r="G3480" s="282">
        <v>0</v>
      </c>
      <c r="H3480" s="273">
        <v>0</v>
      </c>
      <c r="I3480" s="273">
        <v>0</v>
      </c>
      <c r="J3480" s="273">
        <v>0</v>
      </c>
      <c r="K3480" s="44" t="s">
        <v>23</v>
      </c>
      <c r="L3480" s="273">
        <v>0</v>
      </c>
      <c r="M3480" s="20" t="s">
        <v>23</v>
      </c>
      <c r="N3480" s="44" t="s">
        <v>23</v>
      </c>
      <c r="O3480" s="18" t="s">
        <v>23</v>
      </c>
    </row>
    <row r="3481" spans="1:15" s="67" customFormat="1" ht="40.5">
      <c r="A3481" s="104" t="s">
        <v>6832</v>
      </c>
      <c r="B3481" s="1049" t="s">
        <v>949</v>
      </c>
      <c r="C3481" s="1050"/>
      <c r="D3481" s="11">
        <v>0</v>
      </c>
      <c r="E3481" s="104" t="s">
        <v>23</v>
      </c>
      <c r="F3481" s="166">
        <v>0</v>
      </c>
      <c r="G3481" s="10">
        <v>0</v>
      </c>
      <c r="H3481" s="167">
        <v>0</v>
      </c>
      <c r="I3481" s="167">
        <v>0</v>
      </c>
      <c r="J3481" s="35">
        <v>0</v>
      </c>
      <c r="K3481" s="103" t="s">
        <v>23</v>
      </c>
      <c r="L3481" s="34">
        <v>0</v>
      </c>
      <c r="M3481" s="11" t="s">
        <v>23</v>
      </c>
      <c r="N3481" s="103" t="s">
        <v>23</v>
      </c>
      <c r="O3481" s="11" t="s">
        <v>23</v>
      </c>
    </row>
    <row r="3482" spans="1:15" s="67" customFormat="1" ht="40.5">
      <c r="A3482" s="104" t="s">
        <v>6833</v>
      </c>
      <c r="B3482" s="1049" t="s">
        <v>987</v>
      </c>
      <c r="C3482" s="1051"/>
      <c r="D3482" s="1051"/>
      <c r="E3482" s="1051"/>
      <c r="F3482" s="1051"/>
      <c r="G3482" s="1051"/>
      <c r="H3482" s="1051"/>
      <c r="I3482" s="1051"/>
      <c r="J3482" s="1051"/>
      <c r="K3482" s="1051"/>
      <c r="L3482" s="1051"/>
      <c r="M3482" s="1051"/>
      <c r="N3482" s="1051"/>
      <c r="O3482" s="1050"/>
    </row>
    <row r="3483" spans="1:15" s="67" customFormat="1" ht="21">
      <c r="A3483" s="820">
        <v>1</v>
      </c>
      <c r="B3483" s="21" t="s">
        <v>23</v>
      </c>
      <c r="C3483" s="21" t="s">
        <v>23</v>
      </c>
      <c r="D3483" s="801">
        <v>0</v>
      </c>
      <c r="E3483" s="44" t="s">
        <v>23</v>
      </c>
      <c r="F3483" s="799">
        <v>0</v>
      </c>
      <c r="G3483" s="282">
        <v>0</v>
      </c>
      <c r="H3483" s="273">
        <v>0</v>
      </c>
      <c r="I3483" s="273">
        <v>0</v>
      </c>
      <c r="J3483" s="273">
        <v>0</v>
      </c>
      <c r="K3483" s="44" t="s">
        <v>23</v>
      </c>
      <c r="L3483" s="273">
        <v>0</v>
      </c>
      <c r="M3483" s="20" t="s">
        <v>23</v>
      </c>
      <c r="N3483" s="44" t="s">
        <v>23</v>
      </c>
      <c r="O3483" s="18" t="s">
        <v>23</v>
      </c>
    </row>
    <row r="3484" spans="1:15" s="67" customFormat="1" ht="40.5">
      <c r="A3484" s="104" t="s">
        <v>6833</v>
      </c>
      <c r="B3484" s="1049" t="s">
        <v>988</v>
      </c>
      <c r="C3484" s="1050"/>
      <c r="D3484" s="11">
        <v>0</v>
      </c>
      <c r="E3484" s="104" t="s">
        <v>23</v>
      </c>
      <c r="F3484" s="166">
        <v>0</v>
      </c>
      <c r="G3484" s="10">
        <v>0</v>
      </c>
      <c r="H3484" s="167">
        <v>0</v>
      </c>
      <c r="I3484" s="167">
        <v>0</v>
      </c>
      <c r="J3484" s="35">
        <v>0</v>
      </c>
      <c r="K3484" s="103" t="s">
        <v>23</v>
      </c>
      <c r="L3484" s="34">
        <v>0</v>
      </c>
      <c r="M3484" s="11" t="s">
        <v>23</v>
      </c>
      <c r="N3484" s="103" t="s">
        <v>23</v>
      </c>
      <c r="O3484" s="11" t="s">
        <v>23</v>
      </c>
    </row>
    <row r="3485" spans="1:15" s="67" customFormat="1" ht="40.5">
      <c r="A3485" s="104" t="s">
        <v>6834</v>
      </c>
      <c r="B3485" s="1049" t="s">
        <v>990</v>
      </c>
      <c r="C3485" s="1051"/>
      <c r="D3485" s="1051"/>
      <c r="E3485" s="1051"/>
      <c r="F3485" s="1051"/>
      <c r="G3485" s="1051"/>
      <c r="H3485" s="1051"/>
      <c r="I3485" s="1051"/>
      <c r="J3485" s="1051"/>
      <c r="K3485" s="1051"/>
      <c r="L3485" s="1051"/>
      <c r="M3485" s="1051"/>
      <c r="N3485" s="1051"/>
      <c r="O3485" s="1050"/>
    </row>
    <row r="3486" spans="1:15" s="67" customFormat="1" ht="21">
      <c r="A3486" s="820">
        <v>1</v>
      </c>
      <c r="B3486" s="21" t="s">
        <v>23</v>
      </c>
      <c r="C3486" s="21" t="s">
        <v>23</v>
      </c>
      <c r="D3486" s="801">
        <v>0</v>
      </c>
      <c r="E3486" s="44" t="s">
        <v>23</v>
      </c>
      <c r="F3486" s="799">
        <v>0</v>
      </c>
      <c r="G3486" s="282">
        <v>0</v>
      </c>
      <c r="H3486" s="273">
        <v>0</v>
      </c>
      <c r="I3486" s="273">
        <v>0</v>
      </c>
      <c r="J3486" s="273">
        <v>0</v>
      </c>
      <c r="K3486" s="44" t="s">
        <v>23</v>
      </c>
      <c r="L3486" s="273">
        <v>0</v>
      </c>
      <c r="M3486" s="20" t="s">
        <v>23</v>
      </c>
      <c r="N3486" s="44" t="s">
        <v>23</v>
      </c>
      <c r="O3486" s="18" t="s">
        <v>23</v>
      </c>
    </row>
    <row r="3487" spans="1:15" s="67" customFormat="1" ht="40.5">
      <c r="A3487" s="104" t="s">
        <v>6834</v>
      </c>
      <c r="B3487" s="1049" t="s">
        <v>991</v>
      </c>
      <c r="C3487" s="1050"/>
      <c r="D3487" s="11">
        <v>0</v>
      </c>
      <c r="E3487" s="104" t="s">
        <v>23</v>
      </c>
      <c r="F3487" s="166">
        <v>0</v>
      </c>
      <c r="G3487" s="10">
        <v>0</v>
      </c>
      <c r="H3487" s="167">
        <v>0</v>
      </c>
      <c r="I3487" s="167">
        <v>0</v>
      </c>
      <c r="J3487" s="35">
        <v>0</v>
      </c>
      <c r="K3487" s="103" t="s">
        <v>23</v>
      </c>
      <c r="L3487" s="34">
        <v>0</v>
      </c>
      <c r="M3487" s="11" t="s">
        <v>23</v>
      </c>
      <c r="N3487" s="103" t="s">
        <v>23</v>
      </c>
      <c r="O3487" s="11" t="s">
        <v>23</v>
      </c>
    </row>
    <row r="3488" spans="1:15" s="67" customFormat="1" ht="40.5">
      <c r="A3488" s="104" t="s">
        <v>6835</v>
      </c>
      <c r="B3488" s="1049" t="s">
        <v>721</v>
      </c>
      <c r="C3488" s="1051"/>
      <c r="D3488" s="1051"/>
      <c r="E3488" s="1051"/>
      <c r="F3488" s="1051"/>
      <c r="G3488" s="1051"/>
      <c r="H3488" s="1051"/>
      <c r="I3488" s="1051"/>
      <c r="J3488" s="1051"/>
      <c r="K3488" s="1051"/>
      <c r="L3488" s="1051"/>
      <c r="M3488" s="1051"/>
      <c r="N3488" s="1051"/>
      <c r="O3488" s="1050"/>
    </row>
    <row r="3489" spans="1:15" s="67" customFormat="1" ht="21">
      <c r="A3489" s="847" t="s">
        <v>982</v>
      </c>
      <c r="B3489" s="21" t="s">
        <v>23</v>
      </c>
      <c r="C3489" s="21" t="s">
        <v>23</v>
      </c>
      <c r="D3489" s="801">
        <v>0</v>
      </c>
      <c r="E3489" s="44" t="s">
        <v>23</v>
      </c>
      <c r="F3489" s="799">
        <v>0</v>
      </c>
      <c r="G3489" s="282">
        <v>0</v>
      </c>
      <c r="H3489" s="273">
        <v>0</v>
      </c>
      <c r="I3489" s="273">
        <v>0</v>
      </c>
      <c r="J3489" s="273">
        <v>0</v>
      </c>
      <c r="K3489" s="44" t="s">
        <v>23</v>
      </c>
      <c r="L3489" s="273">
        <v>0</v>
      </c>
      <c r="M3489" s="20" t="s">
        <v>23</v>
      </c>
      <c r="N3489" s="44" t="s">
        <v>23</v>
      </c>
      <c r="O3489" s="18" t="s">
        <v>23</v>
      </c>
    </row>
    <row r="3490" spans="1:15" s="67" customFormat="1" ht="40.5">
      <c r="A3490" s="104" t="s">
        <v>6835</v>
      </c>
      <c r="B3490" s="1049" t="s">
        <v>9250</v>
      </c>
      <c r="C3490" s="1050"/>
      <c r="D3490" s="11">
        <v>0</v>
      </c>
      <c r="E3490" s="104" t="s">
        <v>23</v>
      </c>
      <c r="F3490" s="166">
        <v>0</v>
      </c>
      <c r="G3490" s="10">
        <v>0</v>
      </c>
      <c r="H3490" s="167">
        <v>0</v>
      </c>
      <c r="I3490" s="167">
        <v>0</v>
      </c>
      <c r="J3490" s="35">
        <v>0</v>
      </c>
      <c r="K3490" s="103" t="s">
        <v>23</v>
      </c>
      <c r="L3490" s="34">
        <v>0</v>
      </c>
      <c r="M3490" s="11" t="s">
        <v>23</v>
      </c>
      <c r="N3490" s="103" t="s">
        <v>23</v>
      </c>
      <c r="O3490" s="11" t="s">
        <v>23</v>
      </c>
    </row>
    <row r="3491" spans="1:15" s="67" customFormat="1" ht="40.5">
      <c r="A3491" s="104" t="s">
        <v>6836</v>
      </c>
      <c r="B3491" s="1049" t="s">
        <v>994</v>
      </c>
      <c r="C3491" s="1051"/>
      <c r="D3491" s="1051"/>
      <c r="E3491" s="1051"/>
      <c r="F3491" s="1051"/>
      <c r="G3491" s="1051"/>
      <c r="H3491" s="1051"/>
      <c r="I3491" s="1051"/>
      <c r="J3491" s="1051"/>
      <c r="K3491" s="1051"/>
      <c r="L3491" s="1051"/>
      <c r="M3491" s="1051"/>
      <c r="N3491" s="1051"/>
      <c r="O3491" s="1050"/>
    </row>
    <row r="3492" spans="1:15" s="67" customFormat="1" ht="21">
      <c r="A3492" s="847" t="s">
        <v>982</v>
      </c>
      <c r="B3492" s="21" t="s">
        <v>23</v>
      </c>
      <c r="C3492" s="21" t="s">
        <v>23</v>
      </c>
      <c r="D3492" s="801">
        <v>0</v>
      </c>
      <c r="E3492" s="44" t="s">
        <v>23</v>
      </c>
      <c r="F3492" s="799">
        <v>0</v>
      </c>
      <c r="G3492" s="282">
        <v>0</v>
      </c>
      <c r="H3492" s="273">
        <v>0</v>
      </c>
      <c r="I3492" s="273">
        <v>0</v>
      </c>
      <c r="J3492" s="273">
        <v>0</v>
      </c>
      <c r="K3492" s="44" t="s">
        <v>23</v>
      </c>
      <c r="L3492" s="273">
        <v>0</v>
      </c>
      <c r="M3492" s="20" t="s">
        <v>23</v>
      </c>
      <c r="N3492" s="44" t="s">
        <v>23</v>
      </c>
      <c r="O3492" s="18" t="s">
        <v>23</v>
      </c>
    </row>
    <row r="3493" spans="1:15" s="67" customFormat="1" ht="44.25" customHeight="1">
      <c r="A3493" s="104" t="s">
        <v>6836</v>
      </c>
      <c r="B3493" s="1049" t="s">
        <v>9251</v>
      </c>
      <c r="C3493" s="1050"/>
      <c r="D3493" s="11">
        <v>0</v>
      </c>
      <c r="E3493" s="104" t="s">
        <v>23</v>
      </c>
      <c r="F3493" s="166">
        <v>0</v>
      </c>
      <c r="G3493" s="10">
        <v>0</v>
      </c>
      <c r="H3493" s="167">
        <v>0</v>
      </c>
      <c r="I3493" s="167">
        <v>0</v>
      </c>
      <c r="J3493" s="35">
        <v>0</v>
      </c>
      <c r="K3493" s="103" t="s">
        <v>23</v>
      </c>
      <c r="L3493" s="34">
        <v>0</v>
      </c>
      <c r="M3493" s="11" t="s">
        <v>23</v>
      </c>
      <c r="N3493" s="103" t="s">
        <v>23</v>
      </c>
      <c r="O3493" s="11" t="s">
        <v>23</v>
      </c>
    </row>
    <row r="3494" spans="1:15" s="67" customFormat="1" ht="75.75" customHeight="1">
      <c r="A3494" s="104" t="s">
        <v>6825</v>
      </c>
      <c r="B3494" s="1049" t="s">
        <v>6530</v>
      </c>
      <c r="C3494" s="1050"/>
      <c r="D3494" s="11">
        <v>0</v>
      </c>
      <c r="E3494" s="104" t="s">
        <v>23</v>
      </c>
      <c r="F3494" s="166">
        <v>0</v>
      </c>
      <c r="G3494" s="10">
        <v>0</v>
      </c>
      <c r="H3494" s="167">
        <v>0</v>
      </c>
      <c r="I3494" s="167">
        <v>0</v>
      </c>
      <c r="J3494" s="35">
        <v>0</v>
      </c>
      <c r="K3494" s="103" t="s">
        <v>23</v>
      </c>
      <c r="L3494" s="34">
        <v>0</v>
      </c>
      <c r="M3494" s="11" t="s">
        <v>23</v>
      </c>
      <c r="N3494" s="103" t="s">
        <v>23</v>
      </c>
      <c r="O3494" s="11" t="s">
        <v>23</v>
      </c>
    </row>
    <row r="3495" spans="1:15" s="42" customFormat="1" ht="25.5">
      <c r="A3495" s="101" t="s">
        <v>6825</v>
      </c>
      <c r="B3495" s="1060" t="s">
        <v>6821</v>
      </c>
      <c r="C3495" s="1061"/>
      <c r="D3495" s="1061"/>
      <c r="E3495" s="1061"/>
      <c r="F3495" s="1061"/>
      <c r="G3495" s="1061"/>
      <c r="H3495" s="1061"/>
      <c r="I3495" s="1061"/>
      <c r="J3495" s="1061"/>
      <c r="K3495" s="1061"/>
      <c r="L3495" s="1061"/>
      <c r="M3495" s="1061"/>
      <c r="N3495" s="1061"/>
      <c r="O3495" s="1062"/>
    </row>
    <row r="3496" spans="1:15" s="67" customFormat="1" ht="21">
      <c r="A3496" s="104" t="s">
        <v>6826</v>
      </c>
      <c r="B3496" s="1049" t="s">
        <v>20</v>
      </c>
      <c r="C3496" s="1051"/>
      <c r="D3496" s="1051"/>
      <c r="E3496" s="1051"/>
      <c r="F3496" s="1051"/>
      <c r="G3496" s="1051"/>
      <c r="H3496" s="1051"/>
      <c r="I3496" s="1051"/>
      <c r="J3496" s="1051"/>
      <c r="K3496" s="1051"/>
      <c r="L3496" s="1051"/>
      <c r="M3496" s="1051"/>
      <c r="N3496" s="1051"/>
      <c r="O3496" s="1050"/>
    </row>
    <row r="3497" spans="1:15" s="67" customFormat="1" ht="21">
      <c r="A3497" s="44">
        <v>1</v>
      </c>
      <c r="B3497" s="68"/>
      <c r="C3497" s="68"/>
      <c r="D3497" s="911"/>
      <c r="E3497" s="44"/>
      <c r="F3497" s="799">
        <v>0</v>
      </c>
      <c r="G3497" s="282">
        <v>0</v>
      </c>
      <c r="H3497" s="273">
        <v>0</v>
      </c>
      <c r="I3497" s="273">
        <v>0</v>
      </c>
      <c r="J3497" s="273">
        <v>0</v>
      </c>
      <c r="K3497" s="44" t="s">
        <v>23</v>
      </c>
      <c r="L3497" s="273">
        <v>0</v>
      </c>
      <c r="M3497" s="20"/>
      <c r="N3497" s="44"/>
      <c r="O3497" s="18" t="s">
        <v>23</v>
      </c>
    </row>
    <row r="3498" spans="1:15" s="67" customFormat="1" ht="62.25" customHeight="1">
      <c r="A3498" s="104" t="s">
        <v>6826</v>
      </c>
      <c r="B3498" s="1049" t="s">
        <v>6842</v>
      </c>
      <c r="C3498" s="1050"/>
      <c r="D3498" s="11">
        <v>0</v>
      </c>
      <c r="E3498" s="104" t="s">
        <v>23</v>
      </c>
      <c r="F3498" s="166">
        <v>0</v>
      </c>
      <c r="G3498" s="10">
        <v>0</v>
      </c>
      <c r="H3498" s="167">
        <v>0</v>
      </c>
      <c r="I3498" s="167">
        <v>0</v>
      </c>
      <c r="J3498" s="35">
        <v>0</v>
      </c>
      <c r="K3498" s="103" t="s">
        <v>23</v>
      </c>
      <c r="L3498" s="34">
        <v>0</v>
      </c>
      <c r="M3498" s="11" t="s">
        <v>23</v>
      </c>
      <c r="N3498" s="103" t="s">
        <v>23</v>
      </c>
      <c r="O3498" s="11" t="s">
        <v>23</v>
      </c>
    </row>
    <row r="3499" spans="1:15" s="67" customFormat="1" ht="21">
      <c r="A3499" s="104" t="s">
        <v>6827</v>
      </c>
      <c r="B3499" s="1049" t="s">
        <v>197</v>
      </c>
      <c r="C3499" s="1051"/>
      <c r="D3499" s="1051"/>
      <c r="E3499" s="1051"/>
      <c r="F3499" s="1051"/>
      <c r="G3499" s="1051"/>
      <c r="H3499" s="1051"/>
      <c r="I3499" s="1051"/>
      <c r="J3499" s="1051"/>
      <c r="K3499" s="1051"/>
      <c r="L3499" s="1051"/>
      <c r="M3499" s="1051"/>
      <c r="N3499" s="1051"/>
      <c r="O3499" s="1050"/>
    </row>
    <row r="3500" spans="1:15" s="67" customFormat="1" ht="21">
      <c r="A3500" s="44">
        <v>1</v>
      </c>
      <c r="B3500" s="21" t="s">
        <v>23</v>
      </c>
      <c r="C3500" s="21" t="s">
        <v>23</v>
      </c>
      <c r="D3500" s="801">
        <v>0</v>
      </c>
      <c r="E3500" s="44" t="s">
        <v>23</v>
      </c>
      <c r="F3500" s="799">
        <v>0</v>
      </c>
      <c r="G3500" s="282">
        <v>0</v>
      </c>
      <c r="H3500" s="273">
        <v>0</v>
      </c>
      <c r="I3500" s="273">
        <v>0</v>
      </c>
      <c r="J3500" s="273">
        <v>0</v>
      </c>
      <c r="K3500" s="44" t="s">
        <v>23</v>
      </c>
      <c r="L3500" s="273">
        <v>0</v>
      </c>
      <c r="M3500" s="20" t="s">
        <v>23</v>
      </c>
      <c r="N3500" s="44" t="s">
        <v>23</v>
      </c>
      <c r="O3500" s="18" t="s">
        <v>23</v>
      </c>
    </row>
    <row r="3501" spans="1:15" s="67" customFormat="1" ht="78" customHeight="1">
      <c r="A3501" s="104" t="s">
        <v>6827</v>
      </c>
      <c r="B3501" s="103" t="s">
        <v>6842</v>
      </c>
      <c r="C3501" s="103"/>
      <c r="D3501" s="11">
        <v>0</v>
      </c>
      <c r="E3501" s="104" t="s">
        <v>23</v>
      </c>
      <c r="F3501" s="166">
        <v>0</v>
      </c>
      <c r="G3501" s="10">
        <v>0</v>
      </c>
      <c r="H3501" s="167">
        <v>0</v>
      </c>
      <c r="I3501" s="167">
        <v>0</v>
      </c>
      <c r="J3501" s="35">
        <v>0</v>
      </c>
      <c r="K3501" s="103" t="s">
        <v>23</v>
      </c>
      <c r="L3501" s="34">
        <v>0</v>
      </c>
      <c r="M3501" s="11" t="s">
        <v>23</v>
      </c>
      <c r="N3501" s="103" t="s">
        <v>23</v>
      </c>
      <c r="O3501" s="11" t="s">
        <v>23</v>
      </c>
    </row>
    <row r="3502" spans="1:15" s="67" customFormat="1" ht="40.5">
      <c r="A3502" s="104" t="s">
        <v>6828</v>
      </c>
      <c r="B3502" s="1049" t="s">
        <v>678</v>
      </c>
      <c r="C3502" s="1051"/>
      <c r="D3502" s="1051"/>
      <c r="E3502" s="1051"/>
      <c r="F3502" s="1051"/>
      <c r="G3502" s="1051"/>
      <c r="H3502" s="1051"/>
      <c r="I3502" s="1051"/>
      <c r="J3502" s="1051"/>
      <c r="K3502" s="1051"/>
      <c r="L3502" s="1051"/>
      <c r="M3502" s="1051"/>
      <c r="N3502" s="1051"/>
      <c r="O3502" s="1050"/>
    </row>
    <row r="3503" spans="1:15" s="67" customFormat="1" ht="21">
      <c r="A3503" s="104"/>
      <c r="B3503" s="1049" t="s">
        <v>977</v>
      </c>
      <c r="C3503" s="1051"/>
      <c r="D3503" s="1051"/>
      <c r="E3503" s="1051"/>
      <c r="F3503" s="1051"/>
      <c r="G3503" s="1051"/>
      <c r="H3503" s="1051"/>
      <c r="I3503" s="1051"/>
      <c r="J3503" s="1051"/>
      <c r="K3503" s="1051"/>
      <c r="L3503" s="1051"/>
      <c r="M3503" s="1051"/>
      <c r="N3503" s="1051"/>
      <c r="O3503" s="1050"/>
    </row>
    <row r="3504" spans="1:15" s="67" customFormat="1" ht="21">
      <c r="A3504" s="44">
        <v>1</v>
      </c>
      <c r="B3504" s="21" t="s">
        <v>23</v>
      </c>
      <c r="C3504" s="21" t="s">
        <v>23</v>
      </c>
      <c r="D3504" s="801">
        <v>0</v>
      </c>
      <c r="E3504" s="44" t="s">
        <v>23</v>
      </c>
      <c r="F3504" s="799">
        <v>0</v>
      </c>
      <c r="G3504" s="282">
        <v>0</v>
      </c>
      <c r="H3504" s="273">
        <v>0</v>
      </c>
      <c r="I3504" s="273">
        <v>0</v>
      </c>
      <c r="J3504" s="273">
        <v>0</v>
      </c>
      <c r="K3504" s="44" t="s">
        <v>23</v>
      </c>
      <c r="L3504" s="273">
        <v>0</v>
      </c>
      <c r="M3504" s="20" t="s">
        <v>23</v>
      </c>
      <c r="N3504" s="44" t="s">
        <v>23</v>
      </c>
      <c r="O3504" s="18" t="s">
        <v>23</v>
      </c>
    </row>
    <row r="3505" spans="1:15" s="67" customFormat="1" ht="59.25" customHeight="1">
      <c r="A3505" s="104" t="s">
        <v>6828</v>
      </c>
      <c r="B3505" s="1049" t="s">
        <v>6838</v>
      </c>
      <c r="C3505" s="1050"/>
      <c r="D3505" s="11">
        <v>0</v>
      </c>
      <c r="E3505" s="104" t="s">
        <v>23</v>
      </c>
      <c r="F3505" s="166">
        <v>0</v>
      </c>
      <c r="G3505" s="10">
        <v>0</v>
      </c>
      <c r="H3505" s="167">
        <v>0</v>
      </c>
      <c r="I3505" s="167">
        <v>0</v>
      </c>
      <c r="J3505" s="35">
        <v>0</v>
      </c>
      <c r="K3505" s="103" t="s">
        <v>23</v>
      </c>
      <c r="L3505" s="34">
        <v>0</v>
      </c>
      <c r="M3505" s="11" t="s">
        <v>23</v>
      </c>
      <c r="N3505" s="103" t="s">
        <v>23</v>
      </c>
      <c r="O3505" s="11" t="s">
        <v>23</v>
      </c>
    </row>
    <row r="3506" spans="1:15" s="67" customFormat="1" ht="40.5">
      <c r="A3506" s="104" t="s">
        <v>6829</v>
      </c>
      <c r="B3506" s="1049" t="s">
        <v>692</v>
      </c>
      <c r="C3506" s="1051"/>
      <c r="D3506" s="1051"/>
      <c r="E3506" s="1051"/>
      <c r="F3506" s="1051"/>
      <c r="G3506" s="1051"/>
      <c r="H3506" s="1051"/>
      <c r="I3506" s="1051"/>
      <c r="J3506" s="1051"/>
      <c r="K3506" s="1051"/>
      <c r="L3506" s="1051"/>
      <c r="M3506" s="1051"/>
      <c r="N3506" s="1051"/>
      <c r="O3506" s="1050"/>
    </row>
    <row r="3507" spans="1:15" s="67" customFormat="1" ht="21">
      <c r="A3507" s="44">
        <v>1</v>
      </c>
      <c r="B3507" s="21" t="s">
        <v>23</v>
      </c>
      <c r="C3507" s="21" t="s">
        <v>23</v>
      </c>
      <c r="D3507" s="801">
        <v>0</v>
      </c>
      <c r="E3507" s="44" t="s">
        <v>23</v>
      </c>
      <c r="F3507" s="799">
        <v>0</v>
      </c>
      <c r="G3507" s="282">
        <v>0</v>
      </c>
      <c r="H3507" s="273">
        <v>0</v>
      </c>
      <c r="I3507" s="273">
        <v>0</v>
      </c>
      <c r="J3507" s="273">
        <v>0</v>
      </c>
      <c r="K3507" s="44" t="s">
        <v>23</v>
      </c>
      <c r="L3507" s="273">
        <v>0</v>
      </c>
      <c r="M3507" s="20" t="s">
        <v>23</v>
      </c>
      <c r="N3507" s="44" t="s">
        <v>23</v>
      </c>
      <c r="O3507" s="18" t="s">
        <v>23</v>
      </c>
    </row>
    <row r="3508" spans="1:15" s="67" customFormat="1" ht="40.5">
      <c r="A3508" s="104" t="s">
        <v>6829</v>
      </c>
      <c r="B3508" s="1049" t="s">
        <v>6839</v>
      </c>
      <c r="C3508" s="1050"/>
      <c r="D3508" s="11">
        <v>0</v>
      </c>
      <c r="E3508" s="104" t="s">
        <v>23</v>
      </c>
      <c r="F3508" s="166">
        <v>0</v>
      </c>
      <c r="G3508" s="10">
        <v>0</v>
      </c>
      <c r="H3508" s="167">
        <v>0</v>
      </c>
      <c r="I3508" s="167">
        <v>0</v>
      </c>
      <c r="J3508" s="35">
        <v>0</v>
      </c>
      <c r="K3508" s="103" t="s">
        <v>23</v>
      </c>
      <c r="L3508" s="34">
        <v>0</v>
      </c>
      <c r="M3508" s="11" t="s">
        <v>23</v>
      </c>
      <c r="N3508" s="103" t="s">
        <v>23</v>
      </c>
      <c r="O3508" s="11" t="s">
        <v>23</v>
      </c>
    </row>
    <row r="3509" spans="1:15" s="67" customFormat="1" ht="40.5">
      <c r="A3509" s="104" t="s">
        <v>6830</v>
      </c>
      <c r="B3509" s="1049" t="s">
        <v>721</v>
      </c>
      <c r="C3509" s="1051"/>
      <c r="D3509" s="1051"/>
      <c r="E3509" s="1051"/>
      <c r="F3509" s="1051"/>
      <c r="G3509" s="1051"/>
      <c r="H3509" s="1051"/>
      <c r="I3509" s="1051"/>
      <c r="J3509" s="1051"/>
      <c r="K3509" s="1051"/>
      <c r="L3509" s="1051"/>
      <c r="M3509" s="1051"/>
      <c r="N3509" s="1051"/>
      <c r="O3509" s="1050"/>
    </row>
    <row r="3510" spans="1:15" s="67" customFormat="1" ht="21">
      <c r="A3510" s="44" t="s">
        <v>982</v>
      </c>
      <c r="B3510" s="12" t="s">
        <v>23</v>
      </c>
      <c r="C3510" s="12" t="s">
        <v>23</v>
      </c>
      <c r="D3510" s="54">
        <v>0</v>
      </c>
      <c r="E3510" s="17" t="s">
        <v>23</v>
      </c>
      <c r="F3510" s="799">
        <v>0</v>
      </c>
      <c r="G3510" s="269">
        <v>0</v>
      </c>
      <c r="H3510" s="788">
        <v>0</v>
      </c>
      <c r="I3510" s="273">
        <v>0</v>
      </c>
      <c r="J3510" s="273">
        <v>0</v>
      </c>
      <c r="K3510" s="44" t="s">
        <v>23</v>
      </c>
      <c r="L3510" s="273">
        <v>0</v>
      </c>
      <c r="M3510" s="281" t="s">
        <v>23</v>
      </c>
      <c r="N3510" s="17" t="s">
        <v>23</v>
      </c>
      <c r="O3510" s="18" t="s">
        <v>23</v>
      </c>
    </row>
    <row r="3511" spans="1:15" s="67" customFormat="1" ht="40.5">
      <c r="A3511" s="104" t="s">
        <v>6830</v>
      </c>
      <c r="B3511" s="1049" t="s">
        <v>6840</v>
      </c>
      <c r="C3511" s="1050"/>
      <c r="D3511" s="11">
        <v>0</v>
      </c>
      <c r="E3511" s="104" t="s">
        <v>23</v>
      </c>
      <c r="F3511" s="166">
        <v>0</v>
      </c>
      <c r="G3511" s="10">
        <v>0</v>
      </c>
      <c r="H3511" s="167">
        <v>0</v>
      </c>
      <c r="I3511" s="167">
        <v>0</v>
      </c>
      <c r="J3511" s="35">
        <v>0</v>
      </c>
      <c r="K3511" s="103" t="s">
        <v>23</v>
      </c>
      <c r="L3511" s="846">
        <v>0</v>
      </c>
      <c r="M3511" s="11" t="s">
        <v>23</v>
      </c>
      <c r="N3511" s="103" t="s">
        <v>23</v>
      </c>
      <c r="O3511" s="11" t="s">
        <v>23</v>
      </c>
    </row>
    <row r="3512" spans="1:15" s="67" customFormat="1" ht="40.5">
      <c r="A3512" s="104" t="s">
        <v>6831</v>
      </c>
      <c r="B3512" s="1049" t="s">
        <v>735</v>
      </c>
      <c r="C3512" s="1051"/>
      <c r="D3512" s="1051"/>
      <c r="E3512" s="1051"/>
      <c r="F3512" s="1051"/>
      <c r="G3512" s="1051"/>
      <c r="H3512" s="1051"/>
      <c r="I3512" s="1051"/>
      <c r="J3512" s="1051"/>
      <c r="K3512" s="1051"/>
      <c r="L3512" s="1051"/>
      <c r="M3512" s="1051"/>
      <c r="N3512" s="1051"/>
      <c r="O3512" s="1050"/>
    </row>
    <row r="3513" spans="1:15" s="67" customFormat="1" ht="40.5">
      <c r="A3513" s="104" t="s">
        <v>6832</v>
      </c>
      <c r="B3513" s="1049" t="s">
        <v>985</v>
      </c>
      <c r="C3513" s="1051"/>
      <c r="D3513" s="1051"/>
      <c r="E3513" s="1051"/>
      <c r="F3513" s="1051"/>
      <c r="G3513" s="1051"/>
      <c r="H3513" s="1051"/>
      <c r="I3513" s="1051"/>
      <c r="J3513" s="1051"/>
      <c r="K3513" s="1051"/>
      <c r="L3513" s="1051"/>
      <c r="M3513" s="1051"/>
      <c r="N3513" s="1051"/>
      <c r="O3513" s="1050"/>
    </row>
    <row r="3514" spans="1:15" s="67" customFormat="1" ht="21">
      <c r="A3514" s="44">
        <v>1</v>
      </c>
      <c r="B3514" s="21" t="s">
        <v>23</v>
      </c>
      <c r="C3514" s="21" t="s">
        <v>23</v>
      </c>
      <c r="D3514" s="801">
        <v>0</v>
      </c>
      <c r="E3514" s="44" t="s">
        <v>23</v>
      </c>
      <c r="F3514" s="799">
        <v>0</v>
      </c>
      <c r="G3514" s="282">
        <v>0</v>
      </c>
      <c r="H3514" s="273">
        <v>0</v>
      </c>
      <c r="I3514" s="273">
        <v>0</v>
      </c>
      <c r="J3514" s="273">
        <v>0</v>
      </c>
      <c r="K3514" s="44" t="s">
        <v>23</v>
      </c>
      <c r="L3514" s="273">
        <v>0</v>
      </c>
      <c r="M3514" s="20" t="s">
        <v>23</v>
      </c>
      <c r="N3514" s="44" t="s">
        <v>23</v>
      </c>
      <c r="O3514" s="18" t="s">
        <v>23</v>
      </c>
    </row>
    <row r="3515" spans="1:15" s="67" customFormat="1" ht="40.5">
      <c r="A3515" s="104" t="s">
        <v>6832</v>
      </c>
      <c r="B3515" s="1049" t="s">
        <v>6841</v>
      </c>
      <c r="C3515" s="1050"/>
      <c r="D3515" s="11">
        <v>0</v>
      </c>
      <c r="E3515" s="104" t="s">
        <v>23</v>
      </c>
      <c r="F3515" s="166">
        <v>0</v>
      </c>
      <c r="G3515" s="10">
        <v>0</v>
      </c>
      <c r="H3515" s="167">
        <v>0</v>
      </c>
      <c r="I3515" s="167">
        <v>0</v>
      </c>
      <c r="J3515" s="35">
        <v>0</v>
      </c>
      <c r="K3515" s="103" t="s">
        <v>23</v>
      </c>
      <c r="L3515" s="34">
        <v>0</v>
      </c>
      <c r="M3515" s="11" t="s">
        <v>23</v>
      </c>
      <c r="N3515" s="103" t="s">
        <v>23</v>
      </c>
      <c r="O3515" s="11" t="s">
        <v>23</v>
      </c>
    </row>
    <row r="3516" spans="1:15" s="67" customFormat="1" ht="40.5">
      <c r="A3516" s="104" t="s">
        <v>6833</v>
      </c>
      <c r="B3516" s="1049" t="s">
        <v>987</v>
      </c>
      <c r="C3516" s="1051"/>
      <c r="D3516" s="1051"/>
      <c r="E3516" s="1051"/>
      <c r="F3516" s="1051"/>
      <c r="G3516" s="1051"/>
      <c r="H3516" s="1051"/>
      <c r="I3516" s="1051"/>
      <c r="J3516" s="1051"/>
      <c r="K3516" s="1051"/>
      <c r="L3516" s="1051"/>
      <c r="M3516" s="1051"/>
      <c r="N3516" s="1051"/>
      <c r="O3516" s="1050"/>
    </row>
    <row r="3517" spans="1:15" s="67" customFormat="1" ht="21">
      <c r="A3517" s="820">
        <v>1</v>
      </c>
      <c r="B3517" s="21" t="s">
        <v>23</v>
      </c>
      <c r="C3517" s="21" t="s">
        <v>23</v>
      </c>
      <c r="D3517" s="801">
        <v>0</v>
      </c>
      <c r="E3517" s="44" t="s">
        <v>23</v>
      </c>
      <c r="F3517" s="799">
        <v>0</v>
      </c>
      <c r="G3517" s="282">
        <v>0</v>
      </c>
      <c r="H3517" s="273">
        <v>0</v>
      </c>
      <c r="I3517" s="273">
        <v>0</v>
      </c>
      <c r="J3517" s="273">
        <v>0</v>
      </c>
      <c r="K3517" s="44" t="s">
        <v>23</v>
      </c>
      <c r="L3517" s="273">
        <v>0</v>
      </c>
      <c r="M3517" s="20" t="s">
        <v>23</v>
      </c>
      <c r="N3517" s="44" t="s">
        <v>23</v>
      </c>
      <c r="O3517" s="18" t="s">
        <v>23</v>
      </c>
    </row>
    <row r="3518" spans="1:15" s="67" customFormat="1" ht="40.5">
      <c r="A3518" s="104" t="s">
        <v>6833</v>
      </c>
      <c r="B3518" s="1049" t="s">
        <v>6843</v>
      </c>
      <c r="C3518" s="1050"/>
      <c r="D3518" s="11">
        <v>0</v>
      </c>
      <c r="E3518" s="104" t="s">
        <v>23</v>
      </c>
      <c r="F3518" s="166">
        <v>0</v>
      </c>
      <c r="G3518" s="10">
        <v>0</v>
      </c>
      <c r="H3518" s="167">
        <v>0</v>
      </c>
      <c r="I3518" s="167">
        <v>0</v>
      </c>
      <c r="J3518" s="35">
        <v>0</v>
      </c>
      <c r="K3518" s="103" t="s">
        <v>23</v>
      </c>
      <c r="L3518" s="34">
        <v>0</v>
      </c>
      <c r="M3518" s="11" t="s">
        <v>23</v>
      </c>
      <c r="N3518" s="103" t="s">
        <v>23</v>
      </c>
      <c r="O3518" s="11" t="s">
        <v>23</v>
      </c>
    </row>
    <row r="3519" spans="1:15" s="67" customFormat="1" ht="40.5">
      <c r="A3519" s="104" t="s">
        <v>6834</v>
      </c>
      <c r="B3519" s="1049" t="s">
        <v>990</v>
      </c>
      <c r="C3519" s="1051"/>
      <c r="D3519" s="1051"/>
      <c r="E3519" s="1051"/>
      <c r="F3519" s="1051"/>
      <c r="G3519" s="1051"/>
      <c r="H3519" s="1051"/>
      <c r="I3519" s="1051"/>
      <c r="J3519" s="1051"/>
      <c r="K3519" s="1051"/>
      <c r="L3519" s="1051"/>
      <c r="M3519" s="1051"/>
      <c r="N3519" s="1051"/>
      <c r="O3519" s="1050"/>
    </row>
    <row r="3520" spans="1:15" s="67" customFormat="1" ht="21">
      <c r="A3520" s="820">
        <v>1</v>
      </c>
      <c r="B3520" s="21" t="s">
        <v>23</v>
      </c>
      <c r="C3520" s="21" t="s">
        <v>23</v>
      </c>
      <c r="D3520" s="801">
        <v>0</v>
      </c>
      <c r="E3520" s="44" t="s">
        <v>23</v>
      </c>
      <c r="F3520" s="799">
        <v>0</v>
      </c>
      <c r="G3520" s="282">
        <v>0</v>
      </c>
      <c r="H3520" s="273">
        <v>0</v>
      </c>
      <c r="I3520" s="273">
        <v>0</v>
      </c>
      <c r="J3520" s="273">
        <v>0</v>
      </c>
      <c r="K3520" s="44" t="s">
        <v>23</v>
      </c>
      <c r="L3520" s="273">
        <v>0</v>
      </c>
      <c r="M3520" s="20" t="s">
        <v>23</v>
      </c>
      <c r="N3520" s="44" t="s">
        <v>23</v>
      </c>
      <c r="O3520" s="18" t="s">
        <v>23</v>
      </c>
    </row>
    <row r="3521" spans="1:15" s="67" customFormat="1" ht="40.5">
      <c r="A3521" s="104" t="s">
        <v>6834</v>
      </c>
      <c r="B3521" s="1049" t="s">
        <v>6844</v>
      </c>
      <c r="C3521" s="1050"/>
      <c r="D3521" s="11">
        <v>0</v>
      </c>
      <c r="E3521" s="104" t="s">
        <v>23</v>
      </c>
      <c r="F3521" s="166">
        <v>0</v>
      </c>
      <c r="G3521" s="10">
        <v>0</v>
      </c>
      <c r="H3521" s="167">
        <v>0</v>
      </c>
      <c r="I3521" s="167">
        <v>0</v>
      </c>
      <c r="J3521" s="35">
        <v>0</v>
      </c>
      <c r="K3521" s="103" t="s">
        <v>23</v>
      </c>
      <c r="L3521" s="34">
        <v>0</v>
      </c>
      <c r="M3521" s="11" t="s">
        <v>23</v>
      </c>
      <c r="N3521" s="103" t="s">
        <v>23</v>
      </c>
      <c r="O3521" s="11" t="s">
        <v>23</v>
      </c>
    </row>
    <row r="3522" spans="1:15" s="67" customFormat="1" ht="40.5">
      <c r="A3522" s="104" t="s">
        <v>6835</v>
      </c>
      <c r="B3522" s="1049" t="s">
        <v>721</v>
      </c>
      <c r="C3522" s="1051"/>
      <c r="D3522" s="1051"/>
      <c r="E3522" s="1051"/>
      <c r="F3522" s="1051"/>
      <c r="G3522" s="1051"/>
      <c r="H3522" s="1051"/>
      <c r="I3522" s="1051"/>
      <c r="J3522" s="1051"/>
      <c r="K3522" s="1051"/>
      <c r="L3522" s="1051"/>
      <c r="M3522" s="1051"/>
      <c r="N3522" s="1051"/>
      <c r="O3522" s="1050"/>
    </row>
    <row r="3523" spans="1:15" s="67" customFormat="1" ht="21">
      <c r="A3523" s="847" t="s">
        <v>982</v>
      </c>
      <c r="B3523" s="21" t="s">
        <v>23</v>
      </c>
      <c r="C3523" s="21" t="s">
        <v>23</v>
      </c>
      <c r="D3523" s="801">
        <v>0</v>
      </c>
      <c r="E3523" s="44" t="s">
        <v>23</v>
      </c>
      <c r="F3523" s="799">
        <v>0</v>
      </c>
      <c r="G3523" s="282">
        <v>0</v>
      </c>
      <c r="H3523" s="273">
        <v>0</v>
      </c>
      <c r="I3523" s="273">
        <v>0</v>
      </c>
      <c r="J3523" s="273">
        <v>0</v>
      </c>
      <c r="K3523" s="44" t="s">
        <v>23</v>
      </c>
      <c r="L3523" s="273">
        <v>0</v>
      </c>
      <c r="M3523" s="20" t="s">
        <v>23</v>
      </c>
      <c r="N3523" s="44" t="s">
        <v>23</v>
      </c>
      <c r="O3523" s="18" t="s">
        <v>23</v>
      </c>
    </row>
    <row r="3524" spans="1:15" s="67" customFormat="1" ht="40.5">
      <c r="A3524" s="104" t="s">
        <v>6835</v>
      </c>
      <c r="B3524" s="1049" t="s">
        <v>6840</v>
      </c>
      <c r="C3524" s="1050"/>
      <c r="D3524" s="11">
        <v>0</v>
      </c>
      <c r="E3524" s="104" t="s">
        <v>23</v>
      </c>
      <c r="F3524" s="166">
        <v>0</v>
      </c>
      <c r="G3524" s="10">
        <v>0</v>
      </c>
      <c r="H3524" s="167">
        <v>0</v>
      </c>
      <c r="I3524" s="167">
        <v>0</v>
      </c>
      <c r="J3524" s="35">
        <v>0</v>
      </c>
      <c r="K3524" s="103" t="s">
        <v>23</v>
      </c>
      <c r="L3524" s="34">
        <v>0</v>
      </c>
      <c r="M3524" s="11" t="s">
        <v>23</v>
      </c>
      <c r="N3524" s="103" t="s">
        <v>23</v>
      </c>
      <c r="O3524" s="11" t="s">
        <v>23</v>
      </c>
    </row>
    <row r="3525" spans="1:15" s="67" customFormat="1" ht="40.5">
      <c r="A3525" s="104" t="s">
        <v>6836</v>
      </c>
      <c r="B3525" s="1049" t="s">
        <v>994</v>
      </c>
      <c r="C3525" s="1051"/>
      <c r="D3525" s="1051"/>
      <c r="E3525" s="1051"/>
      <c r="F3525" s="1051"/>
      <c r="G3525" s="1051"/>
      <c r="H3525" s="1051"/>
      <c r="I3525" s="1051"/>
      <c r="J3525" s="1051"/>
      <c r="K3525" s="1051"/>
      <c r="L3525" s="1051"/>
      <c r="M3525" s="1051"/>
      <c r="N3525" s="1051"/>
      <c r="O3525" s="1050"/>
    </row>
    <row r="3526" spans="1:15" s="67" customFormat="1" ht="21">
      <c r="A3526" s="847" t="s">
        <v>982</v>
      </c>
      <c r="B3526" s="21" t="s">
        <v>23</v>
      </c>
      <c r="C3526" s="21" t="s">
        <v>23</v>
      </c>
      <c r="D3526" s="801">
        <v>0</v>
      </c>
      <c r="E3526" s="44" t="s">
        <v>23</v>
      </c>
      <c r="F3526" s="799">
        <v>0</v>
      </c>
      <c r="G3526" s="282">
        <v>0</v>
      </c>
      <c r="H3526" s="273">
        <v>0</v>
      </c>
      <c r="I3526" s="273">
        <v>0</v>
      </c>
      <c r="J3526" s="273">
        <v>0</v>
      </c>
      <c r="K3526" s="44" t="s">
        <v>23</v>
      </c>
      <c r="L3526" s="273">
        <v>0</v>
      </c>
      <c r="M3526" s="20" t="s">
        <v>23</v>
      </c>
      <c r="N3526" s="44" t="s">
        <v>23</v>
      </c>
      <c r="O3526" s="18" t="s">
        <v>23</v>
      </c>
    </row>
    <row r="3527" spans="1:15" s="67" customFormat="1" ht="76.5" customHeight="1">
      <c r="A3527" s="104" t="s">
        <v>6836</v>
      </c>
      <c r="B3527" s="1049" t="s">
        <v>9247</v>
      </c>
      <c r="C3527" s="1050"/>
      <c r="D3527" s="11">
        <v>0</v>
      </c>
      <c r="E3527" s="104" t="s">
        <v>23</v>
      </c>
      <c r="F3527" s="166">
        <v>0</v>
      </c>
      <c r="G3527" s="10">
        <v>0</v>
      </c>
      <c r="H3527" s="167">
        <v>0</v>
      </c>
      <c r="I3527" s="167">
        <v>0</v>
      </c>
      <c r="J3527" s="35">
        <v>0</v>
      </c>
      <c r="K3527" s="103" t="s">
        <v>23</v>
      </c>
      <c r="L3527" s="34">
        <v>0</v>
      </c>
      <c r="M3527" s="11" t="s">
        <v>23</v>
      </c>
      <c r="N3527" s="103" t="s">
        <v>23</v>
      </c>
      <c r="O3527" s="11" t="s">
        <v>23</v>
      </c>
    </row>
    <row r="3528" spans="1:15" s="67" customFormat="1" ht="88.5" customHeight="1">
      <c r="A3528" s="104" t="s">
        <v>6825</v>
      </c>
      <c r="B3528" s="1049" t="s">
        <v>6837</v>
      </c>
      <c r="C3528" s="1050"/>
      <c r="D3528" s="11">
        <v>0</v>
      </c>
      <c r="E3528" s="104" t="s">
        <v>23</v>
      </c>
      <c r="F3528" s="166">
        <v>0</v>
      </c>
      <c r="G3528" s="10">
        <v>0</v>
      </c>
      <c r="H3528" s="167">
        <v>0</v>
      </c>
      <c r="I3528" s="167">
        <v>0</v>
      </c>
      <c r="J3528" s="35">
        <v>0</v>
      </c>
      <c r="K3528" s="103" t="s">
        <v>23</v>
      </c>
      <c r="L3528" s="34">
        <v>0</v>
      </c>
      <c r="M3528" s="11" t="s">
        <v>23</v>
      </c>
      <c r="N3528" s="103" t="s">
        <v>23</v>
      </c>
      <c r="O3528" s="11" t="s">
        <v>23</v>
      </c>
    </row>
    <row r="3529" spans="1:15" s="42" customFormat="1" ht="54" customHeight="1">
      <c r="A3529" s="101" t="s">
        <v>6825</v>
      </c>
      <c r="B3529" s="1060" t="s">
        <v>8574</v>
      </c>
      <c r="C3529" s="1061"/>
      <c r="D3529" s="1061"/>
      <c r="E3529" s="1061"/>
      <c r="F3529" s="1061"/>
      <c r="G3529" s="1061"/>
      <c r="H3529" s="1061"/>
      <c r="I3529" s="1061"/>
      <c r="J3529" s="1061"/>
      <c r="K3529" s="1061"/>
      <c r="L3529" s="1061"/>
      <c r="M3529" s="1061"/>
      <c r="N3529" s="1061"/>
      <c r="O3529" s="1062"/>
    </row>
    <row r="3530" spans="1:15" s="42" customFormat="1" ht="20.25">
      <c r="A3530" s="101" t="s">
        <v>6826</v>
      </c>
      <c r="B3530" s="1049" t="s">
        <v>20</v>
      </c>
      <c r="C3530" s="1051"/>
      <c r="D3530" s="1051"/>
      <c r="E3530" s="1051"/>
      <c r="F3530" s="1051"/>
      <c r="G3530" s="1051"/>
      <c r="H3530" s="1051"/>
      <c r="I3530" s="1051"/>
      <c r="J3530" s="1051"/>
      <c r="K3530" s="1051"/>
      <c r="L3530" s="1051"/>
      <c r="M3530" s="1051"/>
      <c r="N3530" s="1051"/>
      <c r="O3530" s="1050"/>
    </row>
    <row r="3531" spans="1:15" s="912" customFormat="1" ht="159" customHeight="1">
      <c r="A3531" s="104">
        <v>1</v>
      </c>
      <c r="B3531" s="16" t="s">
        <v>9240</v>
      </c>
      <c r="C3531" s="16" t="s">
        <v>9238</v>
      </c>
      <c r="D3531" s="16">
        <v>40.799999999999997</v>
      </c>
      <c r="E3531" s="16">
        <v>1101120002</v>
      </c>
      <c r="F3531" s="697">
        <v>0</v>
      </c>
      <c r="G3531" s="16">
        <v>1</v>
      </c>
      <c r="H3531" s="16">
        <v>97826.67</v>
      </c>
      <c r="I3531" s="697">
        <v>0</v>
      </c>
      <c r="J3531" s="16">
        <v>97826.67</v>
      </c>
      <c r="K3531" s="16" t="s">
        <v>2510</v>
      </c>
      <c r="L3531" s="697">
        <v>240979.9</v>
      </c>
      <c r="M3531" s="698">
        <v>44224</v>
      </c>
      <c r="N3531" s="16" t="s">
        <v>9241</v>
      </c>
      <c r="O3531" s="103"/>
    </row>
    <row r="3532" spans="1:15" s="912" customFormat="1" ht="159" customHeight="1">
      <c r="A3532" s="104">
        <v>2</v>
      </c>
      <c r="B3532" s="16" t="s">
        <v>9242</v>
      </c>
      <c r="C3532" s="16" t="s">
        <v>9238</v>
      </c>
      <c r="D3532" s="16">
        <v>115.8</v>
      </c>
      <c r="E3532" s="16">
        <v>1101120001</v>
      </c>
      <c r="F3532" s="697">
        <v>0</v>
      </c>
      <c r="G3532" s="16">
        <v>1</v>
      </c>
      <c r="H3532" s="16">
        <v>531437.85</v>
      </c>
      <c r="I3532" s="697">
        <v>0</v>
      </c>
      <c r="J3532" s="16">
        <v>531437.85</v>
      </c>
      <c r="K3532" s="16" t="s">
        <v>2511</v>
      </c>
      <c r="L3532" s="16">
        <v>1086935.8600000001</v>
      </c>
      <c r="M3532" s="698">
        <v>44224</v>
      </c>
      <c r="N3532" s="16" t="s">
        <v>9241</v>
      </c>
      <c r="O3532" s="103"/>
    </row>
    <row r="3533" spans="1:15" s="912" customFormat="1" ht="159" customHeight="1">
      <c r="A3533" s="104">
        <v>3</v>
      </c>
      <c r="B3533" s="16" t="s">
        <v>9237</v>
      </c>
      <c r="C3533" s="16" t="s">
        <v>9238</v>
      </c>
      <c r="D3533" s="16">
        <v>75</v>
      </c>
      <c r="E3533" s="16">
        <v>20190025</v>
      </c>
      <c r="F3533" s="697">
        <v>0</v>
      </c>
      <c r="G3533" s="16">
        <v>1</v>
      </c>
      <c r="H3533" s="697">
        <v>88740</v>
      </c>
      <c r="I3533" s="697">
        <v>0</v>
      </c>
      <c r="J3533" s="697">
        <v>88740</v>
      </c>
      <c r="K3533" s="16" t="s">
        <v>2509</v>
      </c>
      <c r="L3533" s="697">
        <v>279414</v>
      </c>
      <c r="M3533" s="698">
        <v>44247</v>
      </c>
      <c r="N3533" s="16" t="s">
        <v>9239</v>
      </c>
      <c r="O3533" s="103"/>
    </row>
    <row r="3534" spans="1:15" s="67" customFormat="1" ht="112.5" customHeight="1">
      <c r="A3534" s="104" t="s">
        <v>6826</v>
      </c>
      <c r="B3534" s="1049" t="s">
        <v>8575</v>
      </c>
      <c r="C3534" s="1050"/>
      <c r="D3534" s="11">
        <f>D3531+D3532+D3533</f>
        <v>231.6</v>
      </c>
      <c r="E3534" s="104" t="s">
        <v>23</v>
      </c>
      <c r="F3534" s="166">
        <v>0</v>
      </c>
      <c r="G3534" s="10">
        <f>G3531+G3532+G3533</f>
        <v>3</v>
      </c>
      <c r="H3534" s="167">
        <f>H3531+H3532+H3533</f>
        <v>718004.52</v>
      </c>
      <c r="I3534" s="167">
        <v>0</v>
      </c>
      <c r="J3534" s="167">
        <f>J3531+J3532+J3533</f>
        <v>718004.52</v>
      </c>
      <c r="K3534" s="103" t="s">
        <v>23</v>
      </c>
      <c r="L3534" s="34">
        <f>L3531+L3532+L3533</f>
        <v>1607329.76</v>
      </c>
      <c r="M3534" s="11" t="s">
        <v>23</v>
      </c>
      <c r="N3534" s="103" t="s">
        <v>23</v>
      </c>
      <c r="O3534" s="11" t="s">
        <v>23</v>
      </c>
    </row>
    <row r="3535" spans="1:15" s="67" customFormat="1" ht="21">
      <c r="A3535" s="104" t="s">
        <v>6827</v>
      </c>
      <c r="B3535" s="1049" t="s">
        <v>197</v>
      </c>
      <c r="C3535" s="1051"/>
      <c r="D3535" s="1051"/>
      <c r="E3535" s="1051"/>
      <c r="F3535" s="1051"/>
      <c r="G3535" s="1051"/>
      <c r="H3535" s="1051"/>
      <c r="I3535" s="1051"/>
      <c r="J3535" s="1051"/>
      <c r="K3535" s="1051"/>
      <c r="L3535" s="1051"/>
      <c r="M3535" s="1051"/>
      <c r="N3535" s="1051"/>
      <c r="O3535" s="1050"/>
    </row>
    <row r="3536" spans="1:15" s="67" customFormat="1" ht="21">
      <c r="A3536" s="44">
        <v>1</v>
      </c>
      <c r="B3536" s="21" t="s">
        <v>23</v>
      </c>
      <c r="C3536" s="21" t="s">
        <v>23</v>
      </c>
      <c r="D3536" s="801">
        <v>0</v>
      </c>
      <c r="E3536" s="44" t="s">
        <v>23</v>
      </c>
      <c r="F3536" s="799">
        <v>0</v>
      </c>
      <c r="G3536" s="282">
        <v>0</v>
      </c>
      <c r="H3536" s="273">
        <v>0</v>
      </c>
      <c r="I3536" s="273">
        <v>0</v>
      </c>
      <c r="J3536" s="273">
        <v>0</v>
      </c>
      <c r="K3536" s="44" t="s">
        <v>23</v>
      </c>
      <c r="L3536" s="273">
        <v>0</v>
      </c>
      <c r="M3536" s="20" t="s">
        <v>23</v>
      </c>
      <c r="N3536" s="44" t="s">
        <v>23</v>
      </c>
      <c r="O3536" s="18" t="s">
        <v>23</v>
      </c>
    </row>
    <row r="3537" spans="1:15" s="67" customFormat="1" ht="96" customHeight="1">
      <c r="A3537" s="104" t="s">
        <v>6827</v>
      </c>
      <c r="B3537" s="1049" t="s">
        <v>8575</v>
      </c>
      <c r="C3537" s="1050"/>
      <c r="D3537" s="11">
        <v>0</v>
      </c>
      <c r="E3537" s="104" t="s">
        <v>23</v>
      </c>
      <c r="F3537" s="166">
        <v>0</v>
      </c>
      <c r="G3537" s="10">
        <v>0</v>
      </c>
      <c r="H3537" s="167">
        <v>0</v>
      </c>
      <c r="I3537" s="167">
        <v>0</v>
      </c>
      <c r="J3537" s="35">
        <v>0</v>
      </c>
      <c r="K3537" s="103" t="s">
        <v>23</v>
      </c>
      <c r="L3537" s="34">
        <v>0</v>
      </c>
      <c r="M3537" s="11" t="s">
        <v>23</v>
      </c>
      <c r="N3537" s="103" t="s">
        <v>23</v>
      </c>
      <c r="O3537" s="11" t="s">
        <v>23</v>
      </c>
    </row>
    <row r="3538" spans="1:15" s="67" customFormat="1" ht="40.5">
      <c r="A3538" s="104" t="s">
        <v>6828</v>
      </c>
      <c r="B3538" s="1049" t="s">
        <v>678</v>
      </c>
      <c r="C3538" s="1051"/>
      <c r="D3538" s="1051"/>
      <c r="E3538" s="1051"/>
      <c r="F3538" s="1051"/>
      <c r="G3538" s="1051"/>
      <c r="H3538" s="1051"/>
      <c r="I3538" s="1051"/>
      <c r="J3538" s="1051"/>
      <c r="K3538" s="1051"/>
      <c r="L3538" s="1051"/>
      <c r="M3538" s="1051"/>
      <c r="N3538" s="1051"/>
      <c r="O3538" s="1050"/>
    </row>
    <row r="3539" spans="1:15" s="67" customFormat="1" ht="21">
      <c r="A3539" s="104"/>
      <c r="B3539" s="1049" t="s">
        <v>977</v>
      </c>
      <c r="C3539" s="1051"/>
      <c r="D3539" s="1051"/>
      <c r="E3539" s="1051"/>
      <c r="F3539" s="1051"/>
      <c r="G3539" s="1051"/>
      <c r="H3539" s="1051"/>
      <c r="I3539" s="1051"/>
      <c r="J3539" s="1051"/>
      <c r="K3539" s="1051"/>
      <c r="L3539" s="1051"/>
      <c r="M3539" s="1051"/>
      <c r="N3539" s="1051"/>
      <c r="O3539" s="1050"/>
    </row>
    <row r="3540" spans="1:15" s="67" customFormat="1" ht="21">
      <c r="A3540" s="44">
        <v>1</v>
      </c>
      <c r="B3540" s="21" t="s">
        <v>23</v>
      </c>
      <c r="C3540" s="21" t="s">
        <v>23</v>
      </c>
      <c r="D3540" s="801">
        <v>0</v>
      </c>
      <c r="E3540" s="44" t="s">
        <v>23</v>
      </c>
      <c r="F3540" s="799">
        <v>0</v>
      </c>
      <c r="G3540" s="282">
        <v>0</v>
      </c>
      <c r="H3540" s="273">
        <v>0</v>
      </c>
      <c r="I3540" s="273">
        <v>0</v>
      </c>
      <c r="J3540" s="273">
        <v>0</v>
      </c>
      <c r="K3540" s="44" t="s">
        <v>23</v>
      </c>
      <c r="L3540" s="273">
        <v>0</v>
      </c>
      <c r="M3540" s="20" t="s">
        <v>23</v>
      </c>
      <c r="N3540" s="44" t="s">
        <v>23</v>
      </c>
      <c r="O3540" s="18" t="s">
        <v>23</v>
      </c>
    </row>
    <row r="3541" spans="1:15" s="67" customFormat="1" ht="40.5">
      <c r="A3541" s="104" t="s">
        <v>6828</v>
      </c>
      <c r="B3541" s="1049" t="s">
        <v>8576</v>
      </c>
      <c r="C3541" s="1050"/>
      <c r="D3541" s="11">
        <v>0</v>
      </c>
      <c r="E3541" s="104" t="s">
        <v>23</v>
      </c>
      <c r="F3541" s="166">
        <v>0</v>
      </c>
      <c r="G3541" s="10">
        <v>0</v>
      </c>
      <c r="H3541" s="167">
        <v>0</v>
      </c>
      <c r="I3541" s="167">
        <v>0</v>
      </c>
      <c r="J3541" s="35">
        <v>0</v>
      </c>
      <c r="K3541" s="103" t="s">
        <v>23</v>
      </c>
      <c r="L3541" s="34">
        <v>0</v>
      </c>
      <c r="M3541" s="11" t="s">
        <v>23</v>
      </c>
      <c r="N3541" s="103" t="s">
        <v>23</v>
      </c>
      <c r="O3541" s="11" t="s">
        <v>23</v>
      </c>
    </row>
    <row r="3542" spans="1:15" s="67" customFormat="1" ht="40.5">
      <c r="A3542" s="104" t="s">
        <v>6829</v>
      </c>
      <c r="B3542" s="1049" t="s">
        <v>692</v>
      </c>
      <c r="C3542" s="1051"/>
      <c r="D3542" s="1051"/>
      <c r="E3542" s="1051"/>
      <c r="F3542" s="1051"/>
      <c r="G3542" s="1051"/>
      <c r="H3542" s="1051"/>
      <c r="I3542" s="1051"/>
      <c r="J3542" s="1051"/>
      <c r="K3542" s="1051"/>
      <c r="L3542" s="1051"/>
      <c r="M3542" s="1051"/>
      <c r="N3542" s="1051"/>
      <c r="O3542" s="1050"/>
    </row>
    <row r="3543" spans="1:15" s="67" customFormat="1" ht="21">
      <c r="A3543" s="44">
        <v>1</v>
      </c>
      <c r="B3543" s="21" t="s">
        <v>23</v>
      </c>
      <c r="C3543" s="21" t="s">
        <v>23</v>
      </c>
      <c r="D3543" s="801">
        <v>0</v>
      </c>
      <c r="E3543" s="44" t="s">
        <v>23</v>
      </c>
      <c r="F3543" s="799">
        <v>0</v>
      </c>
      <c r="G3543" s="282">
        <v>0</v>
      </c>
      <c r="H3543" s="273">
        <v>0</v>
      </c>
      <c r="I3543" s="273">
        <v>0</v>
      </c>
      <c r="J3543" s="273">
        <v>0</v>
      </c>
      <c r="K3543" s="44" t="s">
        <v>23</v>
      </c>
      <c r="L3543" s="273">
        <v>0</v>
      </c>
      <c r="M3543" s="20" t="s">
        <v>23</v>
      </c>
      <c r="N3543" s="44" t="s">
        <v>23</v>
      </c>
      <c r="O3543" s="18" t="s">
        <v>23</v>
      </c>
    </row>
    <row r="3544" spans="1:15" s="67" customFormat="1" ht="40.5">
      <c r="A3544" s="104" t="s">
        <v>6829</v>
      </c>
      <c r="B3544" s="1049" t="s">
        <v>8577</v>
      </c>
      <c r="C3544" s="1050"/>
      <c r="D3544" s="11">
        <v>0</v>
      </c>
      <c r="E3544" s="104" t="s">
        <v>23</v>
      </c>
      <c r="F3544" s="166">
        <v>0</v>
      </c>
      <c r="G3544" s="10">
        <v>0</v>
      </c>
      <c r="H3544" s="167">
        <v>0</v>
      </c>
      <c r="I3544" s="167">
        <v>0</v>
      </c>
      <c r="J3544" s="35">
        <v>0</v>
      </c>
      <c r="K3544" s="103" t="s">
        <v>23</v>
      </c>
      <c r="L3544" s="34">
        <v>0</v>
      </c>
      <c r="M3544" s="11" t="s">
        <v>23</v>
      </c>
      <c r="N3544" s="103" t="s">
        <v>23</v>
      </c>
      <c r="O3544" s="11" t="s">
        <v>23</v>
      </c>
    </row>
    <row r="3545" spans="1:15" s="67" customFormat="1" ht="40.5">
      <c r="A3545" s="104" t="s">
        <v>6830</v>
      </c>
      <c r="B3545" s="1049" t="s">
        <v>721</v>
      </c>
      <c r="C3545" s="1051"/>
      <c r="D3545" s="1051"/>
      <c r="E3545" s="1051"/>
      <c r="F3545" s="1051"/>
      <c r="G3545" s="1051"/>
      <c r="H3545" s="1051"/>
      <c r="I3545" s="1051"/>
      <c r="J3545" s="1051"/>
      <c r="K3545" s="1051"/>
      <c r="L3545" s="1051"/>
      <c r="M3545" s="1051"/>
      <c r="N3545" s="1051"/>
      <c r="O3545" s="1050"/>
    </row>
    <row r="3546" spans="1:15" s="67" customFormat="1" ht="21">
      <c r="A3546" s="44" t="s">
        <v>982</v>
      </c>
      <c r="B3546" s="12" t="s">
        <v>23</v>
      </c>
      <c r="C3546" s="12" t="s">
        <v>23</v>
      </c>
      <c r="D3546" s="54">
        <v>0</v>
      </c>
      <c r="E3546" s="17" t="s">
        <v>23</v>
      </c>
      <c r="F3546" s="799">
        <v>0</v>
      </c>
      <c r="G3546" s="269">
        <v>0</v>
      </c>
      <c r="H3546" s="788">
        <v>0</v>
      </c>
      <c r="I3546" s="273">
        <v>0</v>
      </c>
      <c r="J3546" s="273">
        <v>0</v>
      </c>
      <c r="K3546" s="44" t="s">
        <v>23</v>
      </c>
      <c r="L3546" s="273">
        <v>0</v>
      </c>
      <c r="M3546" s="281" t="s">
        <v>23</v>
      </c>
      <c r="N3546" s="17" t="s">
        <v>23</v>
      </c>
      <c r="O3546" s="18" t="s">
        <v>23</v>
      </c>
    </row>
    <row r="3547" spans="1:15" s="67" customFormat="1" ht="40.5">
      <c r="A3547" s="104" t="s">
        <v>6830</v>
      </c>
      <c r="B3547" s="1049" t="s">
        <v>8578</v>
      </c>
      <c r="C3547" s="1050"/>
      <c r="D3547" s="11">
        <v>0</v>
      </c>
      <c r="E3547" s="104" t="s">
        <v>23</v>
      </c>
      <c r="F3547" s="166">
        <v>0</v>
      </c>
      <c r="G3547" s="10">
        <v>0</v>
      </c>
      <c r="H3547" s="167">
        <v>0</v>
      </c>
      <c r="I3547" s="167">
        <v>0</v>
      </c>
      <c r="J3547" s="35">
        <v>0</v>
      </c>
      <c r="K3547" s="103" t="s">
        <v>23</v>
      </c>
      <c r="L3547" s="846">
        <v>0</v>
      </c>
      <c r="M3547" s="11" t="s">
        <v>23</v>
      </c>
      <c r="N3547" s="103" t="s">
        <v>23</v>
      </c>
      <c r="O3547" s="11" t="s">
        <v>23</v>
      </c>
    </row>
    <row r="3548" spans="1:15" s="67" customFormat="1" ht="40.5">
      <c r="A3548" s="104" t="s">
        <v>6831</v>
      </c>
      <c r="B3548" s="1049" t="s">
        <v>735</v>
      </c>
      <c r="C3548" s="1051"/>
      <c r="D3548" s="1051"/>
      <c r="E3548" s="1051"/>
      <c r="F3548" s="1051"/>
      <c r="G3548" s="1051"/>
      <c r="H3548" s="1051"/>
      <c r="I3548" s="1051"/>
      <c r="J3548" s="1051"/>
      <c r="K3548" s="1051"/>
      <c r="L3548" s="1051"/>
      <c r="M3548" s="1051"/>
      <c r="N3548" s="1051"/>
      <c r="O3548" s="1050"/>
    </row>
    <row r="3549" spans="1:15" s="67" customFormat="1" ht="40.5">
      <c r="A3549" s="104" t="s">
        <v>6832</v>
      </c>
      <c r="B3549" s="1049" t="s">
        <v>985</v>
      </c>
      <c r="C3549" s="1051"/>
      <c r="D3549" s="1051"/>
      <c r="E3549" s="1051"/>
      <c r="F3549" s="1051"/>
      <c r="G3549" s="1051"/>
      <c r="H3549" s="1051"/>
      <c r="I3549" s="1051"/>
      <c r="J3549" s="1051"/>
      <c r="K3549" s="1051"/>
      <c r="L3549" s="1051"/>
      <c r="M3549" s="1051"/>
      <c r="N3549" s="1051"/>
      <c r="O3549" s="1050"/>
    </row>
    <row r="3550" spans="1:15" s="67" customFormat="1" ht="21">
      <c r="A3550" s="44">
        <v>1</v>
      </c>
      <c r="B3550" s="21" t="s">
        <v>23</v>
      </c>
      <c r="C3550" s="21" t="s">
        <v>23</v>
      </c>
      <c r="D3550" s="801">
        <v>0</v>
      </c>
      <c r="E3550" s="44" t="s">
        <v>23</v>
      </c>
      <c r="F3550" s="799">
        <v>0</v>
      </c>
      <c r="G3550" s="282">
        <v>0</v>
      </c>
      <c r="H3550" s="273">
        <v>0</v>
      </c>
      <c r="I3550" s="273">
        <v>0</v>
      </c>
      <c r="J3550" s="273">
        <v>0</v>
      </c>
      <c r="K3550" s="44" t="s">
        <v>23</v>
      </c>
      <c r="L3550" s="273">
        <v>0</v>
      </c>
      <c r="M3550" s="20" t="s">
        <v>23</v>
      </c>
      <c r="N3550" s="44" t="s">
        <v>23</v>
      </c>
      <c r="O3550" s="18" t="s">
        <v>23</v>
      </c>
    </row>
    <row r="3551" spans="1:15" s="67" customFormat="1" ht="40.5">
      <c r="A3551" s="104" t="s">
        <v>6832</v>
      </c>
      <c r="B3551" s="1049" t="s">
        <v>8579</v>
      </c>
      <c r="C3551" s="1050"/>
      <c r="D3551" s="11">
        <v>0</v>
      </c>
      <c r="E3551" s="104" t="s">
        <v>23</v>
      </c>
      <c r="F3551" s="166">
        <v>0</v>
      </c>
      <c r="G3551" s="10">
        <v>0</v>
      </c>
      <c r="H3551" s="167">
        <v>0</v>
      </c>
      <c r="I3551" s="167">
        <v>0</v>
      </c>
      <c r="J3551" s="35">
        <v>0</v>
      </c>
      <c r="K3551" s="103" t="s">
        <v>23</v>
      </c>
      <c r="L3551" s="34">
        <v>0</v>
      </c>
      <c r="M3551" s="11" t="s">
        <v>23</v>
      </c>
      <c r="N3551" s="103" t="s">
        <v>23</v>
      </c>
      <c r="O3551" s="11" t="s">
        <v>23</v>
      </c>
    </row>
    <row r="3552" spans="1:15" s="67" customFormat="1" ht="40.5">
      <c r="A3552" s="104" t="s">
        <v>6833</v>
      </c>
      <c r="B3552" s="1049" t="s">
        <v>987</v>
      </c>
      <c r="C3552" s="1051"/>
      <c r="D3552" s="1051"/>
      <c r="E3552" s="1051"/>
      <c r="F3552" s="1051"/>
      <c r="G3552" s="1051"/>
      <c r="H3552" s="1051"/>
      <c r="I3552" s="1051"/>
      <c r="J3552" s="1051"/>
      <c r="K3552" s="1051"/>
      <c r="L3552" s="1051"/>
      <c r="M3552" s="1051"/>
      <c r="N3552" s="1051"/>
      <c r="O3552" s="1050"/>
    </row>
    <row r="3553" spans="1:15" s="67" customFormat="1" ht="21">
      <c r="A3553" s="820">
        <v>1</v>
      </c>
      <c r="B3553" s="21" t="s">
        <v>23</v>
      </c>
      <c r="C3553" s="21" t="s">
        <v>23</v>
      </c>
      <c r="D3553" s="801">
        <v>0</v>
      </c>
      <c r="E3553" s="44" t="s">
        <v>23</v>
      </c>
      <c r="F3553" s="799">
        <v>0</v>
      </c>
      <c r="G3553" s="282">
        <v>0</v>
      </c>
      <c r="H3553" s="273">
        <v>0</v>
      </c>
      <c r="I3553" s="273">
        <v>0</v>
      </c>
      <c r="J3553" s="273">
        <v>0</v>
      </c>
      <c r="K3553" s="44" t="s">
        <v>23</v>
      </c>
      <c r="L3553" s="273">
        <v>0</v>
      </c>
      <c r="M3553" s="20" t="s">
        <v>23</v>
      </c>
      <c r="N3553" s="44" t="s">
        <v>23</v>
      </c>
      <c r="O3553" s="18" t="s">
        <v>23</v>
      </c>
    </row>
    <row r="3554" spans="1:15" s="67" customFormat="1" ht="40.5">
      <c r="A3554" s="104" t="s">
        <v>6833</v>
      </c>
      <c r="B3554" s="1049" t="s">
        <v>8580</v>
      </c>
      <c r="C3554" s="1050"/>
      <c r="D3554" s="11">
        <v>0</v>
      </c>
      <c r="E3554" s="104" t="s">
        <v>23</v>
      </c>
      <c r="F3554" s="166">
        <v>0</v>
      </c>
      <c r="G3554" s="10">
        <v>0</v>
      </c>
      <c r="H3554" s="167">
        <v>0</v>
      </c>
      <c r="I3554" s="167">
        <v>0</v>
      </c>
      <c r="J3554" s="35">
        <v>0</v>
      </c>
      <c r="K3554" s="103" t="s">
        <v>23</v>
      </c>
      <c r="L3554" s="34">
        <v>0</v>
      </c>
      <c r="M3554" s="11" t="s">
        <v>23</v>
      </c>
      <c r="N3554" s="103" t="s">
        <v>23</v>
      </c>
      <c r="O3554" s="11" t="s">
        <v>23</v>
      </c>
    </row>
    <row r="3555" spans="1:15" s="67" customFormat="1" ht="40.5">
      <c r="A3555" s="104" t="s">
        <v>6834</v>
      </c>
      <c r="B3555" s="1049" t="s">
        <v>990</v>
      </c>
      <c r="C3555" s="1051"/>
      <c r="D3555" s="1051"/>
      <c r="E3555" s="1051"/>
      <c r="F3555" s="1051"/>
      <c r="G3555" s="1051"/>
      <c r="H3555" s="1051"/>
      <c r="I3555" s="1051"/>
      <c r="J3555" s="1051"/>
      <c r="K3555" s="1051"/>
      <c r="L3555" s="1051"/>
      <c r="M3555" s="1051"/>
      <c r="N3555" s="1051"/>
      <c r="O3555" s="1050"/>
    </row>
    <row r="3556" spans="1:15" s="67" customFormat="1" ht="21">
      <c r="A3556" s="820">
        <v>1</v>
      </c>
      <c r="B3556" s="21" t="s">
        <v>23</v>
      </c>
      <c r="C3556" s="21" t="s">
        <v>23</v>
      </c>
      <c r="D3556" s="801">
        <v>0</v>
      </c>
      <c r="E3556" s="44" t="s">
        <v>23</v>
      </c>
      <c r="F3556" s="799">
        <v>0</v>
      </c>
      <c r="G3556" s="282">
        <v>0</v>
      </c>
      <c r="H3556" s="273">
        <v>0</v>
      </c>
      <c r="I3556" s="273">
        <v>0</v>
      </c>
      <c r="J3556" s="273">
        <v>0</v>
      </c>
      <c r="K3556" s="44" t="s">
        <v>23</v>
      </c>
      <c r="L3556" s="273">
        <v>0</v>
      </c>
      <c r="M3556" s="20" t="s">
        <v>23</v>
      </c>
      <c r="N3556" s="44" t="s">
        <v>23</v>
      </c>
      <c r="O3556" s="18" t="s">
        <v>23</v>
      </c>
    </row>
    <row r="3557" spans="1:15" s="67" customFormat="1" ht="40.5">
      <c r="A3557" s="104" t="s">
        <v>6834</v>
      </c>
      <c r="B3557" s="1049" t="s">
        <v>8581</v>
      </c>
      <c r="C3557" s="1050"/>
      <c r="D3557" s="11">
        <v>0</v>
      </c>
      <c r="E3557" s="104" t="s">
        <v>23</v>
      </c>
      <c r="F3557" s="166">
        <v>0</v>
      </c>
      <c r="G3557" s="10">
        <v>0</v>
      </c>
      <c r="H3557" s="167">
        <v>0</v>
      </c>
      <c r="I3557" s="167">
        <v>0</v>
      </c>
      <c r="J3557" s="35">
        <v>0</v>
      </c>
      <c r="K3557" s="103" t="s">
        <v>23</v>
      </c>
      <c r="L3557" s="34">
        <v>0</v>
      </c>
      <c r="M3557" s="11" t="s">
        <v>23</v>
      </c>
      <c r="N3557" s="103" t="s">
        <v>23</v>
      </c>
      <c r="O3557" s="11" t="s">
        <v>23</v>
      </c>
    </row>
    <row r="3558" spans="1:15" s="67" customFormat="1" ht="40.5">
      <c r="A3558" s="104" t="s">
        <v>6835</v>
      </c>
      <c r="B3558" s="103" t="s">
        <v>721</v>
      </c>
      <c r="C3558" s="103"/>
      <c r="D3558" s="103"/>
      <c r="E3558" s="103"/>
      <c r="F3558" s="103"/>
      <c r="G3558" s="103"/>
      <c r="H3558" s="103"/>
      <c r="I3558" s="103"/>
      <c r="J3558" s="103"/>
      <c r="K3558" s="103"/>
      <c r="L3558" s="103"/>
      <c r="M3558" s="103"/>
      <c r="N3558" s="103"/>
      <c r="O3558" s="103"/>
    </row>
    <row r="3559" spans="1:15" s="67" customFormat="1" ht="21">
      <c r="A3559" s="847" t="s">
        <v>982</v>
      </c>
      <c r="B3559" s="21" t="s">
        <v>23</v>
      </c>
      <c r="C3559" s="21" t="s">
        <v>23</v>
      </c>
      <c r="D3559" s="801">
        <v>0</v>
      </c>
      <c r="E3559" s="44" t="s">
        <v>23</v>
      </c>
      <c r="F3559" s="799">
        <v>0</v>
      </c>
      <c r="G3559" s="282">
        <v>0</v>
      </c>
      <c r="H3559" s="273">
        <v>0</v>
      </c>
      <c r="I3559" s="273">
        <v>0</v>
      </c>
      <c r="J3559" s="273">
        <v>0</v>
      </c>
      <c r="K3559" s="44" t="s">
        <v>23</v>
      </c>
      <c r="L3559" s="273">
        <v>0</v>
      </c>
      <c r="M3559" s="20" t="s">
        <v>23</v>
      </c>
      <c r="N3559" s="44" t="s">
        <v>23</v>
      </c>
      <c r="O3559" s="18" t="s">
        <v>23</v>
      </c>
    </row>
    <row r="3560" spans="1:15" s="67" customFormat="1" ht="104.25" customHeight="1">
      <c r="A3560" s="104" t="s">
        <v>6835</v>
      </c>
      <c r="B3560" s="1049" t="s">
        <v>8578</v>
      </c>
      <c r="C3560" s="1050"/>
      <c r="D3560" s="11">
        <v>0</v>
      </c>
      <c r="E3560" s="104" t="s">
        <v>23</v>
      </c>
      <c r="F3560" s="166">
        <v>0</v>
      </c>
      <c r="G3560" s="10">
        <v>0</v>
      </c>
      <c r="H3560" s="167">
        <v>0</v>
      </c>
      <c r="I3560" s="167">
        <v>0</v>
      </c>
      <c r="J3560" s="35">
        <v>0</v>
      </c>
      <c r="K3560" s="103" t="s">
        <v>23</v>
      </c>
      <c r="L3560" s="34">
        <v>0</v>
      </c>
      <c r="M3560" s="11" t="s">
        <v>23</v>
      </c>
      <c r="N3560" s="103" t="s">
        <v>23</v>
      </c>
      <c r="O3560" s="11" t="s">
        <v>23</v>
      </c>
    </row>
    <row r="3561" spans="1:15" s="67" customFormat="1" ht="40.5">
      <c r="A3561" s="104" t="s">
        <v>6836</v>
      </c>
      <c r="B3561" s="1068" t="s">
        <v>994</v>
      </c>
      <c r="C3561" s="1069"/>
      <c r="D3561" s="1069"/>
      <c r="E3561" s="1069"/>
      <c r="F3561" s="1069"/>
      <c r="G3561" s="1069"/>
      <c r="H3561" s="1069"/>
      <c r="I3561" s="1069"/>
      <c r="J3561" s="1069"/>
      <c r="K3561" s="1069"/>
      <c r="L3561" s="1069"/>
      <c r="M3561" s="1069"/>
      <c r="N3561" s="1069"/>
      <c r="O3561" s="1070"/>
    </row>
    <row r="3562" spans="1:15" s="67" customFormat="1" ht="21">
      <c r="A3562" s="847" t="s">
        <v>982</v>
      </c>
      <c r="B3562" s="21" t="s">
        <v>23</v>
      </c>
      <c r="C3562" s="21" t="s">
        <v>23</v>
      </c>
      <c r="D3562" s="801">
        <v>0</v>
      </c>
      <c r="E3562" s="44" t="s">
        <v>23</v>
      </c>
      <c r="F3562" s="799">
        <v>0</v>
      </c>
      <c r="G3562" s="282">
        <v>0</v>
      </c>
      <c r="H3562" s="273">
        <v>0</v>
      </c>
      <c r="I3562" s="273">
        <v>0</v>
      </c>
      <c r="J3562" s="273">
        <v>0</v>
      </c>
      <c r="K3562" s="44" t="s">
        <v>23</v>
      </c>
      <c r="L3562" s="273">
        <v>0</v>
      </c>
      <c r="M3562" s="20" t="s">
        <v>23</v>
      </c>
      <c r="N3562" s="44" t="s">
        <v>23</v>
      </c>
      <c r="O3562" s="18" t="s">
        <v>23</v>
      </c>
    </row>
    <row r="3563" spans="1:15" s="67" customFormat="1" ht="40.5">
      <c r="A3563" s="104" t="s">
        <v>6836</v>
      </c>
      <c r="B3563" s="103"/>
      <c r="C3563" s="103"/>
      <c r="D3563" s="11">
        <v>0</v>
      </c>
      <c r="E3563" s="104" t="s">
        <v>23</v>
      </c>
      <c r="F3563" s="166">
        <v>0</v>
      </c>
      <c r="G3563" s="10">
        <v>0</v>
      </c>
      <c r="H3563" s="167">
        <v>0</v>
      </c>
      <c r="I3563" s="167">
        <v>0</v>
      </c>
      <c r="J3563" s="35">
        <v>0</v>
      </c>
      <c r="K3563" s="103" t="s">
        <v>23</v>
      </c>
      <c r="L3563" s="34">
        <v>0</v>
      </c>
      <c r="M3563" s="11" t="s">
        <v>23</v>
      </c>
      <c r="N3563" s="103" t="s">
        <v>23</v>
      </c>
      <c r="O3563" s="11" t="s">
        <v>23</v>
      </c>
    </row>
    <row r="3564" spans="1:15" s="67" customFormat="1" ht="113.25" customHeight="1">
      <c r="A3564" s="104" t="s">
        <v>6825</v>
      </c>
      <c r="B3564" s="1068" t="s">
        <v>8582</v>
      </c>
      <c r="C3564" s="1070"/>
      <c r="D3564" s="11">
        <f>D3534+D3537+D3560</f>
        <v>231.6</v>
      </c>
      <c r="E3564" s="104" t="s">
        <v>23</v>
      </c>
      <c r="F3564" s="166">
        <v>0</v>
      </c>
      <c r="G3564" s="10">
        <f>G3534</f>
        <v>3</v>
      </c>
      <c r="H3564" s="167">
        <f>H3534</f>
        <v>718004.52</v>
      </c>
      <c r="I3564" s="167">
        <v>0</v>
      </c>
      <c r="J3564" s="35">
        <f>J3534</f>
        <v>718004.52</v>
      </c>
      <c r="K3564" s="103" t="s">
        <v>23</v>
      </c>
      <c r="L3564" s="34">
        <f>L3534</f>
        <v>1607329.76</v>
      </c>
      <c r="M3564" s="11" t="s">
        <v>23</v>
      </c>
      <c r="N3564" s="103" t="s">
        <v>23</v>
      </c>
      <c r="O3564" s="11" t="s">
        <v>23</v>
      </c>
    </row>
    <row r="3565" spans="1:15" s="42" customFormat="1" ht="82.5" customHeight="1">
      <c r="A3565" s="101" t="s">
        <v>1119</v>
      </c>
      <c r="B3565" s="1047" t="s">
        <v>3219</v>
      </c>
      <c r="C3565" s="1086"/>
      <c r="D3565" s="168">
        <f>D798+D837+D873+D910+D947+D984+D1030+D1069+D1113+D1152+D1188+D1224+D1260+D1298+D1338+D1377+D1413+D1417+D1449+D1485+D1523+D1561+D1597+D1633+D1669+D1706+D1742+D1778+D1814+D1850+D1887+D1924+D1961+D1998+D2037+D2075+D2149+D2186+D2225+D2317+D2281+D2376+D2420+D2456+D2492+D2528+D2617+D2658+D2704+D2741+D2777+D2814+D2854+D2890+D2928+D2965+D3003+D3042+D3079+D3119+D3158+D3195+D3234+D3271+D3309+D3346+D3383+D3421+D3460+D3494+D3528+D3564</f>
        <v>187153.63000000012</v>
      </c>
      <c r="E3565" s="175" t="s">
        <v>23</v>
      </c>
      <c r="F3565" s="175">
        <v>0.37200000000000005</v>
      </c>
      <c r="G3565" s="168">
        <f>G3564+G3528+G3494+G3460+G3421+G3383+G3346+G3309+G3271+G3234+G3195+G3158+G3119+G3079+G3042+G3003+G2965+G2928+G2890+G2854+G2814+G2777+G2741+G2704+G2658+G2617+G2528+G2492+G2456+G2420+G2376+G2317+G2281+G2225+G2186+G2149+G2112+G2075+G2037+G1998+G1961+G1924+G1887+G1850+G1814+G1778+G1742+G1706+G1669+G1633+G1597+G1561+G1523+G1485+G1449+G1413+G1377+G1338+G1298+G1260+G1224+G1188+G1152+G1113+G1069+G1030+G984+G947+G910+G873+G837+G798</f>
        <v>311</v>
      </c>
      <c r="H3565" s="168">
        <f>H798+H837+H873+H910+H947+H984+H1030+H1069+H1113+H1152+H1188+H1224+H1260+H1298+H1338+H1377+H1413+H1417+H1449+H1485+H1523+H1561+H1597+H1633+H1669+H1706+H1742+H1778+H1814+H1850+H1887+H1924+H1961+H1998+H2037+H2075+H2149+H2186+H2225+H2281+H2317+H2376+H2420+H2456+H2492+H2528+H2617+H2658+H2704+H2741+H2777+H2814+H2854+H2890+H2928+H2965+H3003+H3042+H3079+H3119+H3158+H3195+H3234+H3271+H3309+H3346+H3383+H3421+H3460+H3494+H3528+H3564</f>
        <v>1027028608.5399998</v>
      </c>
      <c r="I3565" s="34">
        <f>I798+I837+I873+I910+I947+I984+I1030+I1069+I1113+I1152+I1188+I1224+I1260+I1298+I1338+I1377+I1413+I1417+I1449+I1485+I1523+I1561+I1597+I1633+I1669+I1706+I1742+I1778+I1814+I1850+I1887+I1924+I1961+I1998+I2037+I2075+I2149+I2186+I2225+I2281+I2317+I2376+I2420+I2456+I2492+I2528+I2617+I2658+I2704+I2741+I2777+I2814+I2854+I2890+I2928+I2965+I3003+I3042+I3079+I3119+I3158+I3195+I3234+I3271+I3309+I3346+I3383+I3421+I3460+I3494+I3528+I3564</f>
        <v>548676662.07000029</v>
      </c>
      <c r="J3565" s="34">
        <f>J798+J837+J873+J910+J947+J984+J1030+J1069+J1113+J1152+J1188+J1224+J1260+J1298+J1338+J1377+J1413+J1417+J1449+J1485+J1523+J1561+J1597+J1633+J1669+J1706+J1742+J1778+J1814+J1850+J1887+J1924+J1961+J1998+J2037+J2075+J2149+J2186+J2225+J2281+J2317+J2376+J2420+J2456+J2492+J2528+J2617+J2658+J2704+J2741+J2777+J2814+J2854+J2890+J2928+J2965+J3003+J3042+J3079+J3119+J3158+J3195+J3234+J3271+J3309+J3346+J3383+J3421+J3460+J3564</f>
        <v>478351946.46999991</v>
      </c>
      <c r="K3565" s="11" t="s">
        <v>23</v>
      </c>
      <c r="L3565" s="34">
        <f>L798+L837+L873+L910+L947+L984+L1030+L1069+L1113+L1152+L1188+L1224+L1260+L1298+L1338+L1377+L1413+L1417+L1449+L1485+L1523+L1561+L1597+L1633+L1669+L1706+L1742+L1778+L1814+L1850+L1887+L1924+L1961+L1998+L2037+L2075+L2149+L2186+L2225+L2281+L2317+L2376+L2420+L2456+L2492+L2528+L2617+L2658+L2704+L2741+L2777+L2814+L2854+L2890+L2928+L2965+L3003+L3042+L3079+L3119+L3158+L3195+L3234+L3271+L3309+L3346+L3383+L3421+L3460+L3564</f>
        <v>2825737721.9200001</v>
      </c>
      <c r="M3565" s="11" t="s">
        <v>23</v>
      </c>
      <c r="N3565" s="11" t="s">
        <v>23</v>
      </c>
      <c r="O3565" s="11" t="s">
        <v>23</v>
      </c>
    </row>
    <row r="3566" spans="1:15" s="42" customFormat="1" ht="31.5" customHeight="1">
      <c r="A3566" s="104" t="s">
        <v>3286</v>
      </c>
      <c r="B3566" s="1060" t="s">
        <v>5337</v>
      </c>
      <c r="C3566" s="1121"/>
      <c r="D3566" s="1121"/>
      <c r="E3566" s="1121"/>
      <c r="F3566" s="1121"/>
      <c r="G3566" s="1121"/>
      <c r="H3566" s="1121"/>
      <c r="I3566" s="1121"/>
      <c r="J3566" s="1121"/>
      <c r="K3566" s="1121"/>
      <c r="L3566" s="1121"/>
      <c r="M3566" s="1121"/>
      <c r="N3566" s="1121"/>
      <c r="O3566" s="1027"/>
    </row>
    <row r="3567" spans="1:15" s="67" customFormat="1" ht="56.25" customHeight="1">
      <c r="A3567" s="104" t="s">
        <v>3220</v>
      </c>
      <c r="B3567" s="1068" t="s">
        <v>3221</v>
      </c>
      <c r="C3567" s="1074"/>
      <c r="D3567" s="1074"/>
      <c r="E3567" s="1074"/>
      <c r="F3567" s="1074"/>
      <c r="G3567" s="1074"/>
      <c r="H3567" s="1074"/>
      <c r="I3567" s="1074"/>
      <c r="J3567" s="1074"/>
      <c r="K3567" s="1074"/>
      <c r="L3567" s="1074"/>
      <c r="M3567" s="1074"/>
      <c r="N3567" s="1074"/>
      <c r="O3567" s="1075"/>
    </row>
    <row r="3568" spans="1:15" s="67" customFormat="1" ht="21">
      <c r="A3568" s="104" t="s">
        <v>3222</v>
      </c>
      <c r="B3568" s="1068" t="s">
        <v>20</v>
      </c>
      <c r="C3568" s="1074"/>
      <c r="D3568" s="1074"/>
      <c r="E3568" s="1074"/>
      <c r="F3568" s="1074"/>
      <c r="G3568" s="1074"/>
      <c r="H3568" s="1074"/>
      <c r="I3568" s="1074"/>
      <c r="J3568" s="1074"/>
      <c r="K3568" s="1074"/>
      <c r="L3568" s="1074"/>
      <c r="M3568" s="1074"/>
      <c r="N3568" s="1074"/>
      <c r="O3568" s="1075"/>
    </row>
    <row r="3569" spans="1:15" s="67" customFormat="1" ht="21">
      <c r="A3569" s="104"/>
      <c r="B3569" s="21"/>
      <c r="C3569" s="21"/>
      <c r="D3569" s="11">
        <v>0</v>
      </c>
      <c r="E3569" s="104" t="s">
        <v>23</v>
      </c>
      <c r="F3569" s="166">
        <v>0</v>
      </c>
      <c r="G3569" s="10">
        <v>0</v>
      </c>
      <c r="H3569" s="167">
        <v>0</v>
      </c>
      <c r="I3569" s="167">
        <v>0</v>
      </c>
      <c r="J3569" s="35">
        <v>0</v>
      </c>
      <c r="K3569" s="103" t="s">
        <v>23</v>
      </c>
      <c r="L3569" s="34">
        <v>0</v>
      </c>
      <c r="M3569" s="11"/>
      <c r="N3569" s="103"/>
      <c r="O3569" s="11"/>
    </row>
    <row r="3570" spans="1:15" s="67" customFormat="1" ht="21">
      <c r="A3570" s="104" t="s">
        <v>3222</v>
      </c>
      <c r="B3570" s="1068" t="s">
        <v>3223</v>
      </c>
      <c r="C3570" s="1075"/>
      <c r="D3570" s="11">
        <v>0</v>
      </c>
      <c r="E3570" s="104" t="s">
        <v>23</v>
      </c>
      <c r="F3570" s="166">
        <v>0</v>
      </c>
      <c r="G3570" s="10">
        <v>0</v>
      </c>
      <c r="H3570" s="167">
        <v>0</v>
      </c>
      <c r="I3570" s="167">
        <v>0</v>
      </c>
      <c r="J3570" s="35">
        <v>0</v>
      </c>
      <c r="K3570" s="103" t="s">
        <v>23</v>
      </c>
      <c r="L3570" s="34">
        <v>0</v>
      </c>
      <c r="M3570" s="11" t="s">
        <v>23</v>
      </c>
      <c r="N3570" s="103" t="s">
        <v>23</v>
      </c>
      <c r="O3570" s="11" t="s">
        <v>23</v>
      </c>
    </row>
    <row r="3571" spans="1:15" s="67" customFormat="1" ht="41.25" customHeight="1">
      <c r="A3571" s="104" t="s">
        <v>3224</v>
      </c>
      <c r="B3571" s="1068" t="s">
        <v>197</v>
      </c>
      <c r="C3571" s="1074"/>
      <c r="D3571" s="1074"/>
      <c r="E3571" s="1074"/>
      <c r="F3571" s="1074"/>
      <c r="G3571" s="1074"/>
      <c r="H3571" s="1074"/>
      <c r="I3571" s="1074"/>
      <c r="J3571" s="1074"/>
      <c r="K3571" s="1074"/>
      <c r="L3571" s="1074"/>
      <c r="M3571" s="1074"/>
      <c r="N3571" s="1074"/>
      <c r="O3571" s="1075"/>
    </row>
    <row r="3572" spans="1:15" s="67" customFormat="1" ht="21">
      <c r="A3572" s="44">
        <v>1</v>
      </c>
      <c r="B3572" s="21" t="s">
        <v>23</v>
      </c>
      <c r="C3572" s="21" t="s">
        <v>23</v>
      </c>
      <c r="D3572" s="801">
        <v>0</v>
      </c>
      <c r="E3572" s="44" t="s">
        <v>23</v>
      </c>
      <c r="F3572" s="799">
        <v>0</v>
      </c>
      <c r="G3572" s="282">
        <v>0</v>
      </c>
      <c r="H3572" s="273">
        <v>0</v>
      </c>
      <c r="I3572" s="273">
        <v>0</v>
      </c>
      <c r="J3572" s="273">
        <v>0</v>
      </c>
      <c r="K3572" s="44" t="s">
        <v>23</v>
      </c>
      <c r="L3572" s="273">
        <v>0</v>
      </c>
      <c r="M3572" s="20" t="s">
        <v>23</v>
      </c>
      <c r="N3572" s="44" t="s">
        <v>23</v>
      </c>
      <c r="O3572" s="18" t="s">
        <v>23</v>
      </c>
    </row>
    <row r="3573" spans="1:15" s="67" customFormat="1" ht="21">
      <c r="A3573" s="104" t="s">
        <v>3224</v>
      </c>
      <c r="B3573" s="162"/>
      <c r="C3573" s="163"/>
      <c r="D3573" s="11">
        <v>0</v>
      </c>
      <c r="E3573" s="104" t="s">
        <v>23</v>
      </c>
      <c r="F3573" s="166">
        <v>0</v>
      </c>
      <c r="G3573" s="10">
        <v>0</v>
      </c>
      <c r="H3573" s="167">
        <v>0</v>
      </c>
      <c r="I3573" s="167">
        <v>0</v>
      </c>
      <c r="J3573" s="35">
        <v>0</v>
      </c>
      <c r="K3573" s="103" t="s">
        <v>23</v>
      </c>
      <c r="L3573" s="34">
        <v>0</v>
      </c>
      <c r="M3573" s="11" t="s">
        <v>23</v>
      </c>
      <c r="N3573" s="103" t="s">
        <v>23</v>
      </c>
      <c r="O3573" s="11" t="s">
        <v>23</v>
      </c>
    </row>
    <row r="3574" spans="1:15" s="67" customFormat="1" ht="21">
      <c r="A3574" s="104" t="s">
        <v>3225</v>
      </c>
      <c r="B3574" s="1068" t="s">
        <v>678</v>
      </c>
      <c r="C3574" s="1074"/>
      <c r="D3574" s="1074"/>
      <c r="E3574" s="1074"/>
      <c r="F3574" s="1074"/>
      <c r="G3574" s="1074"/>
      <c r="H3574" s="1074"/>
      <c r="I3574" s="1074"/>
      <c r="J3574" s="1074"/>
      <c r="K3574" s="1074"/>
      <c r="L3574" s="1074"/>
      <c r="M3574" s="1074"/>
      <c r="N3574" s="1074"/>
      <c r="O3574" s="1075"/>
    </row>
    <row r="3575" spans="1:15" s="67" customFormat="1" ht="21">
      <c r="A3575" s="104" t="s">
        <v>3226</v>
      </c>
      <c r="B3575" s="1068" t="s">
        <v>977</v>
      </c>
      <c r="C3575" s="1074"/>
      <c r="D3575" s="1074"/>
      <c r="E3575" s="1074"/>
      <c r="F3575" s="1074"/>
      <c r="G3575" s="1074"/>
      <c r="H3575" s="1074"/>
      <c r="I3575" s="1074"/>
      <c r="J3575" s="1074"/>
      <c r="K3575" s="1074"/>
      <c r="L3575" s="1074"/>
      <c r="M3575" s="1074"/>
      <c r="N3575" s="1074"/>
      <c r="O3575" s="1075"/>
    </row>
    <row r="3576" spans="1:15" s="67" customFormat="1" ht="21">
      <c r="A3576" s="44">
        <v>1</v>
      </c>
      <c r="B3576" s="21" t="s">
        <v>23</v>
      </c>
      <c r="C3576" s="21" t="s">
        <v>23</v>
      </c>
      <c r="D3576" s="801">
        <v>0</v>
      </c>
      <c r="E3576" s="44" t="s">
        <v>23</v>
      </c>
      <c r="F3576" s="799">
        <v>0</v>
      </c>
      <c r="G3576" s="282">
        <v>0</v>
      </c>
      <c r="H3576" s="273">
        <v>0</v>
      </c>
      <c r="I3576" s="273">
        <v>0</v>
      </c>
      <c r="J3576" s="273">
        <v>0</v>
      </c>
      <c r="K3576" s="44" t="s">
        <v>23</v>
      </c>
      <c r="L3576" s="273">
        <v>0</v>
      </c>
      <c r="M3576" s="20" t="s">
        <v>23</v>
      </c>
      <c r="N3576" s="44" t="s">
        <v>23</v>
      </c>
      <c r="O3576" s="18" t="s">
        <v>23</v>
      </c>
    </row>
    <row r="3577" spans="1:15" s="67" customFormat="1" ht="21">
      <c r="A3577" s="104" t="s">
        <v>3226</v>
      </c>
      <c r="B3577" s="1049" t="s">
        <v>978</v>
      </c>
      <c r="C3577" s="1058"/>
      <c r="D3577" s="11">
        <v>0</v>
      </c>
      <c r="E3577" s="104" t="s">
        <v>23</v>
      </c>
      <c r="F3577" s="166">
        <v>0</v>
      </c>
      <c r="G3577" s="10">
        <v>0</v>
      </c>
      <c r="H3577" s="167">
        <v>0</v>
      </c>
      <c r="I3577" s="167">
        <v>0</v>
      </c>
      <c r="J3577" s="35">
        <v>0</v>
      </c>
      <c r="K3577" s="103" t="s">
        <v>23</v>
      </c>
      <c r="L3577" s="34">
        <v>0</v>
      </c>
      <c r="M3577" s="11" t="s">
        <v>23</v>
      </c>
      <c r="N3577" s="103" t="s">
        <v>23</v>
      </c>
      <c r="O3577" s="11" t="s">
        <v>23</v>
      </c>
    </row>
    <row r="3578" spans="1:15" s="67" customFormat="1" ht="21">
      <c r="A3578" s="104" t="s">
        <v>3227</v>
      </c>
      <c r="B3578" s="1049" t="s">
        <v>692</v>
      </c>
      <c r="C3578" s="1057"/>
      <c r="D3578" s="1057"/>
      <c r="E3578" s="1057"/>
      <c r="F3578" s="1057"/>
      <c r="G3578" s="1057"/>
      <c r="H3578" s="1057"/>
      <c r="I3578" s="1057"/>
      <c r="J3578" s="1057"/>
      <c r="K3578" s="1057"/>
      <c r="L3578" s="1057"/>
      <c r="M3578" s="1057"/>
      <c r="N3578" s="1057"/>
      <c r="O3578" s="1058"/>
    </row>
    <row r="3579" spans="1:15" s="67" customFormat="1" ht="21">
      <c r="A3579" s="44">
        <v>1</v>
      </c>
      <c r="B3579" s="21" t="s">
        <v>23</v>
      </c>
      <c r="C3579" s="21" t="s">
        <v>23</v>
      </c>
      <c r="D3579" s="801">
        <v>0</v>
      </c>
      <c r="E3579" s="44" t="s">
        <v>23</v>
      </c>
      <c r="F3579" s="799">
        <v>0</v>
      </c>
      <c r="G3579" s="282">
        <v>0</v>
      </c>
      <c r="H3579" s="273">
        <v>0</v>
      </c>
      <c r="I3579" s="273">
        <v>0</v>
      </c>
      <c r="J3579" s="273">
        <v>0</v>
      </c>
      <c r="K3579" s="44" t="s">
        <v>23</v>
      </c>
      <c r="L3579" s="273">
        <v>0</v>
      </c>
      <c r="M3579" s="20" t="s">
        <v>23</v>
      </c>
      <c r="N3579" s="44" t="s">
        <v>23</v>
      </c>
      <c r="O3579" s="18" t="s">
        <v>23</v>
      </c>
    </row>
    <row r="3580" spans="1:15" s="67" customFormat="1" ht="21">
      <c r="A3580" s="104" t="s">
        <v>3227</v>
      </c>
      <c r="B3580" s="1049" t="s">
        <v>980</v>
      </c>
      <c r="C3580" s="1058"/>
      <c r="D3580" s="11">
        <v>0</v>
      </c>
      <c r="E3580" s="104" t="s">
        <v>23</v>
      </c>
      <c r="F3580" s="166">
        <v>0</v>
      </c>
      <c r="G3580" s="10">
        <v>0</v>
      </c>
      <c r="H3580" s="167">
        <v>0</v>
      </c>
      <c r="I3580" s="167">
        <v>0</v>
      </c>
      <c r="J3580" s="35">
        <v>0</v>
      </c>
      <c r="K3580" s="103" t="s">
        <v>23</v>
      </c>
      <c r="L3580" s="34">
        <v>0</v>
      </c>
      <c r="M3580" s="11" t="s">
        <v>23</v>
      </c>
      <c r="N3580" s="103" t="s">
        <v>23</v>
      </c>
      <c r="O3580" s="11" t="s">
        <v>23</v>
      </c>
    </row>
    <row r="3581" spans="1:15" s="67" customFormat="1" ht="21">
      <c r="A3581" s="104" t="s">
        <v>3228</v>
      </c>
      <c r="B3581" s="1049" t="s">
        <v>721</v>
      </c>
      <c r="C3581" s="1057"/>
      <c r="D3581" s="1057"/>
      <c r="E3581" s="1057"/>
      <c r="F3581" s="1057"/>
      <c r="G3581" s="1057"/>
      <c r="H3581" s="1057"/>
      <c r="I3581" s="1057"/>
      <c r="J3581" s="1057"/>
      <c r="K3581" s="1057"/>
      <c r="L3581" s="1057"/>
      <c r="M3581" s="1057"/>
      <c r="N3581" s="1057"/>
      <c r="O3581" s="1058"/>
    </row>
    <row r="3582" spans="1:15" s="67" customFormat="1" ht="21">
      <c r="A3582" s="405"/>
      <c r="B3582" s="12"/>
      <c r="C3582" s="12"/>
      <c r="D3582" s="801"/>
      <c r="E3582" s="12"/>
      <c r="F3582" s="799"/>
      <c r="G3582" s="269"/>
      <c r="H3582" s="273"/>
      <c r="I3582" s="273"/>
      <c r="J3582" s="273"/>
      <c r="K3582" s="44"/>
      <c r="L3582" s="273"/>
      <c r="M3582" s="19"/>
      <c r="N3582" s="44"/>
      <c r="O3582" s="18"/>
    </row>
    <row r="3583" spans="1:15" s="67" customFormat="1" ht="21">
      <c r="A3583" s="104" t="s">
        <v>3228</v>
      </c>
      <c r="B3583" s="1049" t="s">
        <v>732</v>
      </c>
      <c r="C3583" s="1058"/>
      <c r="D3583" s="11">
        <v>0</v>
      </c>
      <c r="E3583" s="104" t="s">
        <v>23</v>
      </c>
      <c r="F3583" s="166">
        <v>0</v>
      </c>
      <c r="G3583" s="10">
        <v>0</v>
      </c>
      <c r="H3583" s="167">
        <v>0</v>
      </c>
      <c r="I3583" s="167">
        <v>0</v>
      </c>
      <c r="J3583" s="167">
        <v>0</v>
      </c>
      <c r="K3583" s="103" t="s">
        <v>23</v>
      </c>
      <c r="L3583" s="34">
        <v>0</v>
      </c>
      <c r="M3583" s="11" t="s">
        <v>23</v>
      </c>
      <c r="N3583" s="103" t="s">
        <v>23</v>
      </c>
      <c r="O3583" s="11" t="s">
        <v>23</v>
      </c>
    </row>
    <row r="3584" spans="1:15" s="67" customFormat="1" ht="21">
      <c r="A3584" s="104" t="s">
        <v>3225</v>
      </c>
      <c r="B3584" s="162"/>
      <c r="C3584" s="163"/>
      <c r="D3584" s="11">
        <v>0</v>
      </c>
      <c r="E3584" s="11" t="s">
        <v>23</v>
      </c>
      <c r="F3584" s="166">
        <v>0</v>
      </c>
      <c r="G3584" s="10">
        <v>0</v>
      </c>
      <c r="H3584" s="167">
        <v>0</v>
      </c>
      <c r="I3584" s="167">
        <v>0</v>
      </c>
      <c r="J3584" s="35">
        <v>0</v>
      </c>
      <c r="K3584" s="11" t="s">
        <v>23</v>
      </c>
      <c r="L3584" s="34">
        <v>0</v>
      </c>
      <c r="M3584" s="11" t="s">
        <v>23</v>
      </c>
      <c r="N3584" s="11" t="s">
        <v>23</v>
      </c>
      <c r="O3584" s="11" t="s">
        <v>23</v>
      </c>
    </row>
    <row r="3585" spans="1:15" s="67" customFormat="1" ht="21">
      <c r="A3585" s="104" t="s">
        <v>3229</v>
      </c>
      <c r="B3585" s="1049" t="s">
        <v>735</v>
      </c>
      <c r="C3585" s="1057"/>
      <c r="D3585" s="1057"/>
      <c r="E3585" s="1057"/>
      <c r="F3585" s="1057"/>
      <c r="G3585" s="1057"/>
      <c r="H3585" s="1057"/>
      <c r="I3585" s="1057"/>
      <c r="J3585" s="1057"/>
      <c r="K3585" s="1057"/>
      <c r="L3585" s="1057"/>
      <c r="M3585" s="1057"/>
      <c r="N3585" s="1057"/>
      <c r="O3585" s="1058"/>
    </row>
    <row r="3586" spans="1:15" s="67" customFormat="1" ht="21">
      <c r="A3586" s="104" t="s">
        <v>3230</v>
      </c>
      <c r="B3586" s="1049" t="s">
        <v>985</v>
      </c>
      <c r="C3586" s="1057"/>
      <c r="D3586" s="1057"/>
      <c r="E3586" s="1057"/>
      <c r="F3586" s="1057"/>
      <c r="G3586" s="1057"/>
      <c r="H3586" s="1057"/>
      <c r="I3586" s="1057"/>
      <c r="J3586" s="1057"/>
      <c r="K3586" s="1057"/>
      <c r="L3586" s="1057"/>
      <c r="M3586" s="1057"/>
      <c r="N3586" s="1057"/>
      <c r="O3586" s="1058"/>
    </row>
    <row r="3587" spans="1:15" s="67" customFormat="1" ht="21">
      <c r="A3587" s="44">
        <v>1</v>
      </c>
      <c r="B3587" s="12"/>
      <c r="C3587" s="12"/>
      <c r="D3587" s="5"/>
      <c r="E3587" s="12"/>
      <c r="F3587" s="799"/>
      <c r="G3587" s="269"/>
      <c r="H3587" s="368"/>
      <c r="I3587" s="273"/>
      <c r="J3587" s="273"/>
      <c r="K3587" s="44" t="s">
        <v>23</v>
      </c>
      <c r="L3587" s="273">
        <v>0</v>
      </c>
      <c r="M3587" s="19"/>
      <c r="N3587" s="12"/>
      <c r="O3587" s="18"/>
    </row>
    <row r="3588" spans="1:15" s="67" customFormat="1" ht="21">
      <c r="A3588" s="104" t="s">
        <v>3230</v>
      </c>
      <c r="B3588" s="1049" t="s">
        <v>949</v>
      </c>
      <c r="C3588" s="1058"/>
      <c r="D3588" s="11">
        <v>0</v>
      </c>
      <c r="E3588" s="104" t="s">
        <v>23</v>
      </c>
      <c r="F3588" s="166">
        <v>0</v>
      </c>
      <c r="G3588" s="10">
        <v>0</v>
      </c>
      <c r="H3588" s="167">
        <v>0</v>
      </c>
      <c r="I3588" s="167">
        <v>0</v>
      </c>
      <c r="J3588" s="35">
        <v>0</v>
      </c>
      <c r="K3588" s="103" t="s">
        <v>23</v>
      </c>
      <c r="L3588" s="34">
        <v>0</v>
      </c>
      <c r="M3588" s="11" t="s">
        <v>23</v>
      </c>
      <c r="N3588" s="103" t="s">
        <v>23</v>
      </c>
      <c r="O3588" s="11" t="s">
        <v>23</v>
      </c>
    </row>
    <row r="3589" spans="1:15" s="67" customFormat="1" ht="21">
      <c r="A3589" s="104" t="s">
        <v>3231</v>
      </c>
      <c r="B3589" s="1049" t="s">
        <v>987</v>
      </c>
      <c r="C3589" s="1057"/>
      <c r="D3589" s="1057"/>
      <c r="E3589" s="1057"/>
      <c r="F3589" s="1057"/>
      <c r="G3589" s="1057"/>
      <c r="H3589" s="1057"/>
      <c r="I3589" s="1057"/>
      <c r="J3589" s="1057"/>
      <c r="K3589" s="1057"/>
      <c r="L3589" s="1057"/>
      <c r="M3589" s="1057"/>
      <c r="N3589" s="1057"/>
      <c r="O3589" s="1058"/>
    </row>
    <row r="3590" spans="1:15" s="67" customFormat="1" ht="21">
      <c r="A3590" s="44">
        <v>1</v>
      </c>
      <c r="B3590" s="21" t="s">
        <v>23</v>
      </c>
      <c r="C3590" s="21" t="s">
        <v>23</v>
      </c>
      <c r="D3590" s="801">
        <v>0</v>
      </c>
      <c r="E3590" s="44" t="s">
        <v>23</v>
      </c>
      <c r="F3590" s="799">
        <v>0</v>
      </c>
      <c r="G3590" s="282">
        <v>0</v>
      </c>
      <c r="H3590" s="273">
        <v>0</v>
      </c>
      <c r="I3590" s="273">
        <v>0</v>
      </c>
      <c r="J3590" s="273">
        <v>0</v>
      </c>
      <c r="K3590" s="44" t="s">
        <v>23</v>
      </c>
      <c r="L3590" s="273">
        <v>0</v>
      </c>
      <c r="M3590" s="20" t="s">
        <v>23</v>
      </c>
      <c r="N3590" s="44" t="s">
        <v>23</v>
      </c>
      <c r="O3590" s="18" t="s">
        <v>23</v>
      </c>
    </row>
    <row r="3591" spans="1:15" s="67" customFormat="1" ht="21">
      <c r="A3591" s="104" t="s">
        <v>3231</v>
      </c>
      <c r="B3591" s="1049" t="s">
        <v>988</v>
      </c>
      <c r="C3591" s="1058"/>
      <c r="D3591" s="11">
        <v>0</v>
      </c>
      <c r="E3591" s="104" t="s">
        <v>23</v>
      </c>
      <c r="F3591" s="166">
        <v>0</v>
      </c>
      <c r="G3591" s="10">
        <v>0</v>
      </c>
      <c r="H3591" s="167">
        <v>0</v>
      </c>
      <c r="I3591" s="167">
        <v>0</v>
      </c>
      <c r="J3591" s="35">
        <v>0</v>
      </c>
      <c r="K3591" s="103" t="s">
        <v>23</v>
      </c>
      <c r="L3591" s="34">
        <v>0</v>
      </c>
      <c r="M3591" s="11" t="s">
        <v>23</v>
      </c>
      <c r="N3591" s="103" t="s">
        <v>23</v>
      </c>
      <c r="O3591" s="11" t="s">
        <v>23</v>
      </c>
    </row>
    <row r="3592" spans="1:15" s="67" customFormat="1" ht="21">
      <c r="A3592" s="104" t="s">
        <v>3232</v>
      </c>
      <c r="B3592" s="1049" t="s">
        <v>990</v>
      </c>
      <c r="C3592" s="1057"/>
      <c r="D3592" s="1057"/>
      <c r="E3592" s="1057"/>
      <c r="F3592" s="1057"/>
      <c r="G3592" s="1057"/>
      <c r="H3592" s="1057"/>
      <c r="I3592" s="1057"/>
      <c r="J3592" s="1057"/>
      <c r="K3592" s="1057"/>
      <c r="L3592" s="1057"/>
      <c r="M3592" s="1057"/>
      <c r="N3592" s="1057"/>
      <c r="O3592" s="1058"/>
    </row>
    <row r="3593" spans="1:15" s="67" customFormat="1" ht="21">
      <c r="A3593" s="44">
        <v>1</v>
      </c>
      <c r="B3593" s="21" t="s">
        <v>23</v>
      </c>
      <c r="C3593" s="21" t="s">
        <v>23</v>
      </c>
      <c r="D3593" s="801">
        <v>0</v>
      </c>
      <c r="E3593" s="44" t="s">
        <v>23</v>
      </c>
      <c r="F3593" s="799">
        <v>0</v>
      </c>
      <c r="G3593" s="282">
        <v>0</v>
      </c>
      <c r="H3593" s="273">
        <v>0</v>
      </c>
      <c r="I3593" s="273">
        <v>0</v>
      </c>
      <c r="J3593" s="273">
        <v>0</v>
      </c>
      <c r="K3593" s="44" t="s">
        <v>23</v>
      </c>
      <c r="L3593" s="273">
        <v>0</v>
      </c>
      <c r="M3593" s="20" t="s">
        <v>23</v>
      </c>
      <c r="N3593" s="44" t="s">
        <v>23</v>
      </c>
      <c r="O3593" s="18" t="s">
        <v>23</v>
      </c>
    </row>
    <row r="3594" spans="1:15" s="67" customFormat="1" ht="21">
      <c r="A3594" s="104" t="s">
        <v>3232</v>
      </c>
      <c r="B3594" s="1049" t="s">
        <v>991</v>
      </c>
      <c r="C3594" s="1058"/>
      <c r="D3594" s="11">
        <v>0</v>
      </c>
      <c r="E3594" s="104" t="s">
        <v>23</v>
      </c>
      <c r="F3594" s="166">
        <v>0</v>
      </c>
      <c r="G3594" s="10">
        <v>0</v>
      </c>
      <c r="H3594" s="167">
        <v>0</v>
      </c>
      <c r="I3594" s="167">
        <v>0</v>
      </c>
      <c r="J3594" s="35">
        <v>0</v>
      </c>
      <c r="K3594" s="103" t="s">
        <v>23</v>
      </c>
      <c r="L3594" s="34">
        <v>0</v>
      </c>
      <c r="M3594" s="11" t="s">
        <v>23</v>
      </c>
      <c r="N3594" s="103" t="s">
        <v>23</v>
      </c>
      <c r="O3594" s="11" t="s">
        <v>23</v>
      </c>
    </row>
    <row r="3595" spans="1:15" s="67" customFormat="1" ht="21">
      <c r="A3595" s="104" t="s">
        <v>3233</v>
      </c>
      <c r="B3595" s="1049" t="s">
        <v>721</v>
      </c>
      <c r="C3595" s="1057"/>
      <c r="D3595" s="1057"/>
      <c r="E3595" s="1057"/>
      <c r="F3595" s="1057"/>
      <c r="G3595" s="1057"/>
      <c r="H3595" s="1057"/>
      <c r="I3595" s="1057"/>
      <c r="J3595" s="1057"/>
      <c r="K3595" s="1057"/>
      <c r="L3595" s="1057"/>
      <c r="M3595" s="1057"/>
      <c r="N3595" s="1057"/>
      <c r="O3595" s="1058"/>
    </row>
    <row r="3596" spans="1:15" s="67" customFormat="1" ht="21">
      <c r="A3596" s="405" t="s">
        <v>982</v>
      </c>
      <c r="B3596" s="21" t="s">
        <v>23</v>
      </c>
      <c r="C3596" s="21" t="s">
        <v>23</v>
      </c>
      <c r="D3596" s="801">
        <v>0</v>
      </c>
      <c r="E3596" s="44" t="s">
        <v>23</v>
      </c>
      <c r="F3596" s="799">
        <v>0</v>
      </c>
      <c r="G3596" s="282">
        <v>0</v>
      </c>
      <c r="H3596" s="273">
        <v>0</v>
      </c>
      <c r="I3596" s="273">
        <v>0</v>
      </c>
      <c r="J3596" s="273">
        <v>0</v>
      </c>
      <c r="K3596" s="44" t="s">
        <v>23</v>
      </c>
      <c r="L3596" s="273">
        <v>0</v>
      </c>
      <c r="M3596" s="20" t="s">
        <v>23</v>
      </c>
      <c r="N3596" s="44" t="s">
        <v>23</v>
      </c>
      <c r="O3596" s="18" t="s">
        <v>23</v>
      </c>
    </row>
    <row r="3597" spans="1:15" s="67" customFormat="1" ht="21">
      <c r="A3597" s="104" t="s">
        <v>3233</v>
      </c>
      <c r="B3597" s="1049" t="s">
        <v>732</v>
      </c>
      <c r="C3597" s="1058"/>
      <c r="D3597" s="11">
        <v>0</v>
      </c>
      <c r="E3597" s="104" t="s">
        <v>23</v>
      </c>
      <c r="F3597" s="166">
        <v>0</v>
      </c>
      <c r="G3597" s="10">
        <v>0</v>
      </c>
      <c r="H3597" s="167">
        <v>0</v>
      </c>
      <c r="I3597" s="167">
        <v>0</v>
      </c>
      <c r="J3597" s="35">
        <v>0</v>
      </c>
      <c r="K3597" s="103" t="s">
        <v>23</v>
      </c>
      <c r="L3597" s="34">
        <v>0</v>
      </c>
      <c r="M3597" s="11" t="s">
        <v>23</v>
      </c>
      <c r="N3597" s="103" t="s">
        <v>23</v>
      </c>
      <c r="O3597" s="11" t="s">
        <v>23</v>
      </c>
    </row>
    <row r="3598" spans="1:15" s="67" customFormat="1" ht="21">
      <c r="A3598" s="104" t="s">
        <v>3229</v>
      </c>
      <c r="B3598" s="162"/>
      <c r="C3598" s="163"/>
      <c r="D3598" s="11">
        <v>0</v>
      </c>
      <c r="E3598" s="104" t="s">
        <v>23</v>
      </c>
      <c r="F3598" s="166">
        <v>0</v>
      </c>
      <c r="G3598" s="10">
        <v>0</v>
      </c>
      <c r="H3598" s="167">
        <v>0</v>
      </c>
      <c r="I3598" s="167">
        <v>0</v>
      </c>
      <c r="J3598" s="35">
        <v>0</v>
      </c>
      <c r="K3598" s="103" t="s">
        <v>23</v>
      </c>
      <c r="L3598" s="34">
        <v>0</v>
      </c>
      <c r="M3598" s="11" t="s">
        <v>23</v>
      </c>
      <c r="N3598" s="103" t="s">
        <v>23</v>
      </c>
      <c r="O3598" s="11" t="s">
        <v>23</v>
      </c>
    </row>
    <row r="3599" spans="1:15" s="67" customFormat="1" ht="21">
      <c r="A3599" s="104" t="s">
        <v>3234</v>
      </c>
      <c r="B3599" s="1049" t="s">
        <v>994</v>
      </c>
      <c r="C3599" s="1051"/>
      <c r="D3599" s="1051"/>
      <c r="E3599" s="1051"/>
      <c r="F3599" s="1051"/>
      <c r="G3599" s="1051"/>
      <c r="H3599" s="1051"/>
      <c r="I3599" s="1051"/>
      <c r="J3599" s="1051"/>
      <c r="K3599" s="1051"/>
      <c r="L3599" s="1051"/>
      <c r="M3599" s="1051"/>
      <c r="N3599" s="1051"/>
      <c r="O3599" s="1050"/>
    </row>
    <row r="3600" spans="1:15" s="67" customFormat="1" ht="21">
      <c r="A3600" s="104"/>
      <c r="B3600" s="104"/>
      <c r="C3600" s="104"/>
      <c r="D3600" s="104"/>
      <c r="E3600" s="104"/>
      <c r="F3600" s="104"/>
      <c r="G3600" s="104"/>
      <c r="H3600" s="104"/>
      <c r="I3600" s="104"/>
      <c r="J3600" s="104"/>
      <c r="K3600" s="104"/>
      <c r="L3600" s="34"/>
      <c r="M3600" s="104"/>
      <c r="N3600" s="104"/>
      <c r="O3600" s="104"/>
    </row>
    <row r="3601" spans="1:15" s="67" customFormat="1" ht="78" customHeight="1">
      <c r="A3601" s="104" t="s">
        <v>3234</v>
      </c>
      <c r="B3601" s="1049" t="s">
        <v>9246</v>
      </c>
      <c r="C3601" s="1050"/>
      <c r="D3601" s="11">
        <v>0</v>
      </c>
      <c r="E3601" s="104" t="s">
        <v>23</v>
      </c>
      <c r="F3601" s="166"/>
      <c r="G3601" s="10">
        <v>0</v>
      </c>
      <c r="H3601" s="167">
        <v>0</v>
      </c>
      <c r="I3601" s="167">
        <v>0</v>
      </c>
      <c r="J3601" s="35">
        <v>0</v>
      </c>
      <c r="K3601" s="103" t="s">
        <v>23</v>
      </c>
      <c r="L3601" s="34">
        <v>0</v>
      </c>
      <c r="M3601" s="11" t="s">
        <v>23</v>
      </c>
      <c r="N3601" s="103" t="s">
        <v>23</v>
      </c>
      <c r="O3601" s="11" t="s">
        <v>23</v>
      </c>
    </row>
    <row r="3602" spans="1:15" s="67" customFormat="1" ht="58.5" customHeight="1">
      <c r="A3602" s="104" t="s">
        <v>3220</v>
      </c>
      <c r="B3602" s="1049" t="s">
        <v>3235</v>
      </c>
      <c r="C3602" s="1050"/>
      <c r="D3602" s="11">
        <v>0</v>
      </c>
      <c r="E3602" s="104" t="s">
        <v>23</v>
      </c>
      <c r="F3602" s="166">
        <v>0</v>
      </c>
      <c r="G3602" s="10">
        <v>0</v>
      </c>
      <c r="H3602" s="167">
        <v>0</v>
      </c>
      <c r="I3602" s="167">
        <v>0</v>
      </c>
      <c r="J3602" s="35">
        <v>0</v>
      </c>
      <c r="K3602" s="103" t="s">
        <v>23</v>
      </c>
      <c r="L3602" s="34">
        <v>0</v>
      </c>
      <c r="M3602" s="11" t="s">
        <v>23</v>
      </c>
      <c r="N3602" s="103" t="s">
        <v>23</v>
      </c>
      <c r="O3602" s="11" t="s">
        <v>23</v>
      </c>
    </row>
    <row r="3603" spans="1:15" s="42" customFormat="1" ht="27">
      <c r="A3603" s="106" t="s">
        <v>3236</v>
      </c>
      <c r="B3603" s="1065" t="s">
        <v>3237</v>
      </c>
      <c r="C3603" s="1066"/>
      <c r="D3603" s="1066"/>
      <c r="E3603" s="1066"/>
      <c r="F3603" s="1066"/>
      <c r="G3603" s="1066"/>
      <c r="H3603" s="1066"/>
      <c r="I3603" s="1066"/>
      <c r="J3603" s="1066"/>
      <c r="K3603" s="1066"/>
      <c r="L3603" s="1066"/>
      <c r="M3603" s="1066"/>
      <c r="N3603" s="1066"/>
      <c r="O3603" s="1067"/>
    </row>
    <row r="3604" spans="1:15" s="42" customFormat="1" ht="22.5">
      <c r="A3604" s="106" t="s">
        <v>3238</v>
      </c>
      <c r="B3604" s="1052" t="s">
        <v>20</v>
      </c>
      <c r="C3604" s="1053"/>
      <c r="D3604" s="1053"/>
      <c r="E3604" s="1053"/>
      <c r="F3604" s="1053"/>
      <c r="G3604" s="1053"/>
      <c r="H3604" s="1053"/>
      <c r="I3604" s="1053"/>
      <c r="J3604" s="1053"/>
      <c r="K3604" s="1053"/>
      <c r="L3604" s="1053"/>
      <c r="M3604" s="1053"/>
      <c r="N3604" s="1053"/>
      <c r="O3604" s="1054"/>
    </row>
    <row r="3605" spans="1:15" s="67" customFormat="1" ht="133.5" customHeight="1">
      <c r="A3605" s="405" t="s">
        <v>982</v>
      </c>
      <c r="B3605" s="17" t="s">
        <v>3239</v>
      </c>
      <c r="C3605" s="17" t="s">
        <v>3240</v>
      </c>
      <c r="D3605" s="5">
        <v>350</v>
      </c>
      <c r="E3605" s="12">
        <v>1</v>
      </c>
      <c r="F3605" s="799">
        <v>0</v>
      </c>
      <c r="G3605" s="44">
        <v>1</v>
      </c>
      <c r="H3605" s="368">
        <v>657902</v>
      </c>
      <c r="I3605" s="368">
        <v>329706.90999999997</v>
      </c>
      <c r="J3605" s="273">
        <f>H3605-I3605</f>
        <v>328195.09000000003</v>
      </c>
      <c r="K3605" s="16" t="s">
        <v>23</v>
      </c>
      <c r="L3605" s="273">
        <v>0</v>
      </c>
      <c r="M3605" s="19">
        <v>39605</v>
      </c>
      <c r="N3605" s="5" t="s">
        <v>3241</v>
      </c>
      <c r="O3605" s="18" t="s">
        <v>23</v>
      </c>
    </row>
    <row r="3606" spans="1:15" s="67" customFormat="1" ht="100.5" customHeight="1">
      <c r="A3606" s="405" t="s">
        <v>1293</v>
      </c>
      <c r="B3606" s="17" t="s">
        <v>3242</v>
      </c>
      <c r="C3606" s="17" t="s">
        <v>152</v>
      </c>
      <c r="D3606" s="5">
        <v>31</v>
      </c>
      <c r="E3606" s="12">
        <v>87</v>
      </c>
      <c r="F3606" s="799">
        <v>0</v>
      </c>
      <c r="G3606" s="44">
        <v>1</v>
      </c>
      <c r="H3606" s="368">
        <v>1</v>
      </c>
      <c r="I3606" s="368">
        <v>0</v>
      </c>
      <c r="J3606" s="273">
        <v>1</v>
      </c>
      <c r="K3606" s="16" t="s">
        <v>153</v>
      </c>
      <c r="L3606" s="273">
        <v>809571.82</v>
      </c>
      <c r="M3606" s="20" t="s">
        <v>3243</v>
      </c>
      <c r="N3606" s="12" t="s">
        <v>6669</v>
      </c>
      <c r="O3606" s="18" t="s">
        <v>23</v>
      </c>
    </row>
    <row r="3607" spans="1:15" s="67" customFormat="1" ht="96.75" customHeight="1">
      <c r="A3607" s="405" t="s">
        <v>1027</v>
      </c>
      <c r="B3607" s="17" t="s">
        <v>3244</v>
      </c>
      <c r="C3607" s="17" t="s">
        <v>3245</v>
      </c>
      <c r="D3607" s="801">
        <v>182</v>
      </c>
      <c r="E3607" s="12">
        <v>228</v>
      </c>
      <c r="F3607" s="799"/>
      <c r="G3607" s="12">
        <v>1</v>
      </c>
      <c r="H3607" s="273">
        <v>1</v>
      </c>
      <c r="I3607" s="273">
        <v>0</v>
      </c>
      <c r="J3607" s="273">
        <v>1</v>
      </c>
      <c r="K3607" s="16"/>
      <c r="L3607" s="273"/>
      <c r="M3607" s="19" t="s">
        <v>3246</v>
      </c>
      <c r="N3607" s="12" t="s">
        <v>6670</v>
      </c>
      <c r="O3607" s="18"/>
    </row>
    <row r="3608" spans="1:15" s="67" customFormat="1" ht="100.5" customHeight="1">
      <c r="A3608" s="405" t="s">
        <v>1547</v>
      </c>
      <c r="B3608" s="17" t="s">
        <v>3247</v>
      </c>
      <c r="C3608" s="17" t="s">
        <v>3248</v>
      </c>
      <c r="D3608" s="801">
        <v>260</v>
      </c>
      <c r="E3608" s="12">
        <v>232</v>
      </c>
      <c r="F3608" s="799"/>
      <c r="G3608" s="12">
        <v>1</v>
      </c>
      <c r="H3608" s="273">
        <v>70399</v>
      </c>
      <c r="I3608" s="368">
        <v>932.72</v>
      </c>
      <c r="J3608" s="273">
        <f>H3608-I3608</f>
        <v>69466.28</v>
      </c>
      <c r="K3608" s="16"/>
      <c r="L3608" s="273"/>
      <c r="M3608" s="19" t="s">
        <v>3246</v>
      </c>
      <c r="N3608" s="12" t="s">
        <v>6670</v>
      </c>
      <c r="O3608" s="18"/>
    </row>
    <row r="3609" spans="1:15" s="67" customFormat="1" ht="90.75" customHeight="1">
      <c r="A3609" s="405" t="s">
        <v>2297</v>
      </c>
      <c r="B3609" s="17" t="s">
        <v>3249</v>
      </c>
      <c r="C3609" s="17" t="s">
        <v>3250</v>
      </c>
      <c r="D3609" s="801">
        <v>250</v>
      </c>
      <c r="E3609" s="12">
        <v>234</v>
      </c>
      <c r="F3609" s="799"/>
      <c r="G3609" s="12">
        <v>1</v>
      </c>
      <c r="H3609" s="273">
        <v>7851</v>
      </c>
      <c r="I3609" s="273">
        <v>0</v>
      </c>
      <c r="J3609" s="273">
        <v>7851</v>
      </c>
      <c r="K3609" s="16"/>
      <c r="L3609" s="273"/>
      <c r="M3609" s="19" t="s">
        <v>3246</v>
      </c>
      <c r="N3609" s="12" t="s">
        <v>6670</v>
      </c>
      <c r="O3609" s="18"/>
    </row>
    <row r="3610" spans="1:15" s="67" customFormat="1" ht="100.5" customHeight="1">
      <c r="A3610" s="405" t="s">
        <v>2298</v>
      </c>
      <c r="B3610" s="17" t="s">
        <v>3251</v>
      </c>
      <c r="C3610" s="17" t="s">
        <v>3248</v>
      </c>
      <c r="D3610" s="801">
        <v>65</v>
      </c>
      <c r="E3610" s="12">
        <v>238</v>
      </c>
      <c r="F3610" s="799"/>
      <c r="G3610" s="12">
        <v>1</v>
      </c>
      <c r="H3610" s="273">
        <v>2834</v>
      </c>
      <c r="I3610" s="273">
        <v>0</v>
      </c>
      <c r="J3610" s="273">
        <v>2834</v>
      </c>
      <c r="K3610" s="16"/>
      <c r="L3610" s="273"/>
      <c r="M3610" s="19" t="s">
        <v>3246</v>
      </c>
      <c r="N3610" s="12" t="s">
        <v>6670</v>
      </c>
      <c r="O3610" s="18"/>
    </row>
    <row r="3611" spans="1:15" s="67" customFormat="1" ht="69.75" customHeight="1">
      <c r="A3611" s="104" t="s">
        <v>3238</v>
      </c>
      <c r="B3611" s="1049" t="s">
        <v>3252</v>
      </c>
      <c r="C3611" s="1050"/>
      <c r="D3611" s="11">
        <v>1138</v>
      </c>
      <c r="E3611" s="104"/>
      <c r="F3611" s="166">
        <v>0</v>
      </c>
      <c r="G3611" s="10">
        <v>6</v>
      </c>
      <c r="H3611" s="167">
        <v>738988</v>
      </c>
      <c r="I3611" s="167">
        <f>SUM(I3605:I3610)</f>
        <v>330639.62999999995</v>
      </c>
      <c r="J3611" s="35">
        <f>SUM(J3605:J3610)</f>
        <v>408348.37</v>
      </c>
      <c r="K3611" s="103" t="s">
        <v>23</v>
      </c>
      <c r="L3611" s="34">
        <v>809571.82</v>
      </c>
      <c r="M3611" s="11" t="s">
        <v>23</v>
      </c>
      <c r="N3611" s="103" t="s">
        <v>23</v>
      </c>
      <c r="O3611" s="11" t="s">
        <v>23</v>
      </c>
    </row>
    <row r="3612" spans="1:15" s="67" customFormat="1" ht="21">
      <c r="A3612" s="104" t="s">
        <v>3253</v>
      </c>
      <c r="B3612" s="1049" t="s">
        <v>197</v>
      </c>
      <c r="C3612" s="1051"/>
      <c r="D3612" s="1051"/>
      <c r="E3612" s="1051"/>
      <c r="F3612" s="1051"/>
      <c r="G3612" s="1051"/>
      <c r="H3612" s="1051"/>
      <c r="I3612" s="1051"/>
      <c r="J3612" s="1051"/>
      <c r="K3612" s="1051"/>
      <c r="L3612" s="1051"/>
      <c r="M3612" s="1051"/>
      <c r="N3612" s="1051"/>
      <c r="O3612" s="1050"/>
    </row>
    <row r="3613" spans="1:15" s="67" customFormat="1" ht="21">
      <c r="A3613" s="44">
        <v>1</v>
      </c>
      <c r="B3613" s="21" t="s">
        <v>23</v>
      </c>
      <c r="C3613" s="21" t="s">
        <v>23</v>
      </c>
      <c r="D3613" s="801">
        <v>0</v>
      </c>
      <c r="E3613" s="44" t="s">
        <v>23</v>
      </c>
      <c r="F3613" s="799">
        <v>0</v>
      </c>
      <c r="G3613" s="282">
        <v>0</v>
      </c>
      <c r="H3613" s="273">
        <v>0</v>
      </c>
      <c r="I3613" s="273">
        <v>0</v>
      </c>
      <c r="J3613" s="273">
        <v>0</v>
      </c>
      <c r="K3613" s="44" t="s">
        <v>23</v>
      </c>
      <c r="L3613" s="273">
        <v>0</v>
      </c>
      <c r="M3613" s="20" t="s">
        <v>23</v>
      </c>
      <c r="N3613" s="44" t="s">
        <v>23</v>
      </c>
      <c r="O3613" s="18" t="s">
        <v>23</v>
      </c>
    </row>
    <row r="3614" spans="1:15" s="67" customFormat="1" ht="81" customHeight="1">
      <c r="A3614" s="104" t="s">
        <v>3253</v>
      </c>
      <c r="B3614" s="1049" t="s">
        <v>3254</v>
      </c>
      <c r="C3614" s="1050"/>
      <c r="D3614" s="11">
        <v>0</v>
      </c>
      <c r="E3614" s="104" t="s">
        <v>23</v>
      </c>
      <c r="F3614" s="166">
        <v>0</v>
      </c>
      <c r="G3614" s="10">
        <v>0</v>
      </c>
      <c r="H3614" s="167">
        <v>0</v>
      </c>
      <c r="I3614" s="167">
        <v>0</v>
      </c>
      <c r="J3614" s="35">
        <v>0</v>
      </c>
      <c r="K3614" s="103" t="s">
        <v>23</v>
      </c>
      <c r="L3614" s="34">
        <v>0</v>
      </c>
      <c r="M3614" s="11" t="s">
        <v>23</v>
      </c>
      <c r="N3614" s="103" t="s">
        <v>23</v>
      </c>
      <c r="O3614" s="11" t="s">
        <v>23</v>
      </c>
    </row>
    <row r="3615" spans="1:15" s="67" customFormat="1" ht="21">
      <c r="A3615" s="104" t="s">
        <v>3255</v>
      </c>
      <c r="B3615" s="1049" t="s">
        <v>678</v>
      </c>
      <c r="C3615" s="1051"/>
      <c r="D3615" s="1051"/>
      <c r="E3615" s="1051"/>
      <c r="F3615" s="1051"/>
      <c r="G3615" s="1051"/>
      <c r="H3615" s="1051"/>
      <c r="I3615" s="1051"/>
      <c r="J3615" s="1051"/>
      <c r="K3615" s="1051"/>
      <c r="L3615" s="1051"/>
      <c r="M3615" s="1051"/>
      <c r="N3615" s="1051"/>
      <c r="O3615" s="1050"/>
    </row>
    <row r="3616" spans="1:15" s="67" customFormat="1" ht="21">
      <c r="A3616" s="104" t="s">
        <v>3256</v>
      </c>
      <c r="B3616" s="1049" t="s">
        <v>977</v>
      </c>
      <c r="C3616" s="1051"/>
      <c r="D3616" s="1051"/>
      <c r="E3616" s="1051"/>
      <c r="F3616" s="1051"/>
      <c r="G3616" s="1051"/>
      <c r="H3616" s="1051"/>
      <c r="I3616" s="1051"/>
      <c r="J3616" s="1051"/>
      <c r="K3616" s="1051"/>
      <c r="L3616" s="1051"/>
      <c r="M3616" s="1051"/>
      <c r="N3616" s="1051"/>
      <c r="O3616" s="1050"/>
    </row>
    <row r="3617" spans="1:15" s="67" customFormat="1" ht="101.25">
      <c r="A3617" s="44">
        <v>1</v>
      </c>
      <c r="B3617" s="21" t="s">
        <v>5869</v>
      </c>
      <c r="C3617" s="16" t="s">
        <v>3265</v>
      </c>
      <c r="D3617" s="801">
        <v>0</v>
      </c>
      <c r="E3617" s="44">
        <v>109</v>
      </c>
      <c r="F3617" s="799">
        <v>0</v>
      </c>
      <c r="G3617" s="282">
        <v>1</v>
      </c>
      <c r="H3617" s="273">
        <v>97000</v>
      </c>
      <c r="I3617" s="273">
        <v>73827.87</v>
      </c>
      <c r="J3617" s="273">
        <f>H3617-I3617</f>
        <v>23172.130000000005</v>
      </c>
      <c r="K3617" s="44" t="s">
        <v>23</v>
      </c>
      <c r="L3617" s="273">
        <v>0</v>
      </c>
      <c r="M3617" s="20" t="s">
        <v>5870</v>
      </c>
      <c r="N3617" s="44" t="s">
        <v>5871</v>
      </c>
      <c r="O3617" s="18" t="s">
        <v>23</v>
      </c>
    </row>
    <row r="3618" spans="1:15" s="67" customFormat="1" ht="45.75" customHeight="1">
      <c r="A3618" s="104" t="s">
        <v>3256</v>
      </c>
      <c r="B3618" s="1049" t="s">
        <v>978</v>
      </c>
      <c r="C3618" s="1050"/>
      <c r="D3618" s="11">
        <v>0</v>
      </c>
      <c r="E3618" s="104" t="s">
        <v>23</v>
      </c>
      <c r="F3618" s="166">
        <v>0</v>
      </c>
      <c r="G3618" s="10">
        <f>SUM(G3617)</f>
        <v>1</v>
      </c>
      <c r="H3618" s="167">
        <f>SUM(H3617)</f>
        <v>97000</v>
      </c>
      <c r="I3618" s="167">
        <f>SUM(I3617)</f>
        <v>73827.87</v>
      </c>
      <c r="J3618" s="35">
        <f>SUM(J3617)</f>
        <v>23172.130000000005</v>
      </c>
      <c r="K3618" s="103" t="s">
        <v>23</v>
      </c>
      <c r="L3618" s="34">
        <v>0</v>
      </c>
      <c r="M3618" s="11" t="s">
        <v>23</v>
      </c>
      <c r="N3618" s="103" t="s">
        <v>23</v>
      </c>
      <c r="O3618" s="11" t="s">
        <v>23</v>
      </c>
    </row>
    <row r="3619" spans="1:15" s="67" customFormat="1" ht="21">
      <c r="A3619" s="104" t="s">
        <v>3257</v>
      </c>
      <c r="B3619" s="1049" t="s">
        <v>692</v>
      </c>
      <c r="C3619" s="1051"/>
      <c r="D3619" s="1051"/>
      <c r="E3619" s="1051"/>
      <c r="F3619" s="1051"/>
      <c r="G3619" s="1051"/>
      <c r="H3619" s="1051"/>
      <c r="I3619" s="1051"/>
      <c r="J3619" s="1051"/>
      <c r="K3619" s="1051"/>
      <c r="L3619" s="1051"/>
      <c r="M3619" s="1051"/>
      <c r="N3619" s="1051"/>
      <c r="O3619" s="1050"/>
    </row>
    <row r="3620" spans="1:15" s="67" customFormat="1" ht="21">
      <c r="A3620" s="44">
        <v>1</v>
      </c>
      <c r="B3620" s="21" t="s">
        <v>23</v>
      </c>
      <c r="C3620" s="21" t="s">
        <v>23</v>
      </c>
      <c r="D3620" s="801">
        <v>0</v>
      </c>
      <c r="E3620" s="44" t="s">
        <v>23</v>
      </c>
      <c r="F3620" s="799">
        <v>0</v>
      </c>
      <c r="G3620" s="282">
        <v>0</v>
      </c>
      <c r="H3620" s="273">
        <v>0</v>
      </c>
      <c r="I3620" s="273">
        <v>0</v>
      </c>
      <c r="J3620" s="273">
        <v>0</v>
      </c>
      <c r="K3620" s="44" t="s">
        <v>23</v>
      </c>
      <c r="L3620" s="273">
        <v>0</v>
      </c>
      <c r="M3620" s="20" t="s">
        <v>23</v>
      </c>
      <c r="N3620" s="44" t="s">
        <v>23</v>
      </c>
      <c r="O3620" s="18" t="s">
        <v>23</v>
      </c>
    </row>
    <row r="3621" spans="1:15" s="67" customFormat="1" ht="21">
      <c r="A3621" s="104" t="s">
        <v>3257</v>
      </c>
      <c r="B3621" s="1049" t="s">
        <v>719</v>
      </c>
      <c r="C3621" s="1050"/>
      <c r="D3621" s="11">
        <v>0</v>
      </c>
      <c r="E3621" s="104" t="s">
        <v>23</v>
      </c>
      <c r="F3621" s="166">
        <v>0</v>
      </c>
      <c r="G3621" s="10">
        <v>0</v>
      </c>
      <c r="H3621" s="167">
        <v>0</v>
      </c>
      <c r="I3621" s="167">
        <v>0</v>
      </c>
      <c r="J3621" s="35">
        <v>0</v>
      </c>
      <c r="K3621" s="103" t="s">
        <v>23</v>
      </c>
      <c r="L3621" s="34">
        <v>0</v>
      </c>
      <c r="M3621" s="11" t="s">
        <v>23</v>
      </c>
      <c r="N3621" s="103" t="s">
        <v>23</v>
      </c>
      <c r="O3621" s="11" t="s">
        <v>23</v>
      </c>
    </row>
    <row r="3622" spans="1:15" s="67" customFormat="1" ht="21">
      <c r="A3622" s="104" t="s">
        <v>3258</v>
      </c>
      <c r="B3622" s="1049" t="s">
        <v>721</v>
      </c>
      <c r="C3622" s="1051"/>
      <c r="D3622" s="1051"/>
      <c r="E3622" s="1051"/>
      <c r="F3622" s="1051"/>
      <c r="G3622" s="1051"/>
      <c r="H3622" s="1051"/>
      <c r="I3622" s="1051"/>
      <c r="J3622" s="1051"/>
      <c r="K3622" s="1051"/>
      <c r="L3622" s="1051"/>
      <c r="M3622" s="1051"/>
      <c r="N3622" s="1051"/>
      <c r="O3622" s="1050"/>
    </row>
    <row r="3623" spans="1:15" s="67" customFormat="1" ht="40.5">
      <c r="A3623" s="44">
        <v>1</v>
      </c>
      <c r="B3623" s="44" t="s">
        <v>3259</v>
      </c>
      <c r="C3623" s="44" t="s">
        <v>152</v>
      </c>
      <c r="D3623" s="44">
        <v>55000</v>
      </c>
      <c r="E3623" s="44">
        <v>92</v>
      </c>
      <c r="F3623" s="44">
        <v>0</v>
      </c>
      <c r="G3623" s="44">
        <v>1</v>
      </c>
      <c r="H3623" s="44">
        <v>1</v>
      </c>
      <c r="I3623" s="44">
        <v>0</v>
      </c>
      <c r="J3623" s="273">
        <v>1</v>
      </c>
      <c r="K3623" s="44" t="s">
        <v>3260</v>
      </c>
      <c r="L3623" s="273">
        <v>10280.129999999999</v>
      </c>
      <c r="M3623" s="20">
        <v>43829</v>
      </c>
      <c r="N3623" s="44" t="s">
        <v>5874</v>
      </c>
      <c r="O3623" s="404" t="s">
        <v>23</v>
      </c>
    </row>
    <row r="3624" spans="1:15" s="67" customFormat="1" ht="101.25">
      <c r="A3624" s="44">
        <v>2</v>
      </c>
      <c r="B3624" s="16" t="s">
        <v>3261</v>
      </c>
      <c r="C3624" s="16" t="s">
        <v>3262</v>
      </c>
      <c r="D3624" s="18">
        <v>82.5</v>
      </c>
      <c r="E3624" s="44">
        <v>91</v>
      </c>
      <c r="F3624" s="799">
        <v>0</v>
      </c>
      <c r="G3624" s="325">
        <v>1</v>
      </c>
      <c r="H3624" s="273">
        <v>1</v>
      </c>
      <c r="I3624" s="273">
        <v>0</v>
      </c>
      <c r="J3624" s="273">
        <v>1</v>
      </c>
      <c r="K3624" s="44" t="s">
        <v>3263</v>
      </c>
      <c r="L3624" s="273">
        <v>10280.129999999999</v>
      </c>
      <c r="M3624" s="20" t="s">
        <v>3243</v>
      </c>
      <c r="N3624" s="44" t="s">
        <v>5874</v>
      </c>
      <c r="O3624" s="404" t="s">
        <v>23</v>
      </c>
    </row>
    <row r="3625" spans="1:15" s="67" customFormat="1" ht="81">
      <c r="A3625" s="44">
        <v>3</v>
      </c>
      <c r="B3625" s="16" t="s">
        <v>3264</v>
      </c>
      <c r="C3625" s="16" t="s">
        <v>3265</v>
      </c>
      <c r="D3625" s="18" t="s">
        <v>23</v>
      </c>
      <c r="E3625" s="44">
        <v>113</v>
      </c>
      <c r="F3625" s="799">
        <v>0</v>
      </c>
      <c r="G3625" s="325">
        <v>1</v>
      </c>
      <c r="H3625" s="273">
        <v>98600</v>
      </c>
      <c r="I3625" s="273">
        <v>79701.55</v>
      </c>
      <c r="J3625" s="404">
        <f>H3625-I3625</f>
        <v>18898.449999999997</v>
      </c>
      <c r="K3625" s="44"/>
      <c r="L3625" s="273"/>
      <c r="M3625" s="20" t="s">
        <v>3266</v>
      </c>
      <c r="N3625" s="44" t="s">
        <v>3267</v>
      </c>
      <c r="O3625" s="404" t="s">
        <v>23</v>
      </c>
    </row>
    <row r="3626" spans="1:15" s="67" customFormat="1" ht="81">
      <c r="A3626" s="44">
        <v>4</v>
      </c>
      <c r="B3626" s="16" t="s">
        <v>5872</v>
      </c>
      <c r="C3626" s="16" t="s">
        <v>3265</v>
      </c>
      <c r="D3626" s="18" t="s">
        <v>23</v>
      </c>
      <c r="E3626" s="44">
        <v>90</v>
      </c>
      <c r="F3626" s="799">
        <v>3.5000000000000003E-2</v>
      </c>
      <c r="G3626" s="325">
        <v>1</v>
      </c>
      <c r="H3626" s="273">
        <v>1</v>
      </c>
      <c r="I3626" s="273">
        <v>0</v>
      </c>
      <c r="J3626" s="404">
        <f>H3626-I3626</f>
        <v>1</v>
      </c>
      <c r="K3626" s="44" t="s">
        <v>5873</v>
      </c>
      <c r="L3626" s="273">
        <v>10280.129999999999</v>
      </c>
      <c r="M3626" s="20">
        <v>42172</v>
      </c>
      <c r="N3626" s="44" t="s">
        <v>5874</v>
      </c>
      <c r="O3626" s="404"/>
    </row>
    <row r="3627" spans="1:15" s="42" customFormat="1" ht="127.5" customHeight="1">
      <c r="A3627" s="44">
        <v>5</v>
      </c>
      <c r="B3627" s="16" t="s">
        <v>3268</v>
      </c>
      <c r="C3627" s="16" t="s">
        <v>3262</v>
      </c>
      <c r="D3627" s="18" t="s">
        <v>23</v>
      </c>
      <c r="E3627" s="44">
        <v>89</v>
      </c>
      <c r="F3627" s="799">
        <v>0.191</v>
      </c>
      <c r="G3627" s="325">
        <v>1</v>
      </c>
      <c r="H3627" s="273">
        <v>1</v>
      </c>
      <c r="I3627" s="273">
        <v>0</v>
      </c>
      <c r="J3627" s="273">
        <v>1</v>
      </c>
      <c r="K3627" s="44" t="s">
        <v>3269</v>
      </c>
      <c r="L3627" s="273">
        <v>10280.129999999999</v>
      </c>
      <c r="M3627" s="20" t="s">
        <v>3243</v>
      </c>
      <c r="N3627" s="477" t="s">
        <v>5874</v>
      </c>
      <c r="O3627" s="404" t="s">
        <v>23</v>
      </c>
    </row>
    <row r="3628" spans="1:15" s="42" customFormat="1" ht="116.25" customHeight="1">
      <c r="A3628" s="44">
        <v>6</v>
      </c>
      <c r="B3628" s="16" t="s">
        <v>3270</v>
      </c>
      <c r="C3628" s="16" t="s">
        <v>3262</v>
      </c>
      <c r="D3628" s="18">
        <v>920</v>
      </c>
      <c r="E3628" s="44">
        <v>110</v>
      </c>
      <c r="F3628" s="799">
        <v>0</v>
      </c>
      <c r="G3628" s="325">
        <v>1</v>
      </c>
      <c r="H3628" s="273">
        <v>90185</v>
      </c>
      <c r="I3628" s="273">
        <v>46595.68</v>
      </c>
      <c r="J3628" s="404">
        <f>H3628-I3628</f>
        <v>43589.32</v>
      </c>
      <c r="K3628" s="44" t="s">
        <v>23</v>
      </c>
      <c r="L3628" s="273"/>
      <c r="M3628" s="20">
        <v>43647</v>
      </c>
      <c r="N3628" s="1" t="s">
        <v>3271</v>
      </c>
      <c r="O3628" s="404" t="s">
        <v>23</v>
      </c>
    </row>
    <row r="3629" spans="1:15" s="42" customFormat="1" ht="118.5" customHeight="1">
      <c r="A3629" s="44">
        <v>7</v>
      </c>
      <c r="B3629" s="16" t="s">
        <v>3272</v>
      </c>
      <c r="C3629" s="16" t="s">
        <v>3262</v>
      </c>
      <c r="D3629" s="18" t="s">
        <v>23</v>
      </c>
      <c r="E3629" s="44">
        <v>112</v>
      </c>
      <c r="F3629" s="799">
        <v>0</v>
      </c>
      <c r="G3629" s="325">
        <v>1</v>
      </c>
      <c r="H3629" s="273">
        <v>2395169.2000000002</v>
      </c>
      <c r="I3629" s="273">
        <v>2012607.44</v>
      </c>
      <c r="J3629" s="404">
        <f>H3629-I3629</f>
        <v>382561.76000000024</v>
      </c>
      <c r="K3629" s="44" t="s">
        <v>23</v>
      </c>
      <c r="L3629" s="273"/>
      <c r="M3629" s="20">
        <v>43825</v>
      </c>
      <c r="N3629" s="1" t="s">
        <v>6671</v>
      </c>
      <c r="O3629" s="404" t="s">
        <v>23</v>
      </c>
    </row>
    <row r="3630" spans="1:15" s="42" customFormat="1" ht="122.25" customHeight="1">
      <c r="A3630" s="44">
        <v>8</v>
      </c>
      <c r="B3630" s="16" t="s">
        <v>1548</v>
      </c>
      <c r="C3630" s="16" t="s">
        <v>3262</v>
      </c>
      <c r="D3630" s="18">
        <v>1</v>
      </c>
      <c r="E3630" s="44">
        <v>88</v>
      </c>
      <c r="F3630" s="799">
        <v>0</v>
      </c>
      <c r="G3630" s="325">
        <v>1</v>
      </c>
      <c r="H3630" s="273">
        <v>1</v>
      </c>
      <c r="I3630" s="273">
        <v>0</v>
      </c>
      <c r="J3630" s="273">
        <v>1</v>
      </c>
      <c r="K3630" s="44" t="s">
        <v>3273</v>
      </c>
      <c r="L3630" s="273">
        <v>4205.34</v>
      </c>
      <c r="M3630" s="20" t="s">
        <v>3243</v>
      </c>
      <c r="N3630" s="477" t="s">
        <v>5874</v>
      </c>
      <c r="O3630" s="404" t="s">
        <v>23</v>
      </c>
    </row>
    <row r="3631" spans="1:15" s="42" customFormat="1" ht="22.5">
      <c r="A3631" s="106" t="s">
        <v>3258</v>
      </c>
      <c r="B3631" s="1052" t="s">
        <v>732</v>
      </c>
      <c r="C3631" s="1054"/>
      <c r="D3631" s="26">
        <f>SUM(D3623:D3630)</f>
        <v>56003.5</v>
      </c>
      <c r="E3631" s="106" t="s">
        <v>23</v>
      </c>
      <c r="F3631" s="165">
        <f>SUM(F3623:F3630)</f>
        <v>0.22600000000000001</v>
      </c>
      <c r="G3631" s="50">
        <f>SUM(G3623:G3630)</f>
        <v>8</v>
      </c>
      <c r="H3631" s="26">
        <f>SUM(H3623:H3630)</f>
        <v>2583959.2000000002</v>
      </c>
      <c r="I3631" s="55">
        <f>SUM(I3623:I3630)</f>
        <v>2138904.67</v>
      </c>
      <c r="J3631" s="172">
        <f>SUM(J3623:J3630)</f>
        <v>445054.53000000026</v>
      </c>
      <c r="K3631" s="105" t="s">
        <v>23</v>
      </c>
      <c r="L3631" s="43">
        <f>SUM(L3623:L3630)</f>
        <v>45325.86</v>
      </c>
      <c r="M3631" s="26" t="s">
        <v>23</v>
      </c>
      <c r="N3631" s="105" t="s">
        <v>23</v>
      </c>
      <c r="O3631" s="26" t="s">
        <v>23</v>
      </c>
    </row>
    <row r="3632" spans="1:15" s="67" customFormat="1" ht="122.25" customHeight="1">
      <c r="A3632" s="104" t="s">
        <v>3255</v>
      </c>
      <c r="B3632" s="1049" t="s">
        <v>3274</v>
      </c>
      <c r="C3632" s="1050"/>
      <c r="D3632" s="11">
        <v>56003.5</v>
      </c>
      <c r="E3632" s="104" t="s">
        <v>23</v>
      </c>
      <c r="F3632" s="166">
        <v>0.22600000000000001</v>
      </c>
      <c r="G3632" s="10">
        <v>9</v>
      </c>
      <c r="H3632" s="167">
        <v>2680959.2000000002</v>
      </c>
      <c r="I3632" s="841">
        <v>2449926.94</v>
      </c>
      <c r="J3632" s="841">
        <f>J3618+J3621+J3631</f>
        <v>468226.66000000027</v>
      </c>
      <c r="K3632" s="103" t="s">
        <v>23</v>
      </c>
      <c r="L3632" s="34">
        <v>45325.86</v>
      </c>
      <c r="M3632" s="11" t="s">
        <v>23</v>
      </c>
      <c r="N3632" s="103" t="s">
        <v>23</v>
      </c>
      <c r="O3632" s="11" t="s">
        <v>23</v>
      </c>
    </row>
    <row r="3633" spans="1:15" s="67" customFormat="1" ht="21">
      <c r="A3633" s="104" t="s">
        <v>3275</v>
      </c>
      <c r="B3633" s="1068" t="s">
        <v>735</v>
      </c>
      <c r="C3633" s="1069"/>
      <c r="D3633" s="1069"/>
      <c r="E3633" s="1069"/>
      <c r="F3633" s="1069"/>
      <c r="G3633" s="1069"/>
      <c r="H3633" s="1069"/>
      <c r="I3633" s="1069"/>
      <c r="J3633" s="1069"/>
      <c r="K3633" s="1069"/>
      <c r="L3633" s="1069"/>
      <c r="M3633" s="1069"/>
      <c r="N3633" s="1069"/>
      <c r="O3633" s="1070"/>
    </row>
    <row r="3634" spans="1:15" s="67" customFormat="1" ht="21">
      <c r="A3634" s="104" t="s">
        <v>3276</v>
      </c>
      <c r="B3634" s="1068" t="s">
        <v>985</v>
      </c>
      <c r="C3634" s="1069"/>
      <c r="D3634" s="1069"/>
      <c r="E3634" s="1069"/>
      <c r="F3634" s="1069"/>
      <c r="G3634" s="1069"/>
      <c r="H3634" s="1069"/>
      <c r="I3634" s="1069"/>
      <c r="J3634" s="1069"/>
      <c r="K3634" s="1069"/>
      <c r="L3634" s="1069"/>
      <c r="M3634" s="1069"/>
      <c r="N3634" s="1069"/>
      <c r="O3634" s="1070"/>
    </row>
    <row r="3635" spans="1:15" s="67" customFormat="1" ht="70.5" customHeight="1">
      <c r="A3635" s="44">
        <v>1</v>
      </c>
      <c r="B3635" s="44" t="s">
        <v>3277</v>
      </c>
      <c r="C3635" s="16" t="s">
        <v>152</v>
      </c>
      <c r="D3635" s="18" t="s">
        <v>23</v>
      </c>
      <c r="E3635" s="44">
        <v>93</v>
      </c>
      <c r="F3635" s="799">
        <v>0.8</v>
      </c>
      <c r="G3635" s="325">
        <v>1</v>
      </c>
      <c r="H3635" s="273">
        <v>384000</v>
      </c>
      <c r="I3635" s="273">
        <v>258133.53</v>
      </c>
      <c r="J3635" s="404">
        <f>H3635-I3635</f>
        <v>125866.47</v>
      </c>
      <c r="K3635" s="44" t="s">
        <v>5875</v>
      </c>
      <c r="L3635" s="273">
        <v>10280.129999999999</v>
      </c>
      <c r="M3635" s="20">
        <v>42172</v>
      </c>
      <c r="N3635" s="44" t="s">
        <v>5876</v>
      </c>
      <c r="O3635" s="18" t="s">
        <v>23</v>
      </c>
    </row>
    <row r="3636" spans="1:15" s="67" customFormat="1" ht="21">
      <c r="A3636" s="104" t="s">
        <v>3276</v>
      </c>
      <c r="B3636" s="1068" t="s">
        <v>949</v>
      </c>
      <c r="C3636" s="1070"/>
      <c r="D3636" s="18">
        <v>0</v>
      </c>
      <c r="E3636" s="104" t="s">
        <v>23</v>
      </c>
      <c r="F3636" s="166">
        <v>0.8</v>
      </c>
      <c r="G3636" s="10">
        <v>1</v>
      </c>
      <c r="H3636" s="167">
        <v>384000</v>
      </c>
      <c r="I3636" s="167">
        <f>SUM(I3635)</f>
        <v>258133.53</v>
      </c>
      <c r="J3636" s="35">
        <f>H3636-I3636</f>
        <v>125866.47</v>
      </c>
      <c r="K3636" s="103" t="s">
        <v>23</v>
      </c>
      <c r="L3636" s="34">
        <v>10280.129999999999</v>
      </c>
      <c r="M3636" s="11" t="s">
        <v>23</v>
      </c>
      <c r="N3636" s="103" t="s">
        <v>23</v>
      </c>
      <c r="O3636" s="11" t="s">
        <v>23</v>
      </c>
    </row>
    <row r="3637" spans="1:15" s="67" customFormat="1" ht="21">
      <c r="A3637" s="104" t="s">
        <v>3278</v>
      </c>
      <c r="B3637" s="1068" t="s">
        <v>987</v>
      </c>
      <c r="C3637" s="1069"/>
      <c r="D3637" s="1069"/>
      <c r="E3637" s="1069"/>
      <c r="F3637" s="1069"/>
      <c r="G3637" s="1069"/>
      <c r="H3637" s="1069"/>
      <c r="I3637" s="1069"/>
      <c r="J3637" s="1069"/>
      <c r="K3637" s="1069"/>
      <c r="L3637" s="1069"/>
      <c r="M3637" s="1069"/>
      <c r="N3637" s="1069"/>
      <c r="O3637" s="1070"/>
    </row>
    <row r="3638" spans="1:15" s="67" customFormat="1" ht="21">
      <c r="A3638" s="44">
        <v>1</v>
      </c>
      <c r="B3638" s="21" t="s">
        <v>23</v>
      </c>
      <c r="C3638" s="21" t="s">
        <v>23</v>
      </c>
      <c r="D3638" s="801">
        <v>0</v>
      </c>
      <c r="E3638" s="44" t="s">
        <v>23</v>
      </c>
      <c r="F3638" s="799">
        <v>0</v>
      </c>
      <c r="G3638" s="282">
        <v>0</v>
      </c>
      <c r="H3638" s="273">
        <v>0</v>
      </c>
      <c r="I3638" s="273">
        <v>0</v>
      </c>
      <c r="J3638" s="273">
        <v>0</v>
      </c>
      <c r="K3638" s="44" t="s">
        <v>23</v>
      </c>
      <c r="L3638" s="273">
        <v>0</v>
      </c>
      <c r="M3638" s="20" t="s">
        <v>23</v>
      </c>
      <c r="N3638" s="44" t="s">
        <v>23</v>
      </c>
      <c r="O3638" s="18" t="s">
        <v>23</v>
      </c>
    </row>
    <row r="3639" spans="1:15" s="67" customFormat="1" ht="21">
      <c r="A3639" s="104" t="s">
        <v>3278</v>
      </c>
      <c r="B3639" s="1068" t="s">
        <v>988</v>
      </c>
      <c r="C3639" s="1070"/>
      <c r="D3639" s="11">
        <v>0</v>
      </c>
      <c r="E3639" s="104" t="s">
        <v>23</v>
      </c>
      <c r="F3639" s="166">
        <v>0</v>
      </c>
      <c r="G3639" s="10">
        <v>0</v>
      </c>
      <c r="H3639" s="167">
        <v>0</v>
      </c>
      <c r="I3639" s="167">
        <v>0</v>
      </c>
      <c r="J3639" s="35">
        <v>0</v>
      </c>
      <c r="K3639" s="103" t="s">
        <v>23</v>
      </c>
      <c r="L3639" s="34">
        <v>0</v>
      </c>
      <c r="M3639" s="11" t="s">
        <v>23</v>
      </c>
      <c r="N3639" s="103" t="s">
        <v>23</v>
      </c>
      <c r="O3639" s="11" t="s">
        <v>23</v>
      </c>
    </row>
    <row r="3640" spans="1:15" s="67" customFormat="1" ht="21">
      <c r="A3640" s="104" t="s">
        <v>3279</v>
      </c>
      <c r="B3640" s="1068" t="s">
        <v>990</v>
      </c>
      <c r="C3640" s="1069"/>
      <c r="D3640" s="1069"/>
      <c r="E3640" s="1069"/>
      <c r="F3640" s="1069"/>
      <c r="G3640" s="1069"/>
      <c r="H3640" s="1069"/>
      <c r="I3640" s="1069"/>
      <c r="J3640" s="1069"/>
      <c r="K3640" s="1069"/>
      <c r="L3640" s="1069"/>
      <c r="M3640" s="1069"/>
      <c r="N3640" s="1069"/>
      <c r="O3640" s="1070"/>
    </row>
    <row r="3641" spans="1:15" s="67" customFormat="1" ht="21">
      <c r="A3641" s="44">
        <v>1</v>
      </c>
      <c r="B3641" s="21" t="s">
        <v>23</v>
      </c>
      <c r="C3641" s="21" t="s">
        <v>23</v>
      </c>
      <c r="D3641" s="801">
        <v>0</v>
      </c>
      <c r="E3641" s="44" t="s">
        <v>23</v>
      </c>
      <c r="F3641" s="799">
        <v>0</v>
      </c>
      <c r="G3641" s="282">
        <v>0</v>
      </c>
      <c r="H3641" s="273">
        <v>0</v>
      </c>
      <c r="I3641" s="273">
        <v>0</v>
      </c>
      <c r="J3641" s="273">
        <v>0</v>
      </c>
      <c r="K3641" s="44" t="s">
        <v>23</v>
      </c>
      <c r="L3641" s="273">
        <v>0</v>
      </c>
      <c r="M3641" s="20" t="s">
        <v>23</v>
      </c>
      <c r="N3641" s="44" t="s">
        <v>23</v>
      </c>
      <c r="O3641" s="18" t="s">
        <v>23</v>
      </c>
    </row>
    <row r="3642" spans="1:15" s="67" customFormat="1" ht="21">
      <c r="A3642" s="104" t="s">
        <v>3279</v>
      </c>
      <c r="B3642" s="1068" t="s">
        <v>991</v>
      </c>
      <c r="C3642" s="1070"/>
      <c r="D3642" s="11">
        <v>0</v>
      </c>
      <c r="E3642" s="104" t="s">
        <v>23</v>
      </c>
      <c r="F3642" s="166">
        <v>0</v>
      </c>
      <c r="G3642" s="10">
        <v>0</v>
      </c>
      <c r="H3642" s="167">
        <v>0</v>
      </c>
      <c r="I3642" s="167">
        <v>0</v>
      </c>
      <c r="J3642" s="35">
        <v>0</v>
      </c>
      <c r="K3642" s="103" t="s">
        <v>23</v>
      </c>
      <c r="L3642" s="34">
        <v>0</v>
      </c>
      <c r="M3642" s="11" t="s">
        <v>23</v>
      </c>
      <c r="N3642" s="103" t="s">
        <v>23</v>
      </c>
      <c r="O3642" s="11" t="s">
        <v>23</v>
      </c>
    </row>
    <row r="3643" spans="1:15" s="67" customFormat="1" ht="21">
      <c r="A3643" s="104" t="s">
        <v>3280</v>
      </c>
      <c r="B3643" s="1068" t="s">
        <v>721</v>
      </c>
      <c r="C3643" s="1069"/>
      <c r="D3643" s="1069"/>
      <c r="E3643" s="1069"/>
      <c r="F3643" s="1069"/>
      <c r="G3643" s="1069"/>
      <c r="H3643" s="1069"/>
      <c r="I3643" s="1069"/>
      <c r="J3643" s="1069"/>
      <c r="K3643" s="1069"/>
      <c r="L3643" s="1069"/>
      <c r="M3643" s="1069"/>
      <c r="N3643" s="1069"/>
      <c r="O3643" s="1070"/>
    </row>
    <row r="3644" spans="1:15" s="67" customFormat="1" ht="101.25">
      <c r="A3644" s="44">
        <v>1</v>
      </c>
      <c r="B3644" s="16" t="s">
        <v>3281</v>
      </c>
      <c r="C3644" s="16" t="s">
        <v>3262</v>
      </c>
      <c r="D3644" s="18" t="s">
        <v>23</v>
      </c>
      <c r="E3644" s="44">
        <v>94</v>
      </c>
      <c r="F3644" s="799">
        <v>0.8</v>
      </c>
      <c r="G3644" s="325">
        <v>1</v>
      </c>
      <c r="H3644" s="273">
        <v>1</v>
      </c>
      <c r="I3644" s="273">
        <v>0</v>
      </c>
      <c r="J3644" s="404">
        <f>H3644-I3644</f>
        <v>1</v>
      </c>
      <c r="K3644" s="44" t="s">
        <v>5877</v>
      </c>
      <c r="L3644" s="273">
        <v>14216</v>
      </c>
      <c r="M3644" s="20">
        <v>42172</v>
      </c>
      <c r="N3644" s="44" t="s">
        <v>5874</v>
      </c>
      <c r="O3644" s="404" t="s">
        <v>23</v>
      </c>
    </row>
    <row r="3645" spans="1:15" s="67" customFormat="1" ht="21">
      <c r="A3645" s="104" t="s">
        <v>3280</v>
      </c>
      <c r="B3645" s="1068" t="s">
        <v>1046</v>
      </c>
      <c r="C3645" s="1070"/>
      <c r="D3645" s="11">
        <f>SUM(D3644)</f>
        <v>0</v>
      </c>
      <c r="E3645" s="104" t="s">
        <v>23</v>
      </c>
      <c r="F3645" s="166">
        <f>SUM(F3644)</f>
        <v>0.8</v>
      </c>
      <c r="G3645" s="10">
        <f>SUM(G3644)</f>
        <v>1</v>
      </c>
      <c r="H3645" s="167">
        <f>SUM(H3644)</f>
        <v>1</v>
      </c>
      <c r="I3645" s="167">
        <f>SUM(I3644)</f>
        <v>0</v>
      </c>
      <c r="J3645" s="35">
        <f>H3645-I3645</f>
        <v>1</v>
      </c>
      <c r="K3645" s="103" t="s">
        <v>23</v>
      </c>
      <c r="L3645" s="34">
        <f>SUM(L3644)</f>
        <v>14216</v>
      </c>
      <c r="M3645" s="11" t="s">
        <v>23</v>
      </c>
      <c r="N3645" s="103" t="s">
        <v>23</v>
      </c>
      <c r="O3645" s="11" t="s">
        <v>23</v>
      </c>
    </row>
    <row r="3646" spans="1:15" s="67" customFormat="1" ht="72" customHeight="1">
      <c r="A3646" s="104" t="s">
        <v>3275</v>
      </c>
      <c r="B3646" s="1068" t="s">
        <v>3282</v>
      </c>
      <c r="C3646" s="1070"/>
      <c r="D3646" s="913">
        <f>D3636+D3639+D3642+D3645</f>
        <v>0</v>
      </c>
      <c r="E3646" s="104" t="s">
        <v>23</v>
      </c>
      <c r="F3646" s="166">
        <f>F3636+F3639+F3642+F3645</f>
        <v>1.6</v>
      </c>
      <c r="G3646" s="10">
        <f>G3636+G3639+G3642+G3645</f>
        <v>2</v>
      </c>
      <c r="H3646" s="167">
        <f>H3636+H3639+H3642+H3645</f>
        <v>384001</v>
      </c>
      <c r="I3646" s="167">
        <f>I3636+I3639+I3642+I3645</f>
        <v>258133.53</v>
      </c>
      <c r="J3646" s="35">
        <f>H3646-I3646</f>
        <v>125867.47</v>
      </c>
      <c r="K3646" s="103" t="s">
        <v>23</v>
      </c>
      <c r="L3646" s="34">
        <v>24496.13</v>
      </c>
      <c r="M3646" s="11" t="s">
        <v>23</v>
      </c>
      <c r="N3646" s="103" t="s">
        <v>23</v>
      </c>
      <c r="O3646" s="11" t="s">
        <v>23</v>
      </c>
    </row>
    <row r="3647" spans="1:15" s="67" customFormat="1" ht="21">
      <c r="A3647" s="104" t="s">
        <v>3283</v>
      </c>
      <c r="B3647" s="1068" t="s">
        <v>994</v>
      </c>
      <c r="C3647" s="1069"/>
      <c r="D3647" s="1069"/>
      <c r="E3647" s="1069"/>
      <c r="F3647" s="1069"/>
      <c r="G3647" s="1069"/>
      <c r="H3647" s="1069"/>
      <c r="I3647" s="1069"/>
      <c r="J3647" s="1069"/>
      <c r="K3647" s="1069"/>
      <c r="L3647" s="1069"/>
      <c r="M3647" s="1069"/>
      <c r="N3647" s="1069"/>
      <c r="O3647" s="1070"/>
    </row>
    <row r="3648" spans="1:15" s="67" customFormat="1" ht="21">
      <c r="A3648" s="405" t="s">
        <v>982</v>
      </c>
      <c r="B3648" s="21" t="s">
        <v>23</v>
      </c>
      <c r="C3648" s="21" t="s">
        <v>23</v>
      </c>
      <c r="D3648" s="801">
        <v>0</v>
      </c>
      <c r="E3648" s="44" t="s">
        <v>23</v>
      </c>
      <c r="F3648" s="799">
        <v>0</v>
      </c>
      <c r="G3648" s="282">
        <v>0</v>
      </c>
      <c r="H3648" s="273">
        <v>0</v>
      </c>
      <c r="I3648" s="273">
        <v>0</v>
      </c>
      <c r="J3648" s="273">
        <v>0</v>
      </c>
      <c r="K3648" s="44" t="s">
        <v>23</v>
      </c>
      <c r="L3648" s="273">
        <v>0</v>
      </c>
      <c r="M3648" s="20" t="s">
        <v>23</v>
      </c>
      <c r="N3648" s="44" t="s">
        <v>23</v>
      </c>
      <c r="O3648" s="18" t="s">
        <v>23</v>
      </c>
    </row>
    <row r="3649" spans="1:15" s="67" customFormat="1" ht="105.75" customHeight="1">
      <c r="A3649" s="104" t="s">
        <v>3283</v>
      </c>
      <c r="B3649" s="1068" t="s">
        <v>3284</v>
      </c>
      <c r="C3649" s="1070"/>
      <c r="D3649" s="11">
        <v>0</v>
      </c>
      <c r="E3649" s="104" t="s">
        <v>23</v>
      </c>
      <c r="F3649" s="166">
        <v>0</v>
      </c>
      <c r="G3649" s="10">
        <v>0</v>
      </c>
      <c r="H3649" s="167">
        <v>0</v>
      </c>
      <c r="I3649" s="167">
        <v>0</v>
      </c>
      <c r="J3649" s="35">
        <v>0</v>
      </c>
      <c r="K3649" s="103" t="s">
        <v>23</v>
      </c>
      <c r="L3649" s="34">
        <v>0</v>
      </c>
      <c r="M3649" s="11" t="s">
        <v>23</v>
      </c>
      <c r="N3649" s="103" t="s">
        <v>23</v>
      </c>
      <c r="O3649" s="11" t="s">
        <v>23</v>
      </c>
    </row>
    <row r="3650" spans="1:15" s="67" customFormat="1" ht="94.5" customHeight="1">
      <c r="A3650" s="104" t="s">
        <v>3236</v>
      </c>
      <c r="B3650" s="1068" t="s">
        <v>3285</v>
      </c>
      <c r="C3650" s="1070"/>
      <c r="D3650" s="11">
        <f>D3611+D3614+D3618+D3621+D3631+D3649</f>
        <v>57141.5</v>
      </c>
      <c r="E3650" s="104" t="s">
        <v>23</v>
      </c>
      <c r="F3650" s="166">
        <v>1.8260000000000001</v>
      </c>
      <c r="G3650" s="10">
        <v>17</v>
      </c>
      <c r="H3650" s="167">
        <v>3803948.2</v>
      </c>
      <c r="I3650" s="167">
        <f>I3611+I3632+I3646</f>
        <v>3038700.0999999996</v>
      </c>
      <c r="J3650" s="35">
        <v>719091.06</v>
      </c>
      <c r="K3650" s="103" t="s">
        <v>23</v>
      </c>
      <c r="L3650" s="34">
        <v>879393.81</v>
      </c>
      <c r="M3650" s="11" t="s">
        <v>23</v>
      </c>
      <c r="N3650" s="103" t="s">
        <v>23</v>
      </c>
      <c r="O3650" s="11" t="s">
        <v>23</v>
      </c>
    </row>
    <row r="3651" spans="1:15" s="42" customFormat="1" ht="30">
      <c r="A3651" s="104" t="s">
        <v>3286</v>
      </c>
      <c r="B3651" s="1047" t="s">
        <v>3287</v>
      </c>
      <c r="C3651" s="1048"/>
      <c r="D3651" s="11">
        <f>D3650</f>
        <v>57141.5</v>
      </c>
      <c r="E3651" s="11" t="s">
        <v>23</v>
      </c>
      <c r="F3651" s="166">
        <f>F3650</f>
        <v>1.8260000000000001</v>
      </c>
      <c r="G3651" s="10">
        <f>G3650</f>
        <v>17</v>
      </c>
      <c r="H3651" s="167">
        <f>H3650</f>
        <v>3803948.2</v>
      </c>
      <c r="I3651" s="167">
        <f>I3650</f>
        <v>3038700.0999999996</v>
      </c>
      <c r="J3651" s="167">
        <f>J3611+J3632+J3646+J3649</f>
        <v>1002442.5000000002</v>
      </c>
      <c r="K3651" s="11" t="s">
        <v>23</v>
      </c>
      <c r="L3651" s="34">
        <f>L3650</f>
        <v>879393.81</v>
      </c>
      <c r="M3651" s="11" t="s">
        <v>23</v>
      </c>
      <c r="N3651" s="11" t="s">
        <v>23</v>
      </c>
      <c r="O3651" s="11" t="s">
        <v>23</v>
      </c>
    </row>
    <row r="3652" spans="1:15" s="42" customFormat="1" ht="71.25" customHeight="1">
      <c r="A3652" s="1047" t="s">
        <v>3288</v>
      </c>
      <c r="B3652" s="1116"/>
      <c r="C3652" s="1048"/>
      <c r="D3652" s="26">
        <f>D495+D757+D3565+D3651</f>
        <v>277824.49000000011</v>
      </c>
      <c r="E3652" s="26" t="s">
        <v>23</v>
      </c>
      <c r="F3652" s="50">
        <f>F495+F757+F3565+F3651</f>
        <v>858.10799999999995</v>
      </c>
      <c r="G3652" s="23">
        <f>G495+G757+G3565+G3651</f>
        <v>792</v>
      </c>
      <c r="H3652" s="43">
        <f>H495+H757+H3565+H3651</f>
        <v>2084340538.5699999</v>
      </c>
      <c r="I3652" s="43">
        <f>I495+I757+I3565+I3651</f>
        <v>1355864613.0000002</v>
      </c>
      <c r="J3652" s="43">
        <f>J495+J757+J3565+J3651</f>
        <v>728710823.96999979</v>
      </c>
      <c r="K3652" s="26" t="s">
        <v>23</v>
      </c>
      <c r="L3652" s="22">
        <f>L495+L757+L3565+L3651</f>
        <v>2873024291.3499999</v>
      </c>
      <c r="M3652" s="26" t="s">
        <v>23</v>
      </c>
      <c r="N3652" s="26" t="s">
        <v>23</v>
      </c>
      <c r="O3652" s="26" t="s">
        <v>23</v>
      </c>
    </row>
    <row r="3653" spans="1:15" s="42" customFormat="1"/>
    <row r="3654" spans="1:15" s="42" customFormat="1"/>
  </sheetData>
  <mergeCells count="2100">
    <mergeCell ref="A6:R6"/>
    <mergeCell ref="B8:O8"/>
    <mergeCell ref="B3566:N3566"/>
    <mergeCell ref="B2173:O2173"/>
    <mergeCell ref="B2175:C2175"/>
    <mergeCell ref="B2176:O2176"/>
    <mergeCell ref="B2178:C2178"/>
    <mergeCell ref="B2179:O2179"/>
    <mergeCell ref="B2157:C2157"/>
    <mergeCell ref="B2158:O2158"/>
    <mergeCell ref="B2159:O2159"/>
    <mergeCell ref="B2161:C2161"/>
    <mergeCell ref="B3565:C3565"/>
    <mergeCell ref="B2292:C2292"/>
    <mergeCell ref="B2295:C2295"/>
    <mergeCell ref="B2298:C2298"/>
    <mergeCell ref="B2299:C2299"/>
    <mergeCell ref="B2303:C2303"/>
    <mergeCell ref="B2306:C2306"/>
    <mergeCell ref="B2312:C2312"/>
    <mergeCell ref="B2309:C2309"/>
    <mergeCell ref="B2313:C2313"/>
    <mergeCell ref="B2316:C2316"/>
    <mergeCell ref="B2317:C2317"/>
    <mergeCell ref="B2285:C2285"/>
    <mergeCell ref="B2288:C2288"/>
    <mergeCell ref="B2208:O2208"/>
    <mergeCell ref="B2209:O2209"/>
    <mergeCell ref="B2211:C2211"/>
    <mergeCell ref="B2281:C2281"/>
    <mergeCell ref="B2280:C2280"/>
    <mergeCell ref="B3487:C3487"/>
    <mergeCell ref="B3488:O3488"/>
    <mergeCell ref="B3490:C3490"/>
    <mergeCell ref="B3491:O3491"/>
    <mergeCell ref="B2169:O2169"/>
    <mergeCell ref="B2170:O2170"/>
    <mergeCell ref="B2172:C2172"/>
    <mergeCell ref="B1029:C1029"/>
    <mergeCell ref="B1030:C1030"/>
    <mergeCell ref="B1037:C1037"/>
    <mergeCell ref="B1040:C1040"/>
    <mergeCell ref="B1044:C1044"/>
    <mergeCell ref="B1047:C1047"/>
    <mergeCell ref="B1050:C1050"/>
    <mergeCell ref="B1051:C1051"/>
    <mergeCell ref="B1055:C1055"/>
    <mergeCell ref="B1058:C1058"/>
    <mergeCell ref="B1061:C1061"/>
    <mergeCell ref="B1064:C1064"/>
    <mergeCell ref="B1065:C1065"/>
    <mergeCell ref="B1068:C1068"/>
    <mergeCell ref="B1069:C1069"/>
    <mergeCell ref="B2162:O2162"/>
    <mergeCell ref="B2164:C2164"/>
    <mergeCell ref="B2165:O2165"/>
    <mergeCell ref="B2167:C2167"/>
    <mergeCell ref="B2144:C2144"/>
    <mergeCell ref="B2145:C2145"/>
    <mergeCell ref="B2146:O2146"/>
    <mergeCell ref="B2148:C2148"/>
    <mergeCell ref="B2149:C2149"/>
    <mergeCell ref="B2151:O2151"/>
    <mergeCell ref="B2154:C2154"/>
    <mergeCell ref="B2155:O2155"/>
    <mergeCell ref="B2131:C2131"/>
    <mergeCell ref="B2132:O2132"/>
    <mergeCell ref="B766:C766"/>
    <mergeCell ref="B769:C769"/>
    <mergeCell ref="B773:C773"/>
    <mergeCell ref="B984:C984"/>
    <mergeCell ref="B998:C998"/>
    <mergeCell ref="B1001:C1001"/>
    <mergeCell ref="B1008:C1008"/>
    <mergeCell ref="B1005:C1005"/>
    <mergeCell ref="B1011:C1011"/>
    <mergeCell ref="B1012:C1012"/>
    <mergeCell ref="B1016:C1016"/>
    <mergeCell ref="B1019:C1019"/>
    <mergeCell ref="B1022:C1022"/>
    <mergeCell ref="B1025:C1025"/>
    <mergeCell ref="B1026:C1026"/>
    <mergeCell ref="B1020:O1020"/>
    <mergeCell ref="B2127:C2127"/>
    <mergeCell ref="B2128:O2128"/>
    <mergeCell ref="B2130:C2130"/>
    <mergeCell ref="B2105:O2105"/>
    <mergeCell ref="B2107:C2107"/>
    <mergeCell ref="B2108:C2108"/>
    <mergeCell ref="B2109:O2109"/>
    <mergeCell ref="B2111:C2111"/>
    <mergeCell ref="B2112:C2112"/>
    <mergeCell ref="B2113:O2113"/>
    <mergeCell ref="B2114:O2114"/>
    <mergeCell ref="B2117:C2117"/>
    <mergeCell ref="B2093:C2093"/>
    <mergeCell ref="B2168:C2168"/>
    <mergeCell ref="B922:C922"/>
    <mergeCell ref="B925:C925"/>
    <mergeCell ref="B928:C928"/>
    <mergeCell ref="B929:C929"/>
    <mergeCell ref="B933:C933"/>
    <mergeCell ref="B770:O770"/>
    <mergeCell ref="B771:O771"/>
    <mergeCell ref="B774:O774"/>
    <mergeCell ref="B777:O777"/>
    <mergeCell ref="B781:O781"/>
    <mergeCell ref="B782:O782"/>
    <mergeCell ref="B785:O785"/>
    <mergeCell ref="B788:O788"/>
    <mergeCell ref="B791:O791"/>
    <mergeCell ref="B795:O795"/>
    <mergeCell ref="B799:O799"/>
    <mergeCell ref="B800:O800"/>
    <mergeCell ref="B2133:O2133"/>
    <mergeCell ref="B2135:C2135"/>
    <mergeCell ref="B2136:O2136"/>
    <mergeCell ref="B2138:C2138"/>
    <mergeCell ref="B2139:O2139"/>
    <mergeCell ref="B2141:C2141"/>
    <mergeCell ref="B2142:O2142"/>
    <mergeCell ref="B2150:O2150"/>
    <mergeCell ref="B2118:O2118"/>
    <mergeCell ref="B2120:C2120"/>
    <mergeCell ref="B2121:O2121"/>
    <mergeCell ref="B2122:O2122"/>
    <mergeCell ref="B2124:C2124"/>
    <mergeCell ref="B2125:O2125"/>
    <mergeCell ref="B3493:C3493"/>
    <mergeCell ref="B3494:C3494"/>
    <mergeCell ref="B3464:C3464"/>
    <mergeCell ref="B3467:C3467"/>
    <mergeCell ref="B85:C85"/>
    <mergeCell ref="B145:C145"/>
    <mergeCell ref="B169:C169"/>
    <mergeCell ref="B164:C164"/>
    <mergeCell ref="B173:C173"/>
    <mergeCell ref="B540:C540"/>
    <mergeCell ref="B543:C543"/>
    <mergeCell ref="B547:C547"/>
    <mergeCell ref="B550:C550"/>
    <mergeCell ref="B553:C553"/>
    <mergeCell ref="B554:C554"/>
    <mergeCell ref="B558:C558"/>
    <mergeCell ref="B559:O559"/>
    <mergeCell ref="B561:C561"/>
    <mergeCell ref="B562:O562"/>
    <mergeCell ref="B564:C564"/>
    <mergeCell ref="B565:O565"/>
    <mergeCell ref="B567:C567"/>
    <mergeCell ref="B568:C568"/>
    <mergeCell ref="B571:C571"/>
    <mergeCell ref="B572:C572"/>
    <mergeCell ref="B616:C616"/>
    <mergeCell ref="B619:C619"/>
    <mergeCell ref="B623:C623"/>
    <mergeCell ref="B2803:C2803"/>
    <mergeCell ref="B2804:O2804"/>
    <mergeCell ref="B2809:C2809"/>
    <mergeCell ref="B2810:C2810"/>
    <mergeCell ref="B3649:C3649"/>
    <mergeCell ref="B3647:O3647"/>
    <mergeCell ref="B3650:C3650"/>
    <mergeCell ref="A3652:C3652"/>
    <mergeCell ref="B3496:O3496"/>
    <mergeCell ref="B3498:C3498"/>
    <mergeCell ref="B3499:O3499"/>
    <mergeCell ref="B3502:O3502"/>
    <mergeCell ref="B3503:O3503"/>
    <mergeCell ref="B3505:C3505"/>
    <mergeCell ref="B3506:O3506"/>
    <mergeCell ref="B3508:C3508"/>
    <mergeCell ref="B3509:O3509"/>
    <mergeCell ref="B3511:C3511"/>
    <mergeCell ref="B3512:O3512"/>
    <mergeCell ref="B3513:O3513"/>
    <mergeCell ref="B3515:C3515"/>
    <mergeCell ref="B3516:O3516"/>
    <mergeCell ref="B3518:C3518"/>
    <mergeCell ref="B3519:O3519"/>
    <mergeCell ref="B3521:C3521"/>
    <mergeCell ref="B3522:O3522"/>
    <mergeCell ref="B3524:C3524"/>
    <mergeCell ref="B3525:O3525"/>
    <mergeCell ref="B3527:C3527"/>
    <mergeCell ref="B3528:C3528"/>
    <mergeCell ref="B3616:O3616"/>
    <mergeCell ref="B3618:C3618"/>
    <mergeCell ref="B3619:O3619"/>
    <mergeCell ref="B3621:C3621"/>
    <mergeCell ref="B3622:O3622"/>
    <mergeCell ref="B3631:C3631"/>
    <mergeCell ref="B3632:C3632"/>
    <mergeCell ref="B3633:O3633"/>
    <mergeCell ref="B3634:O3634"/>
    <mergeCell ref="B3636:C3636"/>
    <mergeCell ref="B3637:O3637"/>
    <mergeCell ref="B3639:C3639"/>
    <mergeCell ref="B3640:O3640"/>
    <mergeCell ref="B3642:C3642"/>
    <mergeCell ref="B3643:O3643"/>
    <mergeCell ref="B3645:C3645"/>
    <mergeCell ref="B3646:C3646"/>
    <mergeCell ref="B3585:O3585"/>
    <mergeCell ref="B3586:O3586"/>
    <mergeCell ref="B3588:C3588"/>
    <mergeCell ref="B3589:O3589"/>
    <mergeCell ref="B3591:C3591"/>
    <mergeCell ref="B3592:O3592"/>
    <mergeCell ref="B3594:C3594"/>
    <mergeCell ref="B3595:O3595"/>
    <mergeCell ref="B3597:C3597"/>
    <mergeCell ref="B3599:O3599"/>
    <mergeCell ref="B3601:C3601"/>
    <mergeCell ref="B3602:C3602"/>
    <mergeCell ref="B3611:C3611"/>
    <mergeCell ref="B3604:O3604"/>
    <mergeCell ref="B3612:O3612"/>
    <mergeCell ref="B3614:C3614"/>
    <mergeCell ref="B3615:O3615"/>
    <mergeCell ref="B3530:O3530"/>
    <mergeCell ref="B299:C299"/>
    <mergeCell ref="B300:C300"/>
    <mergeCell ref="B3560:C3560"/>
    <mergeCell ref="B3561:O3561"/>
    <mergeCell ref="B3564:C3564"/>
    <mergeCell ref="B3567:O3567"/>
    <mergeCell ref="B3568:O3568"/>
    <mergeCell ref="B3570:C3570"/>
    <mergeCell ref="B3571:O3571"/>
    <mergeCell ref="B3574:O3574"/>
    <mergeCell ref="B3575:O3575"/>
    <mergeCell ref="B3577:C3577"/>
    <mergeCell ref="B3578:O3578"/>
    <mergeCell ref="B3580:C3580"/>
    <mergeCell ref="B3581:O3581"/>
    <mergeCell ref="B3583:C3583"/>
    <mergeCell ref="B3462:O3462"/>
    <mergeCell ref="B3465:O3465"/>
    <mergeCell ref="B3468:O3468"/>
    <mergeCell ref="B3469:O3469"/>
    <mergeCell ref="B3471:C3471"/>
    <mergeCell ref="B3472:O3472"/>
    <mergeCell ref="B3474:C3474"/>
    <mergeCell ref="B3475:O3475"/>
    <mergeCell ref="B3477:C3477"/>
    <mergeCell ref="B3478:O3478"/>
    <mergeCell ref="B3479:O3479"/>
    <mergeCell ref="B3481:C3481"/>
    <mergeCell ref="B3482:O3482"/>
    <mergeCell ref="B3484:C3484"/>
    <mergeCell ref="B3485:O3485"/>
    <mergeCell ref="B3534:C3534"/>
    <mergeCell ref="B3535:O3535"/>
    <mergeCell ref="B3537:C3537"/>
    <mergeCell ref="B3538:O3538"/>
    <mergeCell ref="B3539:O3539"/>
    <mergeCell ref="B3541:C3541"/>
    <mergeCell ref="B3542:O3542"/>
    <mergeCell ref="B3544:C3544"/>
    <mergeCell ref="B3545:O3545"/>
    <mergeCell ref="B3547:C3547"/>
    <mergeCell ref="B3548:O3548"/>
    <mergeCell ref="B3549:O3549"/>
    <mergeCell ref="B3551:C3551"/>
    <mergeCell ref="B3552:O3552"/>
    <mergeCell ref="B3554:C3554"/>
    <mergeCell ref="B3555:O3555"/>
    <mergeCell ref="B3557:C3557"/>
    <mergeCell ref="B2811:O2811"/>
    <mergeCell ref="B2813:C2813"/>
    <mergeCell ref="B2814:C2814"/>
    <mergeCell ref="B2778:O2778"/>
    <mergeCell ref="B2779:O2779"/>
    <mergeCell ref="B2782:C2782"/>
    <mergeCell ref="B2783:O2783"/>
    <mergeCell ref="B2785:C2785"/>
    <mergeCell ref="B2786:O2786"/>
    <mergeCell ref="B2787:O2787"/>
    <mergeCell ref="B2789:C2789"/>
    <mergeCell ref="B2790:O2790"/>
    <mergeCell ref="B2792:C2792"/>
    <mergeCell ref="B2793:O2793"/>
    <mergeCell ref="B2795:C2795"/>
    <mergeCell ref="B2796:C2796"/>
    <mergeCell ref="B2797:O2797"/>
    <mergeCell ref="B2798:O2798"/>
    <mergeCell ref="B2800:C2800"/>
    <mergeCell ref="B2801:O2801"/>
    <mergeCell ref="B2806:C2806"/>
    <mergeCell ref="B2807:O2807"/>
    <mergeCell ref="B2755:C2755"/>
    <mergeCell ref="B2756:O2756"/>
    <mergeCell ref="B2758:C2758"/>
    <mergeCell ref="B2759:C2759"/>
    <mergeCell ref="B2760:O2760"/>
    <mergeCell ref="B2761:O2761"/>
    <mergeCell ref="B2763:C2763"/>
    <mergeCell ref="B2764:O2764"/>
    <mergeCell ref="B2766:C2766"/>
    <mergeCell ref="B2767:O2767"/>
    <mergeCell ref="B2769:C2769"/>
    <mergeCell ref="B2770:O2770"/>
    <mergeCell ref="B2772:C2772"/>
    <mergeCell ref="B2773:C2773"/>
    <mergeCell ref="B2774:O2774"/>
    <mergeCell ref="B2776:C2776"/>
    <mergeCell ref="B2777:C2777"/>
    <mergeCell ref="B2731:O2731"/>
    <mergeCell ref="B2733:C2733"/>
    <mergeCell ref="B2734:O2734"/>
    <mergeCell ref="B2736:C2736"/>
    <mergeCell ref="B2737:C2737"/>
    <mergeCell ref="B2738:O2738"/>
    <mergeCell ref="B2740:C2740"/>
    <mergeCell ref="B2741:C2741"/>
    <mergeCell ref="B2742:O2742"/>
    <mergeCell ref="B2743:O2743"/>
    <mergeCell ref="B2745:C2745"/>
    <mergeCell ref="B2746:O2746"/>
    <mergeCell ref="B2748:C2748"/>
    <mergeCell ref="B2749:O2749"/>
    <mergeCell ref="B2750:O2750"/>
    <mergeCell ref="B2752:C2752"/>
    <mergeCell ref="B2753:O2753"/>
    <mergeCell ref="B2706:O2706"/>
    <mergeCell ref="B2709:C2709"/>
    <mergeCell ref="B2710:O2710"/>
    <mergeCell ref="B2712:C2712"/>
    <mergeCell ref="B2713:O2713"/>
    <mergeCell ref="B2714:O2714"/>
    <mergeCell ref="B2716:C2716"/>
    <mergeCell ref="B2717:O2717"/>
    <mergeCell ref="B2719:C2719"/>
    <mergeCell ref="B2720:O2720"/>
    <mergeCell ref="B2722:C2722"/>
    <mergeCell ref="B2723:C2723"/>
    <mergeCell ref="B2724:O2724"/>
    <mergeCell ref="B2725:O2725"/>
    <mergeCell ref="B2727:C2727"/>
    <mergeCell ref="B2728:O2728"/>
    <mergeCell ref="B2730:C2730"/>
    <mergeCell ref="B2683:O2683"/>
    <mergeCell ref="B2685:C2685"/>
    <mergeCell ref="B2686:C2686"/>
    <mergeCell ref="B2687:O2687"/>
    <mergeCell ref="B2688:O2688"/>
    <mergeCell ref="B2690:C2690"/>
    <mergeCell ref="B2691:O2691"/>
    <mergeCell ref="B2693:C2693"/>
    <mergeCell ref="B2694:O2694"/>
    <mergeCell ref="B2696:C2696"/>
    <mergeCell ref="B2697:O2697"/>
    <mergeCell ref="B2699:C2699"/>
    <mergeCell ref="B2700:C2700"/>
    <mergeCell ref="B2701:O2701"/>
    <mergeCell ref="B2703:C2703"/>
    <mergeCell ref="B2704:C2704"/>
    <mergeCell ref="B2705:O2705"/>
    <mergeCell ref="B2650:C2650"/>
    <mergeCell ref="B2651:O2651"/>
    <mergeCell ref="B2653:C2653"/>
    <mergeCell ref="B2654:C2654"/>
    <mergeCell ref="B2655:O2655"/>
    <mergeCell ref="B2657:C2657"/>
    <mergeCell ref="B2658:C2658"/>
    <mergeCell ref="B2659:O2659"/>
    <mergeCell ref="B2660:O2660"/>
    <mergeCell ref="B2672:C2672"/>
    <mergeCell ref="B2673:O2673"/>
    <mergeCell ref="B2675:C2675"/>
    <mergeCell ref="B2676:O2676"/>
    <mergeCell ref="B2677:O2677"/>
    <mergeCell ref="B2679:C2679"/>
    <mergeCell ref="B2680:O2680"/>
    <mergeCell ref="B2682:C2682"/>
    <mergeCell ref="B2626:C2626"/>
    <mergeCell ref="B2627:O2627"/>
    <mergeCell ref="B2629:C2629"/>
    <mergeCell ref="B2630:O2630"/>
    <mergeCell ref="B2631:O2631"/>
    <mergeCell ref="B2633:C2633"/>
    <mergeCell ref="B2634:O2634"/>
    <mergeCell ref="B2636:C2636"/>
    <mergeCell ref="B2637:O2637"/>
    <mergeCell ref="B2639:C2639"/>
    <mergeCell ref="B2640:C2640"/>
    <mergeCell ref="B2641:O2641"/>
    <mergeCell ref="B2642:O2642"/>
    <mergeCell ref="B2644:C2644"/>
    <mergeCell ref="B2645:O2645"/>
    <mergeCell ref="B2647:C2647"/>
    <mergeCell ref="B2648:O2648"/>
    <mergeCell ref="B2598:C2598"/>
    <mergeCell ref="B2599:C2599"/>
    <mergeCell ref="B2600:O2600"/>
    <mergeCell ref="B2601:O2601"/>
    <mergeCell ref="B2603:C2603"/>
    <mergeCell ref="B2604:O2604"/>
    <mergeCell ref="B2606:C2606"/>
    <mergeCell ref="B2607:O2607"/>
    <mergeCell ref="B2609:C2609"/>
    <mergeCell ref="B2610:O2610"/>
    <mergeCell ref="B2612:C2612"/>
    <mergeCell ref="B2613:C2613"/>
    <mergeCell ref="B2614:O2614"/>
    <mergeCell ref="B2616:C2616"/>
    <mergeCell ref="B2617:C2617"/>
    <mergeCell ref="B2618:O2618"/>
    <mergeCell ref="B2619:O2619"/>
    <mergeCell ref="B2523:C2523"/>
    <mergeCell ref="B2524:C2524"/>
    <mergeCell ref="B2525:O2525"/>
    <mergeCell ref="B2527:C2527"/>
    <mergeCell ref="B2528:C2528"/>
    <mergeCell ref="B2529:O2529"/>
    <mergeCell ref="B2530:O2530"/>
    <mergeCell ref="B2585:C2585"/>
    <mergeCell ref="B2586:O2586"/>
    <mergeCell ref="B2588:C2588"/>
    <mergeCell ref="B2589:O2589"/>
    <mergeCell ref="B2590:O2590"/>
    <mergeCell ref="B2592:C2592"/>
    <mergeCell ref="B2593:O2593"/>
    <mergeCell ref="B2595:C2595"/>
    <mergeCell ref="B2596:O2596"/>
    <mergeCell ref="B2499:C2499"/>
    <mergeCell ref="B2500:O2500"/>
    <mergeCell ref="B2501:O2501"/>
    <mergeCell ref="B2503:C2503"/>
    <mergeCell ref="B2504:O2504"/>
    <mergeCell ref="B2506:C2506"/>
    <mergeCell ref="B2507:O2507"/>
    <mergeCell ref="B2509:C2509"/>
    <mergeCell ref="B2510:C2510"/>
    <mergeCell ref="B2511:O2511"/>
    <mergeCell ref="B2512:O2512"/>
    <mergeCell ref="B2514:C2514"/>
    <mergeCell ref="B2515:O2515"/>
    <mergeCell ref="B2517:C2517"/>
    <mergeCell ref="B2518:O2518"/>
    <mergeCell ref="B2520:C2520"/>
    <mergeCell ref="B2521:O2521"/>
    <mergeCell ref="B2475:O2475"/>
    <mergeCell ref="B2476:O2476"/>
    <mergeCell ref="B2478:C2478"/>
    <mergeCell ref="B2479:O2479"/>
    <mergeCell ref="B2481:C2481"/>
    <mergeCell ref="B2482:O2482"/>
    <mergeCell ref="B2484:C2484"/>
    <mergeCell ref="B2485:O2485"/>
    <mergeCell ref="B2487:C2487"/>
    <mergeCell ref="B2488:C2488"/>
    <mergeCell ref="B2489:O2489"/>
    <mergeCell ref="B2491:C2491"/>
    <mergeCell ref="B2492:C2492"/>
    <mergeCell ref="B2493:O2493"/>
    <mergeCell ref="B2494:O2494"/>
    <mergeCell ref="B2496:C2496"/>
    <mergeCell ref="B2497:O2497"/>
    <mergeCell ref="B3447:O3447"/>
    <mergeCell ref="B3449:C3449"/>
    <mergeCell ref="B3450:O3450"/>
    <mergeCell ref="B3452:C3452"/>
    <mergeCell ref="B3453:C3453"/>
    <mergeCell ref="B3454:O3454"/>
    <mergeCell ref="B3459:C3459"/>
    <mergeCell ref="B3460:C3460"/>
    <mergeCell ref="B3461:O3461"/>
    <mergeCell ref="B2422:O2422"/>
    <mergeCell ref="B2424:C2424"/>
    <mergeCell ref="B2425:O2425"/>
    <mergeCell ref="B2427:C2427"/>
    <mergeCell ref="B2428:O2428"/>
    <mergeCell ref="B2429:O2429"/>
    <mergeCell ref="B2431:C2431"/>
    <mergeCell ref="B2432:O2432"/>
    <mergeCell ref="B2434:C2434"/>
    <mergeCell ref="B2435:O2435"/>
    <mergeCell ref="B2437:C2437"/>
    <mergeCell ref="B2438:C2438"/>
    <mergeCell ref="B2439:O2439"/>
    <mergeCell ref="B2440:O2440"/>
    <mergeCell ref="B2442:C2442"/>
    <mergeCell ref="B2443:O2443"/>
    <mergeCell ref="B2445:C2445"/>
    <mergeCell ref="B2446:O2446"/>
    <mergeCell ref="B2448:C2448"/>
    <mergeCell ref="B2449:O2449"/>
    <mergeCell ref="B2451:C2451"/>
    <mergeCell ref="B2452:C2452"/>
    <mergeCell ref="B2453:O2453"/>
    <mergeCell ref="B3423:O3423"/>
    <mergeCell ref="B3425:C3425"/>
    <mergeCell ref="B3426:O3426"/>
    <mergeCell ref="B3428:C3428"/>
    <mergeCell ref="B3429:O3429"/>
    <mergeCell ref="B3430:O3430"/>
    <mergeCell ref="B3432:C3432"/>
    <mergeCell ref="B3433:O3433"/>
    <mergeCell ref="B3435:C3435"/>
    <mergeCell ref="B3436:O3436"/>
    <mergeCell ref="B3438:C3438"/>
    <mergeCell ref="B3439:C3439"/>
    <mergeCell ref="B3440:O3440"/>
    <mergeCell ref="B3441:O3441"/>
    <mergeCell ref="B3443:C3443"/>
    <mergeCell ref="B3444:O3444"/>
    <mergeCell ref="B3446:C3446"/>
    <mergeCell ref="B3291:O3291"/>
    <mergeCell ref="B3293:C3293"/>
    <mergeCell ref="B3294:O3294"/>
    <mergeCell ref="B3296:C3296"/>
    <mergeCell ref="B3297:O3297"/>
    <mergeCell ref="B3299:C3299"/>
    <mergeCell ref="B3300:O3300"/>
    <mergeCell ref="B3302:C3302"/>
    <mergeCell ref="B3303:C3303"/>
    <mergeCell ref="B3304:O3304"/>
    <mergeCell ref="B3308:C3308"/>
    <mergeCell ref="B3309:C3309"/>
    <mergeCell ref="B3310:O3310"/>
    <mergeCell ref="B3272:O3272"/>
    <mergeCell ref="B3243:O3243"/>
    <mergeCell ref="B3260:O3260"/>
    <mergeCell ref="B3273:O3273"/>
    <mergeCell ref="B3275:C3275"/>
    <mergeCell ref="B3276:O3276"/>
    <mergeCell ref="B3278:C3278"/>
    <mergeCell ref="B3279:O3279"/>
    <mergeCell ref="B3280:O3280"/>
    <mergeCell ref="B3282:C3282"/>
    <mergeCell ref="B3283:O3283"/>
    <mergeCell ref="B3285:C3285"/>
    <mergeCell ref="B3286:O3286"/>
    <mergeCell ref="B3288:C3288"/>
    <mergeCell ref="B3289:C3289"/>
    <mergeCell ref="B3290:O3290"/>
    <mergeCell ref="B3248:C3248"/>
    <mergeCell ref="B3249:O3249"/>
    <mergeCell ref="B3251:C3251"/>
    <mergeCell ref="B3252:C3252"/>
    <mergeCell ref="B3253:O3253"/>
    <mergeCell ref="B3254:O3254"/>
    <mergeCell ref="B3256:C3256"/>
    <mergeCell ref="B3257:O3257"/>
    <mergeCell ref="B3259:C3259"/>
    <mergeCell ref="B3262:C3262"/>
    <mergeCell ref="B3263:O3263"/>
    <mergeCell ref="B3265:C3265"/>
    <mergeCell ref="B3266:C3266"/>
    <mergeCell ref="B3267:O3267"/>
    <mergeCell ref="B3270:C3270"/>
    <mergeCell ref="B3271:C3271"/>
    <mergeCell ref="B3222:O3222"/>
    <mergeCell ref="B3224:C3224"/>
    <mergeCell ref="B3225:O3225"/>
    <mergeCell ref="B3227:C3227"/>
    <mergeCell ref="B3228:C3228"/>
    <mergeCell ref="B3229:O3229"/>
    <mergeCell ref="B3233:C3233"/>
    <mergeCell ref="B3234:C3234"/>
    <mergeCell ref="B3235:O3235"/>
    <mergeCell ref="B3236:O3236"/>
    <mergeCell ref="B3238:C3238"/>
    <mergeCell ref="B3239:O3239"/>
    <mergeCell ref="B3241:C3241"/>
    <mergeCell ref="B3242:O3242"/>
    <mergeCell ref="B3245:C3245"/>
    <mergeCell ref="B3246:O3246"/>
    <mergeCell ref="B3197:O3197"/>
    <mergeCell ref="B3200:C3200"/>
    <mergeCell ref="B3201:O3201"/>
    <mergeCell ref="B3203:C3203"/>
    <mergeCell ref="B3204:O3204"/>
    <mergeCell ref="B3205:O3205"/>
    <mergeCell ref="B3207:C3207"/>
    <mergeCell ref="B3208:O3208"/>
    <mergeCell ref="B3210:C3210"/>
    <mergeCell ref="B3211:O3211"/>
    <mergeCell ref="B3213:C3213"/>
    <mergeCell ref="B3214:C3214"/>
    <mergeCell ref="B3215:O3215"/>
    <mergeCell ref="B3216:O3216"/>
    <mergeCell ref="B3218:C3218"/>
    <mergeCell ref="B3219:O3219"/>
    <mergeCell ref="B3221:C3221"/>
    <mergeCell ref="B2220:C2220"/>
    <mergeCell ref="B2221:C2221"/>
    <mergeCell ref="B2222:O2222"/>
    <mergeCell ref="B2224:C2224"/>
    <mergeCell ref="B2225:C2225"/>
    <mergeCell ref="B724:C724"/>
    <mergeCell ref="B727:C727"/>
    <mergeCell ref="B731:C731"/>
    <mergeCell ref="B734:C734"/>
    <mergeCell ref="B737:C737"/>
    <mergeCell ref="B738:C738"/>
    <mergeCell ref="B742:C742"/>
    <mergeCell ref="B745:C745"/>
    <mergeCell ref="B748:C748"/>
    <mergeCell ref="B751:C751"/>
    <mergeCell ref="B752:C752"/>
    <mergeCell ref="B755:C755"/>
    <mergeCell ref="B756:C756"/>
    <mergeCell ref="B757:C757"/>
    <mergeCell ref="B815:C815"/>
    <mergeCell ref="B818:C818"/>
    <mergeCell ref="B819:C819"/>
    <mergeCell ref="B2207:C2207"/>
    <mergeCell ref="B2212:O2212"/>
    <mergeCell ref="B979:C979"/>
    <mergeCell ref="B976:C976"/>
    <mergeCell ref="B973:C973"/>
    <mergeCell ref="B970:C970"/>
    <mergeCell ref="B983:C983"/>
    <mergeCell ref="B936:C936"/>
    <mergeCell ref="B939:C939"/>
    <mergeCell ref="B942:C942"/>
    <mergeCell ref="B2214:C2214"/>
    <mergeCell ref="B2215:O2215"/>
    <mergeCell ref="B2217:C2217"/>
    <mergeCell ref="B2218:O2218"/>
    <mergeCell ref="B2193:O2193"/>
    <mergeCell ref="B2195:C2195"/>
    <mergeCell ref="B2196:O2196"/>
    <mergeCell ref="B2197:O2197"/>
    <mergeCell ref="B2199:C2199"/>
    <mergeCell ref="B2200:O2200"/>
    <mergeCell ref="B2202:C2202"/>
    <mergeCell ref="B2203:O2203"/>
    <mergeCell ref="B2206:C2206"/>
    <mergeCell ref="B2181:C2181"/>
    <mergeCell ref="B2182:C2182"/>
    <mergeCell ref="B2183:O2183"/>
    <mergeCell ref="B2185:C2185"/>
    <mergeCell ref="B2186:C2186"/>
    <mergeCell ref="B2187:O2187"/>
    <mergeCell ref="B2188:O2188"/>
    <mergeCell ref="B2192:C2192"/>
    <mergeCell ref="B2094:C2094"/>
    <mergeCell ref="B2095:O2095"/>
    <mergeCell ref="B2096:O2096"/>
    <mergeCell ref="B2098:C2098"/>
    <mergeCell ref="B2099:O2099"/>
    <mergeCell ref="B2101:C2101"/>
    <mergeCell ref="B2102:P2102"/>
    <mergeCell ref="B2104:C2104"/>
    <mergeCell ref="B2080:C2080"/>
    <mergeCell ref="B2081:O2081"/>
    <mergeCell ref="B2083:C2083"/>
    <mergeCell ref="B2084:O2084"/>
    <mergeCell ref="B2085:O2085"/>
    <mergeCell ref="B2087:C2087"/>
    <mergeCell ref="B2088:O2088"/>
    <mergeCell ref="B2090:C2090"/>
    <mergeCell ref="B2091:O2091"/>
    <mergeCell ref="B2068:O2068"/>
    <mergeCell ref="B2070:C2070"/>
    <mergeCell ref="B2071:C2071"/>
    <mergeCell ref="B2072:O2072"/>
    <mergeCell ref="B2074:C2074"/>
    <mergeCell ref="B2075:C2075"/>
    <mergeCell ref="B2076:O2076"/>
    <mergeCell ref="B2077:O2077"/>
    <mergeCell ref="B2056:C2056"/>
    <mergeCell ref="B2057:C2057"/>
    <mergeCell ref="B2058:O2058"/>
    <mergeCell ref="B2059:O2059"/>
    <mergeCell ref="B2061:C2061"/>
    <mergeCell ref="B2062:O2062"/>
    <mergeCell ref="B2064:C2064"/>
    <mergeCell ref="B2065:O2065"/>
    <mergeCell ref="B2067:C2067"/>
    <mergeCell ref="B2043:C2043"/>
    <mergeCell ref="B2044:O2044"/>
    <mergeCell ref="B2046:C2046"/>
    <mergeCell ref="B2047:O2047"/>
    <mergeCell ref="B2048:O2048"/>
    <mergeCell ref="B2050:C2050"/>
    <mergeCell ref="B2051:O2051"/>
    <mergeCell ref="B2053:C2053"/>
    <mergeCell ref="B2054:O2054"/>
    <mergeCell ref="B2030:O2030"/>
    <mergeCell ref="B2032:C2032"/>
    <mergeCell ref="B2033:C2033"/>
    <mergeCell ref="B2034:O2034"/>
    <mergeCell ref="B2036:C2036"/>
    <mergeCell ref="B2037:C2037"/>
    <mergeCell ref="B2038:O2038"/>
    <mergeCell ref="B2039:O2039"/>
    <mergeCell ref="B2018:C2018"/>
    <mergeCell ref="B2019:C2019"/>
    <mergeCell ref="B2020:O2020"/>
    <mergeCell ref="B2021:O2021"/>
    <mergeCell ref="B2023:C2023"/>
    <mergeCell ref="B2024:O2024"/>
    <mergeCell ref="B2026:C2026"/>
    <mergeCell ref="B2027:O2027"/>
    <mergeCell ref="B2029:C2029"/>
    <mergeCell ref="B2004:C2004"/>
    <mergeCell ref="B2005:O2005"/>
    <mergeCell ref="B2007:C2007"/>
    <mergeCell ref="B2008:O2008"/>
    <mergeCell ref="B2009:O2009"/>
    <mergeCell ref="B2011:C2011"/>
    <mergeCell ref="B2012:O2012"/>
    <mergeCell ref="B2014:C2014"/>
    <mergeCell ref="B2015:O2015"/>
    <mergeCell ref="B1991:O1991"/>
    <mergeCell ref="B1990:C1990"/>
    <mergeCell ref="B1993:C1993"/>
    <mergeCell ref="B1994:C1994"/>
    <mergeCell ref="B1995:O1995"/>
    <mergeCell ref="B1997:C1997"/>
    <mergeCell ref="B1998:C1998"/>
    <mergeCell ref="B1999:O1999"/>
    <mergeCell ref="B2000:O2000"/>
    <mergeCell ref="B1977:O1977"/>
    <mergeCell ref="B1979:C1979"/>
    <mergeCell ref="B1980:C1980"/>
    <mergeCell ref="B1981:O1981"/>
    <mergeCell ref="B1982:O1982"/>
    <mergeCell ref="B1984:C1984"/>
    <mergeCell ref="B1985:O1985"/>
    <mergeCell ref="B1987:C1987"/>
    <mergeCell ref="B1988:O1988"/>
    <mergeCell ref="B1963:O1963"/>
    <mergeCell ref="B1966:C1966"/>
    <mergeCell ref="B1967:O1967"/>
    <mergeCell ref="B1969:C1969"/>
    <mergeCell ref="B1970:O1970"/>
    <mergeCell ref="B1971:O1971"/>
    <mergeCell ref="B1973:C1973"/>
    <mergeCell ref="B1974:O1974"/>
    <mergeCell ref="B1976:C1976"/>
    <mergeCell ref="B1951:O1951"/>
    <mergeCell ref="B1953:C1953"/>
    <mergeCell ref="B1954:O1954"/>
    <mergeCell ref="B1956:C1956"/>
    <mergeCell ref="B1957:C1957"/>
    <mergeCell ref="B1958:O1958"/>
    <mergeCell ref="B1960:C1960"/>
    <mergeCell ref="B1961:C1961"/>
    <mergeCell ref="B1962:O1962"/>
    <mergeCell ref="B1939:C1939"/>
    <mergeCell ref="B1940:O1940"/>
    <mergeCell ref="B1942:C1942"/>
    <mergeCell ref="B1943:C1943"/>
    <mergeCell ref="B1944:O1944"/>
    <mergeCell ref="B1945:O1945"/>
    <mergeCell ref="B1947:C1947"/>
    <mergeCell ref="B1948:O1948"/>
    <mergeCell ref="B1950:C1950"/>
    <mergeCell ref="B1925:O1925"/>
    <mergeCell ref="B1926:O1926"/>
    <mergeCell ref="B1929:C1929"/>
    <mergeCell ref="B1930:O1930"/>
    <mergeCell ref="B1932:C1932"/>
    <mergeCell ref="B1933:O1933"/>
    <mergeCell ref="B1934:O1934"/>
    <mergeCell ref="B1936:C1936"/>
    <mergeCell ref="B1937:O1937"/>
    <mergeCell ref="B1899:C1899"/>
    <mergeCell ref="B1900:O1900"/>
    <mergeCell ref="B1902:C1902"/>
    <mergeCell ref="B1903:O1903"/>
    <mergeCell ref="B1905:C1905"/>
    <mergeCell ref="B1906:C1906"/>
    <mergeCell ref="B1924:C1924"/>
    <mergeCell ref="B1923:C1923"/>
    <mergeCell ref="B1920:C1920"/>
    <mergeCell ref="B1919:C1919"/>
    <mergeCell ref="B1917:O1917"/>
    <mergeCell ref="B1916:C1916"/>
    <mergeCell ref="B1914:O1914"/>
    <mergeCell ref="B1913:C1913"/>
    <mergeCell ref="B1911:O1911"/>
    <mergeCell ref="B1910:C1910"/>
    <mergeCell ref="B1907:O1907"/>
    <mergeCell ref="B1908:O1908"/>
    <mergeCell ref="B1921:O1921"/>
    <mergeCell ref="B1886:C1886"/>
    <mergeCell ref="B1887:C1887"/>
    <mergeCell ref="B1888:O1888"/>
    <mergeCell ref="B1889:O1889"/>
    <mergeCell ref="B1892:C1892"/>
    <mergeCell ref="B1893:O1893"/>
    <mergeCell ref="B1895:C1895"/>
    <mergeCell ref="B1896:O1896"/>
    <mergeCell ref="B1897:O1897"/>
    <mergeCell ref="B1873:C1873"/>
    <mergeCell ref="B1874:O1874"/>
    <mergeCell ref="B1876:C1876"/>
    <mergeCell ref="B1877:O1877"/>
    <mergeCell ref="B1879:C1879"/>
    <mergeCell ref="B1880:O1880"/>
    <mergeCell ref="B1882:C1882"/>
    <mergeCell ref="B1883:C1883"/>
    <mergeCell ref="B1884:O1884"/>
    <mergeCell ref="B1860:O1860"/>
    <mergeCell ref="B1862:C1862"/>
    <mergeCell ref="B1863:O1863"/>
    <mergeCell ref="B1866:O1866"/>
    <mergeCell ref="B1865:C1865"/>
    <mergeCell ref="B1868:C1868"/>
    <mergeCell ref="B1869:C1869"/>
    <mergeCell ref="B1870:O1870"/>
    <mergeCell ref="B1871:O1871"/>
    <mergeCell ref="B1847:O1847"/>
    <mergeCell ref="B1849:C1849"/>
    <mergeCell ref="B1850:C1850"/>
    <mergeCell ref="B1851:O1851"/>
    <mergeCell ref="B1852:O1852"/>
    <mergeCell ref="B1855:C1855"/>
    <mergeCell ref="B1856:O1856"/>
    <mergeCell ref="B1858:C1858"/>
    <mergeCell ref="B1859:O1859"/>
    <mergeCell ref="B1834:O1834"/>
    <mergeCell ref="B1837:O1837"/>
    <mergeCell ref="B1839:C1839"/>
    <mergeCell ref="B1836:C1836"/>
    <mergeCell ref="B1840:O1840"/>
    <mergeCell ref="B1842:C1842"/>
    <mergeCell ref="B1843:O1843"/>
    <mergeCell ref="B1845:C1845"/>
    <mergeCell ref="B1846:C1846"/>
    <mergeCell ref="B1823:O1823"/>
    <mergeCell ref="B1825:C1825"/>
    <mergeCell ref="B1826:O1826"/>
    <mergeCell ref="B1828:C1828"/>
    <mergeCell ref="B1829:O1829"/>
    <mergeCell ref="B1831:C1831"/>
    <mergeCell ref="B1832:C1832"/>
    <mergeCell ref="B1833:O1833"/>
    <mergeCell ref="B1811:O1811"/>
    <mergeCell ref="B1813:C1813"/>
    <mergeCell ref="B1814:C1814"/>
    <mergeCell ref="B1815:O1815"/>
    <mergeCell ref="B1816:O1816"/>
    <mergeCell ref="B1818:C1818"/>
    <mergeCell ref="B1819:O1819"/>
    <mergeCell ref="B1821:C1821"/>
    <mergeCell ref="B1822:O1822"/>
    <mergeCell ref="B1798:O1798"/>
    <mergeCell ref="B1800:C1800"/>
    <mergeCell ref="B1801:O1801"/>
    <mergeCell ref="B1803:C1803"/>
    <mergeCell ref="B1804:O1804"/>
    <mergeCell ref="B1806:C1806"/>
    <mergeCell ref="B1807:O1807"/>
    <mergeCell ref="B1809:C1809"/>
    <mergeCell ref="B1810:C1810"/>
    <mergeCell ref="B1792:C1792"/>
    <mergeCell ref="B1793:O1793"/>
    <mergeCell ref="B1795:C1795"/>
    <mergeCell ref="B1796:C1796"/>
    <mergeCell ref="B1797:O1797"/>
    <mergeCell ref="B1738:C1738"/>
    <mergeCell ref="B1739:O1739"/>
    <mergeCell ref="B1741:C1741"/>
    <mergeCell ref="B1742:C1742"/>
    <mergeCell ref="B1671:O1671"/>
    <mergeCell ref="B1780:O1780"/>
    <mergeCell ref="B1782:C1782"/>
    <mergeCell ref="B1783:O1783"/>
    <mergeCell ref="B1785:C1785"/>
    <mergeCell ref="B1725:O1725"/>
    <mergeCell ref="B1726:O1726"/>
    <mergeCell ref="B1728:C1728"/>
    <mergeCell ref="B1729:O1729"/>
    <mergeCell ref="B1731:C1731"/>
    <mergeCell ref="B1732:O1732"/>
    <mergeCell ref="B1734:C1734"/>
    <mergeCell ref="B1735:O1735"/>
    <mergeCell ref="B1737:C1737"/>
    <mergeCell ref="B1713:C1713"/>
    <mergeCell ref="B1714:O1714"/>
    <mergeCell ref="B1715:O1715"/>
    <mergeCell ref="B1717:C1717"/>
    <mergeCell ref="B1718:O1718"/>
    <mergeCell ref="B1706:C1706"/>
    <mergeCell ref="B1708:O1708"/>
    <mergeCell ref="B1710:C1710"/>
    <mergeCell ref="B1711:O1711"/>
    <mergeCell ref="B1786:O1786"/>
    <mergeCell ref="B1787:O1787"/>
    <mergeCell ref="B1789:C1789"/>
    <mergeCell ref="B1790:O1790"/>
    <mergeCell ref="B1502:O1502"/>
    <mergeCell ref="B1504:C1504"/>
    <mergeCell ref="B1505:C1505"/>
    <mergeCell ref="B1506:O1506"/>
    <mergeCell ref="B1507:O1507"/>
    <mergeCell ref="B1509:C1509"/>
    <mergeCell ref="B1510:O1510"/>
    <mergeCell ref="B1512:C1512"/>
    <mergeCell ref="B1513:O1513"/>
    <mergeCell ref="B1597:C1597"/>
    <mergeCell ref="B1598:O1598"/>
    <mergeCell ref="B1599:O1599"/>
    <mergeCell ref="B1601:C1601"/>
    <mergeCell ref="B1602:O1602"/>
    <mergeCell ref="B1604:C1604"/>
    <mergeCell ref="B1532:O1532"/>
    <mergeCell ref="B1533:O1533"/>
    <mergeCell ref="B1539:O1539"/>
    <mergeCell ref="B1544:O1544"/>
    <mergeCell ref="B1586:C1586"/>
    <mergeCell ref="B1587:O1587"/>
    <mergeCell ref="B1589:C1589"/>
    <mergeCell ref="B1592:C1592"/>
    <mergeCell ref="B1575:C1575"/>
    <mergeCell ref="B1576:O1576"/>
    <mergeCell ref="B1578:C1578"/>
    <mergeCell ref="B1579:C1579"/>
    <mergeCell ref="B1580:O1580"/>
    <mergeCell ref="B1581:O1581"/>
    <mergeCell ref="B1583:C1583"/>
    <mergeCell ref="B1584:O1584"/>
    <mergeCell ref="B1561:C1561"/>
    <mergeCell ref="B1515:C1515"/>
    <mergeCell ref="B1516:O1516"/>
    <mergeCell ref="B1518:C1518"/>
    <mergeCell ref="B1519:C1519"/>
    <mergeCell ref="B1520:O1520"/>
    <mergeCell ref="B1522:C1522"/>
    <mergeCell ref="B1523:C1523"/>
    <mergeCell ref="B1562:O1562"/>
    <mergeCell ref="B1563:O1563"/>
    <mergeCell ref="B1565:C1565"/>
    <mergeCell ref="B1566:O1566"/>
    <mergeCell ref="B1568:C1568"/>
    <mergeCell ref="B1569:O1569"/>
    <mergeCell ref="B1570:O1570"/>
    <mergeCell ref="B1572:C1572"/>
    <mergeCell ref="B1528:C1528"/>
    <mergeCell ref="B1531:C1531"/>
    <mergeCell ref="B1535:C1535"/>
    <mergeCell ref="B1538:C1538"/>
    <mergeCell ref="B1558:O1558"/>
    <mergeCell ref="B1560:C1560"/>
    <mergeCell ref="B1770:C1770"/>
    <mergeCell ref="B1635:O1635"/>
    <mergeCell ref="B1637:C1637"/>
    <mergeCell ref="B1675:O1675"/>
    <mergeCell ref="B1677:C1677"/>
    <mergeCell ref="B1678:O1678"/>
    <mergeCell ref="B1679:O1679"/>
    <mergeCell ref="B1681:C1681"/>
    <mergeCell ref="B1682:O1682"/>
    <mergeCell ref="B1684:C1684"/>
    <mergeCell ref="B1685:O1685"/>
    <mergeCell ref="B1659:O1659"/>
    <mergeCell ref="B1661:C1661"/>
    <mergeCell ref="B1662:O1662"/>
    <mergeCell ref="B1664:C1664"/>
    <mergeCell ref="B1665:C1665"/>
    <mergeCell ref="B1666:O1666"/>
    <mergeCell ref="B1668:C1668"/>
    <mergeCell ref="B1669:C1669"/>
    <mergeCell ref="B1674:C1674"/>
    <mergeCell ref="B1687:C1687"/>
    <mergeCell ref="B1688:C1688"/>
    <mergeCell ref="B1689:O1689"/>
    <mergeCell ref="B1690:O1690"/>
    <mergeCell ref="B1693:O1693"/>
    <mergeCell ref="B1692:C1692"/>
    <mergeCell ref="B1695:C1695"/>
    <mergeCell ref="B1696:O1696"/>
    <mergeCell ref="B1698:C1698"/>
    <mergeCell ref="B1705:C1705"/>
    <mergeCell ref="B1771:O1771"/>
    <mergeCell ref="B1773:C1773"/>
    <mergeCell ref="B1774:C1774"/>
    <mergeCell ref="B1775:O1775"/>
    <mergeCell ref="B1777:C1777"/>
    <mergeCell ref="B1778:C1778"/>
    <mergeCell ref="B1779:O1779"/>
    <mergeCell ref="B1228:C1228"/>
    <mergeCell ref="B1231:C1231"/>
    <mergeCell ref="B1232:O1232"/>
    <mergeCell ref="B1233:O1233"/>
    <mergeCell ref="B1235:C1235"/>
    <mergeCell ref="B1236:O1236"/>
    <mergeCell ref="B1238:C1238"/>
    <mergeCell ref="B1239:O1239"/>
    <mergeCell ref="B1241:C1241"/>
    <mergeCell ref="B1242:C1242"/>
    <mergeCell ref="B1243:O1243"/>
    <mergeCell ref="B1244:O1244"/>
    <mergeCell ref="B1246:C1246"/>
    <mergeCell ref="B1247:O1247"/>
    <mergeCell ref="B1249:C1249"/>
    <mergeCell ref="B1250:O1250"/>
    <mergeCell ref="B1252:C1252"/>
    <mergeCell ref="B1760:C1760"/>
    <mergeCell ref="B1761:O1761"/>
    <mergeCell ref="B1762:O1762"/>
    <mergeCell ref="B1764:C1764"/>
    <mergeCell ref="B1765:O1765"/>
    <mergeCell ref="B1767:C1767"/>
    <mergeCell ref="B1768:O1768"/>
    <mergeCell ref="B1391:C1391"/>
    <mergeCell ref="B1630:O1630"/>
    <mergeCell ref="B1632:C1632"/>
    <mergeCell ref="B1633:C1633"/>
    <mergeCell ref="B1634:O1634"/>
    <mergeCell ref="B1670:O1670"/>
    <mergeCell ref="B1707:O1707"/>
    <mergeCell ref="B1743:O1743"/>
    <mergeCell ref="B1744:O1744"/>
    <mergeCell ref="B1746:C1746"/>
    <mergeCell ref="B1638:O1638"/>
    <mergeCell ref="B1640:C1640"/>
    <mergeCell ref="B1641:O1641"/>
    <mergeCell ref="B1642:O1642"/>
    <mergeCell ref="B1644:C1644"/>
    <mergeCell ref="B1645:O1645"/>
    <mergeCell ref="B1647:C1647"/>
    <mergeCell ref="B1648:O1648"/>
    <mergeCell ref="B1650:C1650"/>
    <mergeCell ref="B1651:C1651"/>
    <mergeCell ref="B1652:O1652"/>
    <mergeCell ref="B1653:O1653"/>
    <mergeCell ref="B1655:C1655"/>
    <mergeCell ref="B1656:O1656"/>
    <mergeCell ref="B1720:C1720"/>
    <mergeCell ref="B1721:O1721"/>
    <mergeCell ref="B1723:C1723"/>
    <mergeCell ref="B1724:C1724"/>
    <mergeCell ref="B1699:O1699"/>
    <mergeCell ref="B1701:C1701"/>
    <mergeCell ref="B1702:C1702"/>
    <mergeCell ref="B1703:O1703"/>
    <mergeCell ref="B1496:O1496"/>
    <mergeCell ref="B1499:O1499"/>
    <mergeCell ref="B1498:C1498"/>
    <mergeCell ref="B1501:C1501"/>
    <mergeCell ref="B1550:C1550"/>
    <mergeCell ref="B1551:O1551"/>
    <mergeCell ref="B1553:C1553"/>
    <mergeCell ref="B1554:O1554"/>
    <mergeCell ref="B1545:O1545"/>
    <mergeCell ref="B1556:C1556"/>
    <mergeCell ref="B1557:C1557"/>
    <mergeCell ref="B1403:O1403"/>
    <mergeCell ref="B1415:O1415"/>
    <mergeCell ref="B1417:C1417"/>
    <mergeCell ref="B1405:C1405"/>
    <mergeCell ref="B1406:O1406"/>
    <mergeCell ref="B1408:C1408"/>
    <mergeCell ref="B1409:C1409"/>
    <mergeCell ref="B1410:O1410"/>
    <mergeCell ref="B1412:C1412"/>
    <mergeCell ref="B1413:C1413"/>
    <mergeCell ref="B1448:C1448"/>
    <mergeCell ref="B1542:C1542"/>
    <mergeCell ref="B1548:O1548"/>
    <mergeCell ref="B1418:O1418"/>
    <mergeCell ref="B1420:C1420"/>
    <mergeCell ref="B1449:C1449"/>
    <mergeCell ref="B1450:O1450"/>
    <mergeCell ref="B1451:O1451"/>
    <mergeCell ref="B1453:C1453"/>
    <mergeCell ref="B1454:O1454"/>
    <mergeCell ref="B1456:C1456"/>
    <mergeCell ref="B1023:O1023"/>
    <mergeCell ref="B1027:O1027"/>
    <mergeCell ref="B1031:O1031"/>
    <mergeCell ref="B1032:O1032"/>
    <mergeCell ref="B1038:O1038"/>
    <mergeCell ref="B1041:O1041"/>
    <mergeCell ref="B1042:O1042"/>
    <mergeCell ref="B1045:O1045"/>
    <mergeCell ref="B1048:O1048"/>
    <mergeCell ref="B1052:O1052"/>
    <mergeCell ref="B1053:O1053"/>
    <mergeCell ref="B1059:O1059"/>
    <mergeCell ref="B1056:O1056"/>
    <mergeCell ref="B1062:O1062"/>
    <mergeCell ref="B1066:O1066"/>
    <mergeCell ref="B1070:O1070"/>
    <mergeCell ref="B1071:O1071"/>
    <mergeCell ref="B1082:O1082"/>
    <mergeCell ref="B1085:O1085"/>
    <mergeCell ref="B1086:O1086"/>
    <mergeCell ref="B1089:O1089"/>
    <mergeCell ref="B1081:C1081"/>
    <mergeCell ref="B1084:C1084"/>
    <mergeCell ref="B1088:C1088"/>
    <mergeCell ref="B1486:O1486"/>
    <mergeCell ref="B1491:C1491"/>
    <mergeCell ref="B1492:O1492"/>
    <mergeCell ref="B1494:C1494"/>
    <mergeCell ref="B1495:O1495"/>
    <mergeCell ref="B1014:O1014"/>
    <mergeCell ref="B1017:O1017"/>
    <mergeCell ref="B677:O677"/>
    <mergeCell ref="B681:O681"/>
    <mergeCell ref="B686:O686"/>
    <mergeCell ref="B725:O725"/>
    <mergeCell ref="B728:O728"/>
    <mergeCell ref="B729:O729"/>
    <mergeCell ref="B732:O732"/>
    <mergeCell ref="B735:O735"/>
    <mergeCell ref="B739:O739"/>
    <mergeCell ref="B740:O740"/>
    <mergeCell ref="B743:O743"/>
    <mergeCell ref="B746:O746"/>
    <mergeCell ref="B749:O749"/>
    <mergeCell ref="B753:O753"/>
    <mergeCell ref="B758:O758"/>
    <mergeCell ref="B759:O759"/>
    <mergeCell ref="B760:O760"/>
    <mergeCell ref="B767:O767"/>
    <mergeCell ref="B794:C794"/>
    <mergeCell ref="B797:C797"/>
    <mergeCell ref="B798:C798"/>
    <mergeCell ref="B806:O806"/>
    <mergeCell ref="B809:O809"/>
    <mergeCell ref="B805:C805"/>
    <mergeCell ref="B808:C808"/>
    <mergeCell ref="B812:C812"/>
    <mergeCell ref="B679:C679"/>
    <mergeCell ref="B680:C680"/>
    <mergeCell ref="B683:C683"/>
    <mergeCell ref="B684:C684"/>
    <mergeCell ref="B630:C630"/>
    <mergeCell ref="B634:C634"/>
    <mergeCell ref="B637:C637"/>
    <mergeCell ref="B640:C640"/>
    <mergeCell ref="B643:C643"/>
    <mergeCell ref="B644:C644"/>
    <mergeCell ref="B647:C647"/>
    <mergeCell ref="B648:C648"/>
    <mergeCell ref="B652:C652"/>
    <mergeCell ref="B655:C655"/>
    <mergeCell ref="B668:O668"/>
    <mergeCell ref="B671:O671"/>
    <mergeCell ref="B674:O674"/>
    <mergeCell ref="B706:C706"/>
    <mergeCell ref="B709:C709"/>
    <mergeCell ref="B712:C712"/>
    <mergeCell ref="B715:C715"/>
    <mergeCell ref="B716:C716"/>
    <mergeCell ref="B719:C719"/>
    <mergeCell ref="B720:C720"/>
    <mergeCell ref="B986:O986"/>
    <mergeCell ref="B999:O999"/>
    <mergeCell ref="B1002:O1002"/>
    <mergeCell ref="B1003:O1003"/>
    <mergeCell ref="B1006:O1006"/>
    <mergeCell ref="B1009:O1009"/>
    <mergeCell ref="B1013:O1013"/>
    <mergeCell ref="B659:C659"/>
    <mergeCell ref="B662:C662"/>
    <mergeCell ref="B665:C665"/>
    <mergeCell ref="B666:C666"/>
    <mergeCell ref="B670:C670"/>
    <mergeCell ref="B673:C673"/>
    <mergeCell ref="B676:C676"/>
    <mergeCell ref="B688:C688"/>
    <mergeCell ref="B691:C691"/>
    <mergeCell ref="B695:C695"/>
    <mergeCell ref="B698:C698"/>
    <mergeCell ref="B701:C701"/>
    <mergeCell ref="B702:C702"/>
    <mergeCell ref="B663:O663"/>
    <mergeCell ref="B667:O667"/>
    <mergeCell ref="B787:C787"/>
    <mergeCell ref="B790:C790"/>
    <mergeCell ref="B793:C793"/>
    <mergeCell ref="B717:O717"/>
    <mergeCell ref="B722:O722"/>
    <mergeCell ref="B721:O721"/>
    <mergeCell ref="B776:C776"/>
    <mergeCell ref="B779:C779"/>
    <mergeCell ref="B866:O866"/>
    <mergeCell ref="B855:C855"/>
    <mergeCell ref="B598:O598"/>
    <mergeCell ref="B595:O595"/>
    <mergeCell ref="B594:O594"/>
    <mergeCell ref="B578:C578"/>
    <mergeCell ref="B581:C581"/>
    <mergeCell ref="B585:C585"/>
    <mergeCell ref="B588:C588"/>
    <mergeCell ref="B592:C592"/>
    <mergeCell ref="B593:C593"/>
    <mergeCell ref="B597:C597"/>
    <mergeCell ref="B650:O650"/>
    <mergeCell ref="B653:O653"/>
    <mergeCell ref="B656:O656"/>
    <mergeCell ref="B657:O657"/>
    <mergeCell ref="B660:O660"/>
    <mergeCell ref="B635:O635"/>
    <mergeCell ref="B638:O638"/>
    <mergeCell ref="B641:O641"/>
    <mergeCell ref="B645:O645"/>
    <mergeCell ref="B649:O649"/>
    <mergeCell ref="B621:O621"/>
    <mergeCell ref="B624:O624"/>
    <mergeCell ref="B627:O627"/>
    <mergeCell ref="B631:O631"/>
    <mergeCell ref="B632:O632"/>
    <mergeCell ref="B604:O604"/>
    <mergeCell ref="B608:O608"/>
    <mergeCell ref="B613:O613"/>
    <mergeCell ref="B617:O617"/>
    <mergeCell ref="B620:O620"/>
    <mergeCell ref="B626:C626"/>
    <mergeCell ref="B629:C629"/>
    <mergeCell ref="B509:O509"/>
    <mergeCell ref="B512:O512"/>
    <mergeCell ref="B515:O515"/>
    <mergeCell ref="B519:O519"/>
    <mergeCell ref="B520:O520"/>
    <mergeCell ref="B523:O523"/>
    <mergeCell ref="B526:O526"/>
    <mergeCell ref="B529:O529"/>
    <mergeCell ref="B551:O551"/>
    <mergeCell ref="B555:O555"/>
    <mergeCell ref="B556:O556"/>
    <mergeCell ref="B537:O537"/>
    <mergeCell ref="B538:O538"/>
    <mergeCell ref="B541:O541"/>
    <mergeCell ref="B544:O544"/>
    <mergeCell ref="B545:P545"/>
    <mergeCell ref="B548:N548"/>
    <mergeCell ref="B498:O498"/>
    <mergeCell ref="B170:O170"/>
    <mergeCell ref="B174:O174"/>
    <mergeCell ref="B301:O301"/>
    <mergeCell ref="B302:O302"/>
    <mergeCell ref="B308:O308"/>
    <mergeCell ref="B340:O340"/>
    <mergeCell ref="B341:O341"/>
    <mergeCell ref="B482:O482"/>
    <mergeCell ref="B486:O486"/>
    <mergeCell ref="B496:O496"/>
    <mergeCell ref="B497:O497"/>
    <mergeCell ref="B165:O165"/>
    <mergeCell ref="B12:O12"/>
    <mergeCell ref="B13:O13"/>
    <mergeCell ref="B86:O86"/>
    <mergeCell ref="B87:O87"/>
    <mergeCell ref="B146:O146"/>
    <mergeCell ref="B600:C600"/>
    <mergeCell ref="B603:C603"/>
    <mergeCell ref="B606:C606"/>
    <mergeCell ref="B607:C607"/>
    <mergeCell ref="B610:C610"/>
    <mergeCell ref="B611:C611"/>
    <mergeCell ref="B533:O533"/>
    <mergeCell ref="B503:O503"/>
    <mergeCell ref="B504:O504"/>
    <mergeCell ref="B508:O508"/>
    <mergeCell ref="B1756:C1756"/>
    <mergeCell ref="B1757:O1757"/>
    <mergeCell ref="B1759:C1759"/>
    <mergeCell ref="B2227:O2227"/>
    <mergeCell ref="B2247:O2247"/>
    <mergeCell ref="B2250:O2250"/>
    <mergeCell ref="B1524:O1524"/>
    <mergeCell ref="B1525:O1525"/>
    <mergeCell ref="B1529:O1529"/>
    <mergeCell ref="B1536:O1536"/>
    <mergeCell ref="B2226:O2226"/>
    <mergeCell ref="B601:O601"/>
    <mergeCell ref="B689:O689"/>
    <mergeCell ref="B692:O692"/>
    <mergeCell ref="B693:O693"/>
    <mergeCell ref="B696:O696"/>
    <mergeCell ref="B699:O699"/>
    <mergeCell ref="B703:O703"/>
    <mergeCell ref="B704:O704"/>
    <mergeCell ref="B707:O707"/>
    <mergeCell ref="B710:O710"/>
    <mergeCell ref="B713:O713"/>
    <mergeCell ref="B1590:O1590"/>
    <mergeCell ref="B1593:C1593"/>
    <mergeCell ref="B1594:O1594"/>
    <mergeCell ref="B1596:C1596"/>
    <mergeCell ref="B1573:O1573"/>
    <mergeCell ref="B780:C780"/>
    <mergeCell ref="B784:C784"/>
    <mergeCell ref="B3603:O3603"/>
    <mergeCell ref="B3529:O3529"/>
    <mergeCell ref="B3495:O3495"/>
    <mergeCell ref="B3422:O3422"/>
    <mergeCell ref="B3384:O3384"/>
    <mergeCell ref="B3347:O3347"/>
    <mergeCell ref="B333:O333"/>
    <mergeCell ref="B573:O573"/>
    <mergeCell ref="B574:O574"/>
    <mergeCell ref="B579:O579"/>
    <mergeCell ref="B582:O582"/>
    <mergeCell ref="B583:O583"/>
    <mergeCell ref="B586:O586"/>
    <mergeCell ref="B589:O589"/>
    <mergeCell ref="B569:O569"/>
    <mergeCell ref="B2310:O2310"/>
    <mergeCell ref="B2314:O2314"/>
    <mergeCell ref="B2318:O2318"/>
    <mergeCell ref="B2319:O2319"/>
    <mergeCell ref="B2296:O2296"/>
    <mergeCell ref="B2300:O2300"/>
    <mergeCell ref="B685:O685"/>
    <mergeCell ref="B612:O612"/>
    <mergeCell ref="B1543:C1543"/>
    <mergeCell ref="B1547:C1547"/>
    <mergeCell ref="B2254:O2254"/>
    <mergeCell ref="B2257:O2257"/>
    <mergeCell ref="B2275:O2275"/>
    <mergeCell ref="B1658:C1658"/>
    <mergeCell ref="B810:O810"/>
    <mergeCell ref="B813:O813"/>
    <mergeCell ref="B816:O816"/>
    <mergeCell ref="B820:O820"/>
    <mergeCell ref="B821:O821"/>
    <mergeCell ref="B824:O824"/>
    <mergeCell ref="B830:O830"/>
    <mergeCell ref="B834:O834"/>
    <mergeCell ref="B838:O838"/>
    <mergeCell ref="B839:O839"/>
    <mergeCell ref="B842:O842"/>
    <mergeCell ref="B845:O845"/>
    <mergeCell ref="B846:O846"/>
    <mergeCell ref="B849:O849"/>
    <mergeCell ref="B852:O852"/>
    <mergeCell ref="B844:C844"/>
    <mergeCell ref="B841:C841"/>
    <mergeCell ref="B832:C832"/>
    <mergeCell ref="B829:C829"/>
    <mergeCell ref="B826:C826"/>
    <mergeCell ref="B823:C823"/>
    <mergeCell ref="B833:C833"/>
    <mergeCell ref="B836:C836"/>
    <mergeCell ref="B837:C837"/>
    <mergeCell ref="B856:O856"/>
    <mergeCell ref="B857:O857"/>
    <mergeCell ref="B860:O860"/>
    <mergeCell ref="B863:O863"/>
    <mergeCell ref="B859:C859"/>
    <mergeCell ref="B870:O870"/>
    <mergeCell ref="B874:O874"/>
    <mergeCell ref="B875:O875"/>
    <mergeCell ref="B879:O879"/>
    <mergeCell ref="B882:O882"/>
    <mergeCell ref="B883:O883"/>
    <mergeCell ref="B886:O886"/>
    <mergeCell ref="B889:O889"/>
    <mergeCell ref="B893:O893"/>
    <mergeCell ref="B888:C888"/>
    <mergeCell ref="B891:C891"/>
    <mergeCell ref="B892:C892"/>
    <mergeCell ref="B869:C869"/>
    <mergeCell ref="B872:C872"/>
    <mergeCell ref="B868:C868"/>
    <mergeCell ref="B865:C865"/>
    <mergeCell ref="B862:C862"/>
    <mergeCell ref="B878:C878"/>
    <mergeCell ref="B881:C881"/>
    <mergeCell ref="B885:C885"/>
    <mergeCell ref="B873:C873"/>
    <mergeCell ref="B894:O894"/>
    <mergeCell ref="B897:O897"/>
    <mergeCell ref="B900:O900"/>
    <mergeCell ref="B903:O903"/>
    <mergeCell ref="B907:O907"/>
    <mergeCell ref="B911:O911"/>
    <mergeCell ref="B912:O912"/>
    <mergeCell ref="B916:O916"/>
    <mergeCell ref="B919:O919"/>
    <mergeCell ref="B896:C896"/>
    <mergeCell ref="B899:C899"/>
    <mergeCell ref="B902:C902"/>
    <mergeCell ref="B905:C905"/>
    <mergeCell ref="B906:C906"/>
    <mergeCell ref="B909:C909"/>
    <mergeCell ref="B910:C910"/>
    <mergeCell ref="B920:O920"/>
    <mergeCell ref="B915:C915"/>
    <mergeCell ref="B918:C918"/>
    <mergeCell ref="B923:O923"/>
    <mergeCell ref="B926:O926"/>
    <mergeCell ref="B930:O930"/>
    <mergeCell ref="B931:O931"/>
    <mergeCell ref="B934:O934"/>
    <mergeCell ref="B937:O937"/>
    <mergeCell ref="B940:O940"/>
    <mergeCell ref="B944:O944"/>
    <mergeCell ref="B971:O971"/>
    <mergeCell ref="B974:O974"/>
    <mergeCell ref="B977:O977"/>
    <mergeCell ref="B981:O981"/>
    <mergeCell ref="B985:O985"/>
    <mergeCell ref="B948:O948"/>
    <mergeCell ref="B949:N949"/>
    <mergeCell ref="B952:O952"/>
    <mergeCell ref="B955:O955"/>
    <mergeCell ref="B956:O956"/>
    <mergeCell ref="B959:O959"/>
    <mergeCell ref="B962:O962"/>
    <mergeCell ref="B967:O967"/>
    <mergeCell ref="B968:O968"/>
    <mergeCell ref="B943:C943"/>
    <mergeCell ref="B946:C946"/>
    <mergeCell ref="B947:C947"/>
    <mergeCell ref="B951:C951"/>
    <mergeCell ref="B954:C954"/>
    <mergeCell ref="B958:C958"/>
    <mergeCell ref="B961:C961"/>
    <mergeCell ref="B965:C965"/>
    <mergeCell ref="B966:C966"/>
    <mergeCell ref="B980:C980"/>
    <mergeCell ref="B1142:O1142"/>
    <mergeCell ref="B1145:N1145"/>
    <mergeCell ref="B1149:O1149"/>
    <mergeCell ref="B1106:O1106"/>
    <mergeCell ref="B1110:P1110"/>
    <mergeCell ref="B1114:O1114"/>
    <mergeCell ref="B1115:O1115"/>
    <mergeCell ref="B1121:O1121"/>
    <mergeCell ref="B1124:O1124"/>
    <mergeCell ref="B1120:C1120"/>
    <mergeCell ref="B1123:C1123"/>
    <mergeCell ref="B1125:O1125"/>
    <mergeCell ref="B1128:O1128"/>
    <mergeCell ref="B1131:O1131"/>
    <mergeCell ref="B1091:C1091"/>
    <mergeCell ref="B1094:C1094"/>
    <mergeCell ref="B1095:C1095"/>
    <mergeCell ref="B1099:C1099"/>
    <mergeCell ref="B1102:C1102"/>
    <mergeCell ref="B1105:C1105"/>
    <mergeCell ref="B1108:C1108"/>
    <mergeCell ref="B1109:C1109"/>
    <mergeCell ref="B1112:C1112"/>
    <mergeCell ref="B1113:C1113"/>
    <mergeCell ref="B1092:O1092"/>
    <mergeCell ref="B1096:O1096"/>
    <mergeCell ref="B1097:O1097"/>
    <mergeCell ref="B1100:O1100"/>
    <mergeCell ref="B1103:O1103"/>
    <mergeCell ref="B1134:C1134"/>
    <mergeCell ref="B1133:C1133"/>
    <mergeCell ref="B1130:C1130"/>
    <mergeCell ref="B1156:C1156"/>
    <mergeCell ref="B1159:C1159"/>
    <mergeCell ref="B1163:C1163"/>
    <mergeCell ref="B1135:O1135"/>
    <mergeCell ref="B1136:N1136"/>
    <mergeCell ref="B1139:O1139"/>
    <mergeCell ref="B1214:O1214"/>
    <mergeCell ref="B1217:O1217"/>
    <mergeCell ref="B1221:O1221"/>
    <mergeCell ref="B1216:C1216"/>
    <mergeCell ref="B1219:C1219"/>
    <mergeCell ref="B1220:C1220"/>
    <mergeCell ref="B1172:O1172"/>
    <mergeCell ref="B1175:O1175"/>
    <mergeCell ref="B1178:O1178"/>
    <mergeCell ref="B1181:O1181"/>
    <mergeCell ref="B1185:O1185"/>
    <mergeCell ref="B1189:O1189"/>
    <mergeCell ref="B1190:O1190"/>
    <mergeCell ref="B1193:O1193"/>
    <mergeCell ref="B1196:O1196"/>
    <mergeCell ref="B1206:C1206"/>
    <mergeCell ref="B1210:C1210"/>
    <mergeCell ref="B1213:C1213"/>
    <mergeCell ref="B1197:O1197"/>
    <mergeCell ref="B1200:O1200"/>
    <mergeCell ref="B1203:O1203"/>
    <mergeCell ref="B1166:C1166"/>
    <mergeCell ref="B1169:C1169"/>
    <mergeCell ref="B1170:C1170"/>
    <mergeCell ref="B1174:C1174"/>
    <mergeCell ref="B1177:C1177"/>
    <mergeCell ref="B1164:O1164"/>
    <mergeCell ref="B1161:O1161"/>
    <mergeCell ref="B1167:O1167"/>
    <mergeCell ref="B1171:O1171"/>
    <mergeCell ref="B1335:O1335"/>
    <mergeCell ref="B1298:C1298"/>
    <mergeCell ref="B1299:O1299"/>
    <mergeCell ref="B1300:O1300"/>
    <mergeCell ref="B1306:C1306"/>
    <mergeCell ref="B1307:O1307"/>
    <mergeCell ref="B1309:C1309"/>
    <mergeCell ref="B1310:O1310"/>
    <mergeCell ref="B1311:O1311"/>
    <mergeCell ref="B1314:O1314"/>
    <mergeCell ref="B1223:C1223"/>
    <mergeCell ref="B1224:C1224"/>
    <mergeCell ref="B1261:O1261"/>
    <mergeCell ref="B1262:O1262"/>
    <mergeCell ref="B1266:C1266"/>
    <mergeCell ref="B1267:O1267"/>
    <mergeCell ref="B1269:C1269"/>
    <mergeCell ref="B1270:O1270"/>
    <mergeCell ref="B1271:O1271"/>
    <mergeCell ref="B1225:O1225"/>
    <mergeCell ref="B1255:C1255"/>
    <mergeCell ref="B1253:O1253"/>
    <mergeCell ref="B1259:C1259"/>
    <mergeCell ref="B1260:C1260"/>
    <mergeCell ref="B1285:O1285"/>
    <mergeCell ref="B1287:C1287"/>
    <mergeCell ref="B1288:O1288"/>
    <mergeCell ref="B1290:C1290"/>
    <mergeCell ref="B1127:C1127"/>
    <mergeCell ref="B1148:C1148"/>
    <mergeCell ref="B1147:C1147"/>
    <mergeCell ref="B1144:C1144"/>
    <mergeCell ref="B1141:C1141"/>
    <mergeCell ref="B1138:C1138"/>
    <mergeCell ref="B1151:C1151"/>
    <mergeCell ref="B1152:C1152"/>
    <mergeCell ref="B1317:O1317"/>
    <mergeCell ref="B1320:C1320"/>
    <mergeCell ref="B1321:O1321"/>
    <mergeCell ref="B1322:O1322"/>
    <mergeCell ref="B1207:O1207"/>
    <mergeCell ref="B1208:O1208"/>
    <mergeCell ref="B1211:O1211"/>
    <mergeCell ref="B1183:C1183"/>
    <mergeCell ref="B1184:C1184"/>
    <mergeCell ref="B1187:C1187"/>
    <mergeCell ref="B1188:C1188"/>
    <mergeCell ref="B1226:O1226"/>
    <mergeCell ref="B1229:O1229"/>
    <mergeCell ref="B1273:C1273"/>
    <mergeCell ref="B1274:O1274"/>
    <mergeCell ref="B1276:C1276"/>
    <mergeCell ref="B1279:C1279"/>
    <mergeCell ref="B1153:O1153"/>
    <mergeCell ref="B1154:O1154"/>
    <mergeCell ref="B1157:P1157"/>
    <mergeCell ref="B1160:O1160"/>
    <mergeCell ref="B1180:C1180"/>
    <mergeCell ref="B1256:C1256"/>
    <mergeCell ref="B1257:N1257"/>
    <mergeCell ref="B1192:C1192"/>
    <mergeCell ref="B1195:C1195"/>
    <mergeCell ref="B1199:C1199"/>
    <mergeCell ref="B1202:C1202"/>
    <mergeCell ref="B1205:C1205"/>
    <mergeCell ref="B1277:O1277"/>
    <mergeCell ref="B1378:O1378"/>
    <mergeCell ref="B1379:O1379"/>
    <mergeCell ref="B1381:C1381"/>
    <mergeCell ref="B1382:O1382"/>
    <mergeCell ref="B1325:O1325"/>
    <mergeCell ref="B1328:O1328"/>
    <mergeCell ref="B1331:O1331"/>
    <mergeCell ref="B1334:C1334"/>
    <mergeCell ref="B1280:C1280"/>
    <mergeCell ref="B1281:O1281"/>
    <mergeCell ref="B1282:O1282"/>
    <mergeCell ref="B1284:C1284"/>
    <mergeCell ref="B1291:O1291"/>
    <mergeCell ref="B1293:C1293"/>
    <mergeCell ref="B1294:C1294"/>
    <mergeCell ref="B1295:O1295"/>
    <mergeCell ref="B1297:C1297"/>
    <mergeCell ref="B1337:C1337"/>
    <mergeCell ref="B1338:C1338"/>
    <mergeCell ref="B1339:O1339"/>
    <mergeCell ref="B1345:O1345"/>
    <mergeCell ref="B1347:C1347"/>
    <mergeCell ref="B1344:C1344"/>
    <mergeCell ref="B1348:O1348"/>
    <mergeCell ref="B1349:O1349"/>
    <mergeCell ref="B1352:O1352"/>
    <mergeCell ref="B1463:C1463"/>
    <mergeCell ref="B1464:O1464"/>
    <mergeCell ref="B1466:C1466"/>
    <mergeCell ref="B1467:C1467"/>
    <mergeCell ref="B1363:C1363"/>
    <mergeCell ref="B1374:O1374"/>
    <mergeCell ref="B1376:C1376"/>
    <mergeCell ref="B1377:C1377"/>
    <mergeCell ref="B1468:O1468"/>
    <mergeCell ref="B1469:O1469"/>
    <mergeCell ref="B1471:C1471"/>
    <mergeCell ref="B1425:O1425"/>
    <mergeCell ref="B1427:C1427"/>
    <mergeCell ref="B1428:O1428"/>
    <mergeCell ref="B1430:C1430"/>
    <mergeCell ref="B1431:C1431"/>
    <mergeCell ref="B1432:O1432"/>
    <mergeCell ref="B1433:O1433"/>
    <mergeCell ref="B1435:C1435"/>
    <mergeCell ref="B1436:O1436"/>
    <mergeCell ref="B1438:C1438"/>
    <mergeCell ref="B1439:O1439"/>
    <mergeCell ref="B1441:C1441"/>
    <mergeCell ref="B1442:O1442"/>
    <mergeCell ref="B1444:C1444"/>
    <mergeCell ref="B1445:C1445"/>
    <mergeCell ref="B1446:O1446"/>
    <mergeCell ref="B1373:C1373"/>
    <mergeCell ref="B1421:O1421"/>
    <mergeCell ref="B1422:O1422"/>
    <mergeCell ref="B1424:C1424"/>
    <mergeCell ref="B1414:O1414"/>
    <mergeCell ref="B1355:O1355"/>
    <mergeCell ref="B1359:C1359"/>
    <mergeCell ref="B1392:O1392"/>
    <mergeCell ref="B1394:C1394"/>
    <mergeCell ref="B1395:C1395"/>
    <mergeCell ref="B1358:C1358"/>
    <mergeCell ref="B1396:O1396"/>
    <mergeCell ref="B1397:O1397"/>
    <mergeCell ref="B1399:C1399"/>
    <mergeCell ref="B1400:O1400"/>
    <mergeCell ref="B1360:O1360"/>
    <mergeCell ref="B1361:O1361"/>
    <mergeCell ref="B1364:O1364"/>
    <mergeCell ref="B1367:O1367"/>
    <mergeCell ref="B1370:O1370"/>
    <mergeCell ref="B1384:C1384"/>
    <mergeCell ref="B1385:O1385"/>
    <mergeCell ref="B1386:O1386"/>
    <mergeCell ref="B1389:O1389"/>
    <mergeCell ref="B1388:C1388"/>
    <mergeCell ref="B1372:C1372"/>
    <mergeCell ref="B1369:C1369"/>
    <mergeCell ref="B1366:C1366"/>
    <mergeCell ref="B2340:C2340"/>
    <mergeCell ref="B2341:O2341"/>
    <mergeCell ref="B2343:C2343"/>
    <mergeCell ref="B2344:O2344"/>
    <mergeCell ref="B2345:O2345"/>
    <mergeCell ref="B2347:C2347"/>
    <mergeCell ref="B2348:O2348"/>
    <mergeCell ref="B2350:C2350"/>
    <mergeCell ref="B2351:O2351"/>
    <mergeCell ref="B2356:C2356"/>
    <mergeCell ref="B2357:C2357"/>
    <mergeCell ref="B2358:O2358"/>
    <mergeCell ref="B2359:O2359"/>
    <mergeCell ref="B1402:C1402"/>
    <mergeCell ref="B2282:N2282"/>
    <mergeCell ref="B2289:O2289"/>
    <mergeCell ref="B2290:O2290"/>
    <mergeCell ref="B2293:O2293"/>
    <mergeCell ref="B1617:O1617"/>
    <mergeCell ref="B1620:O1620"/>
    <mergeCell ref="B1619:C1619"/>
    <mergeCell ref="B1622:C1622"/>
    <mergeCell ref="B1623:O1623"/>
    <mergeCell ref="B1625:C1625"/>
    <mergeCell ref="B1626:O1626"/>
    <mergeCell ref="B1628:C1628"/>
    <mergeCell ref="B1629:C1629"/>
    <mergeCell ref="B1605:O1605"/>
    <mergeCell ref="B1457:O1457"/>
    <mergeCell ref="B1458:O1458"/>
    <mergeCell ref="B1460:C1460"/>
    <mergeCell ref="B1461:O1461"/>
    <mergeCell ref="B2396:O2396"/>
    <mergeCell ref="B1472:O1472"/>
    <mergeCell ref="B1474:C1474"/>
    <mergeCell ref="B1475:O1475"/>
    <mergeCell ref="B1477:C1477"/>
    <mergeCell ref="B1478:O1478"/>
    <mergeCell ref="B1480:C1480"/>
    <mergeCell ref="B1481:C1481"/>
    <mergeCell ref="B1482:O1482"/>
    <mergeCell ref="B1484:C1484"/>
    <mergeCell ref="B1485:C1485"/>
    <mergeCell ref="B1487:O1487"/>
    <mergeCell ref="B2283:O2283"/>
    <mergeCell ref="B2301:O2301"/>
    <mergeCell ref="B2304:O2304"/>
    <mergeCell ref="B2307:O2307"/>
    <mergeCell ref="B2286:O2286"/>
    <mergeCell ref="B1606:O1606"/>
    <mergeCell ref="B1609:O1609"/>
    <mergeCell ref="B1608:C1608"/>
    <mergeCell ref="B1611:C1611"/>
    <mergeCell ref="B2251:O2251"/>
    <mergeCell ref="B1612:O1612"/>
    <mergeCell ref="B1614:C1614"/>
    <mergeCell ref="B1615:C1615"/>
    <mergeCell ref="B1616:O1616"/>
    <mergeCell ref="B1747:O1747"/>
    <mergeCell ref="B1749:C1749"/>
    <mergeCell ref="B1750:O1750"/>
    <mergeCell ref="B1751:O1751"/>
    <mergeCell ref="B1753:C1753"/>
    <mergeCell ref="B1754:O1754"/>
    <mergeCell ref="B2398:C2398"/>
    <mergeCell ref="B2399:O2399"/>
    <mergeCell ref="B2401:C2401"/>
    <mergeCell ref="B2402:C2402"/>
    <mergeCell ref="B2403:O2403"/>
    <mergeCell ref="B2404:O2404"/>
    <mergeCell ref="B2406:C2406"/>
    <mergeCell ref="B2407:O2407"/>
    <mergeCell ref="B2409:C2409"/>
    <mergeCell ref="B2410:O2410"/>
    <mergeCell ref="B2412:C2412"/>
    <mergeCell ref="B2413:O2413"/>
    <mergeCell ref="B2415:C2415"/>
    <mergeCell ref="B2361:C2361"/>
    <mergeCell ref="B2362:O2362"/>
    <mergeCell ref="B2364:C2364"/>
    <mergeCell ref="B2365:O2365"/>
    <mergeCell ref="B2367:C2367"/>
    <mergeCell ref="B2368:O2368"/>
    <mergeCell ref="B2371:C2371"/>
    <mergeCell ref="B2372:C2372"/>
    <mergeCell ref="B2373:O2373"/>
    <mergeCell ref="B2375:C2375"/>
    <mergeCell ref="B2376:C2376"/>
    <mergeCell ref="B2377:O2377"/>
    <mergeCell ref="B2378:O2378"/>
    <mergeCell ref="B2388:C2388"/>
    <mergeCell ref="B2389:O2389"/>
    <mergeCell ref="B2391:C2391"/>
    <mergeCell ref="B2392:O2392"/>
    <mergeCell ref="B2393:O2393"/>
    <mergeCell ref="B2395:C2395"/>
    <mergeCell ref="B2416:C2416"/>
    <mergeCell ref="B2417:O2417"/>
    <mergeCell ref="B2419:C2419"/>
    <mergeCell ref="B2420:C2420"/>
    <mergeCell ref="B2421:O2421"/>
    <mergeCell ref="B2815:O2815"/>
    <mergeCell ref="B2816:O2816"/>
    <mergeCell ref="B2819:C2819"/>
    <mergeCell ref="B2820:O2820"/>
    <mergeCell ref="B2822:C2822"/>
    <mergeCell ref="B2823:O2823"/>
    <mergeCell ref="B2824:O2824"/>
    <mergeCell ref="B2826:C2826"/>
    <mergeCell ref="B2827:O2827"/>
    <mergeCell ref="B2829:C2829"/>
    <mergeCell ref="B2830:O2830"/>
    <mergeCell ref="B2832:C2832"/>
    <mergeCell ref="B2455:C2455"/>
    <mergeCell ref="B2456:C2456"/>
    <mergeCell ref="B2457:O2457"/>
    <mergeCell ref="B2458:O2458"/>
    <mergeCell ref="B2460:C2460"/>
    <mergeCell ref="B2461:O2461"/>
    <mergeCell ref="B2463:C2463"/>
    <mergeCell ref="B2464:O2464"/>
    <mergeCell ref="B2465:O2465"/>
    <mergeCell ref="B2467:C2467"/>
    <mergeCell ref="B2468:O2468"/>
    <mergeCell ref="B2470:C2470"/>
    <mergeCell ref="B2471:O2471"/>
    <mergeCell ref="B2473:C2473"/>
    <mergeCell ref="B2474:C2474"/>
    <mergeCell ref="B2858:C2858"/>
    <mergeCell ref="B2859:O2859"/>
    <mergeCell ref="B2861:C2861"/>
    <mergeCell ref="B2862:O2862"/>
    <mergeCell ref="B2863:O2863"/>
    <mergeCell ref="B2865:C2865"/>
    <mergeCell ref="B2866:O2866"/>
    <mergeCell ref="B2868:C2868"/>
    <mergeCell ref="B2869:O2869"/>
    <mergeCell ref="B2871:C2871"/>
    <mergeCell ref="B2872:C2872"/>
    <mergeCell ref="B2873:O2873"/>
    <mergeCell ref="B2874:O2874"/>
    <mergeCell ref="B2876:C2876"/>
    <mergeCell ref="B2877:O2877"/>
    <mergeCell ref="B2879:C2879"/>
    <mergeCell ref="B2833:C2833"/>
    <mergeCell ref="B2834:O2834"/>
    <mergeCell ref="B2835:O2835"/>
    <mergeCell ref="B2837:C2837"/>
    <mergeCell ref="B2838:O2838"/>
    <mergeCell ref="B2840:C2840"/>
    <mergeCell ref="B2841:O2841"/>
    <mergeCell ref="B2843:C2843"/>
    <mergeCell ref="B2844:O2844"/>
    <mergeCell ref="B2846:C2846"/>
    <mergeCell ref="B2847:C2847"/>
    <mergeCell ref="B2848:O2848"/>
    <mergeCell ref="B2853:C2853"/>
    <mergeCell ref="B2854:C2854"/>
    <mergeCell ref="B2855:O2855"/>
    <mergeCell ref="B2856:O2856"/>
    <mergeCell ref="B2880:O2880"/>
    <mergeCell ref="B2882:C2882"/>
    <mergeCell ref="B2883:O2883"/>
    <mergeCell ref="B2885:C2885"/>
    <mergeCell ref="B2886:C2886"/>
    <mergeCell ref="B2887:O2887"/>
    <mergeCell ref="B2889:C2889"/>
    <mergeCell ref="B2890:C2890"/>
    <mergeCell ref="B2891:O2891"/>
    <mergeCell ref="B2892:O2892"/>
    <mergeCell ref="B2894:C2894"/>
    <mergeCell ref="B2895:O2895"/>
    <mergeCell ref="B2897:C2897"/>
    <mergeCell ref="B2898:O2898"/>
    <mergeCell ref="B2899:O2899"/>
    <mergeCell ref="B2901:C2901"/>
    <mergeCell ref="B2902:O2902"/>
    <mergeCell ref="B2951:O2951"/>
    <mergeCell ref="B2904:C2904"/>
    <mergeCell ref="B2905:O2905"/>
    <mergeCell ref="B2907:C2907"/>
    <mergeCell ref="B2908:C2908"/>
    <mergeCell ref="B2909:O2909"/>
    <mergeCell ref="B2910:O2910"/>
    <mergeCell ref="B2912:C2912"/>
    <mergeCell ref="B2913:O2913"/>
    <mergeCell ref="B2915:C2915"/>
    <mergeCell ref="B2916:O2916"/>
    <mergeCell ref="B2919:O2919"/>
    <mergeCell ref="B2918:C2918"/>
    <mergeCell ref="B2921:C2921"/>
    <mergeCell ref="B2922:C2922"/>
    <mergeCell ref="B2923:O2923"/>
    <mergeCell ref="B2927:C2927"/>
    <mergeCell ref="B2928:C2928"/>
    <mergeCell ref="B2953:C2953"/>
    <mergeCell ref="B2954:O2954"/>
    <mergeCell ref="B2956:C2956"/>
    <mergeCell ref="B2957:O2957"/>
    <mergeCell ref="B2959:C2959"/>
    <mergeCell ref="B2960:C2960"/>
    <mergeCell ref="B2961:O2961"/>
    <mergeCell ref="B2964:C2964"/>
    <mergeCell ref="B2965:C2965"/>
    <mergeCell ref="B2966:O2966"/>
    <mergeCell ref="B2967:O2967"/>
    <mergeCell ref="B2971:C2971"/>
    <mergeCell ref="B2974:C2974"/>
    <mergeCell ref="B2972:O2972"/>
    <mergeCell ref="B2975:O2975"/>
    <mergeCell ref="B2976:O2976"/>
    <mergeCell ref="B2929:O2929"/>
    <mergeCell ref="B2930:O2930"/>
    <mergeCell ref="B2932:C2932"/>
    <mergeCell ref="B2933:O2933"/>
    <mergeCell ref="B2935:C2935"/>
    <mergeCell ref="B2936:O2936"/>
    <mergeCell ref="B2937:O2937"/>
    <mergeCell ref="B2939:C2939"/>
    <mergeCell ref="B2940:O2940"/>
    <mergeCell ref="B2942:C2942"/>
    <mergeCell ref="B2943:O2943"/>
    <mergeCell ref="B2945:C2945"/>
    <mergeCell ref="B2946:C2946"/>
    <mergeCell ref="B2947:O2947"/>
    <mergeCell ref="B2948:O2948"/>
    <mergeCell ref="B2950:C2950"/>
    <mergeCell ref="B2978:C2978"/>
    <mergeCell ref="B2979:O2979"/>
    <mergeCell ref="B2981:C2981"/>
    <mergeCell ref="B2982:O2982"/>
    <mergeCell ref="B2984:C2984"/>
    <mergeCell ref="B2985:C2985"/>
    <mergeCell ref="B2986:O2986"/>
    <mergeCell ref="B2987:O2987"/>
    <mergeCell ref="B2989:C2989"/>
    <mergeCell ref="B2990:O2990"/>
    <mergeCell ref="B2992:C2992"/>
    <mergeCell ref="B2993:O2993"/>
    <mergeCell ref="B2995:C2995"/>
    <mergeCell ref="B2996:O2996"/>
    <mergeCell ref="B2998:C2998"/>
    <mergeCell ref="B2999:C2999"/>
    <mergeCell ref="B3000:O3000"/>
    <mergeCell ref="B3002:C3002"/>
    <mergeCell ref="B3003:C3003"/>
    <mergeCell ref="B3004:O3004"/>
    <mergeCell ref="B3005:O3005"/>
    <mergeCell ref="B3007:C3007"/>
    <mergeCell ref="B3008:O3008"/>
    <mergeCell ref="B3010:C3010"/>
    <mergeCell ref="B3011:O3011"/>
    <mergeCell ref="B3012:O3012"/>
    <mergeCell ref="B3014:C3014"/>
    <mergeCell ref="B3015:O3015"/>
    <mergeCell ref="B3017:C3017"/>
    <mergeCell ref="B3018:O3018"/>
    <mergeCell ref="B3020:C3020"/>
    <mergeCell ref="B3021:C3021"/>
    <mergeCell ref="B3022:O3022"/>
    <mergeCell ref="B3023:O3023"/>
    <mergeCell ref="B3025:C3025"/>
    <mergeCell ref="B3026:O3026"/>
    <mergeCell ref="B3028:C3028"/>
    <mergeCell ref="B3029:O3029"/>
    <mergeCell ref="B3031:C3031"/>
    <mergeCell ref="B3032:O3032"/>
    <mergeCell ref="B3034:C3034"/>
    <mergeCell ref="B3035:C3035"/>
    <mergeCell ref="B3036:O3036"/>
    <mergeCell ref="B3041:C3041"/>
    <mergeCell ref="B3042:C3042"/>
    <mergeCell ref="B3043:O3043"/>
    <mergeCell ref="B3044:O3044"/>
    <mergeCell ref="B3046:C3046"/>
    <mergeCell ref="B3047:O3047"/>
    <mergeCell ref="B3049:C3049"/>
    <mergeCell ref="B3050:O3050"/>
    <mergeCell ref="B3051:O3051"/>
    <mergeCell ref="B3053:C3053"/>
    <mergeCell ref="B3054:O3054"/>
    <mergeCell ref="B3056:C3056"/>
    <mergeCell ref="B3057:O3057"/>
    <mergeCell ref="B3059:C3059"/>
    <mergeCell ref="B3060:C3060"/>
    <mergeCell ref="B3061:O3061"/>
    <mergeCell ref="B3062:O3062"/>
    <mergeCell ref="B3064:C3064"/>
    <mergeCell ref="B3065:O3065"/>
    <mergeCell ref="B3067:C3067"/>
    <mergeCell ref="B3068:O3068"/>
    <mergeCell ref="B3070:C3070"/>
    <mergeCell ref="B3071:O3071"/>
    <mergeCell ref="B3073:C3073"/>
    <mergeCell ref="B3074:C3074"/>
    <mergeCell ref="B3075:O3075"/>
    <mergeCell ref="B3078:C3078"/>
    <mergeCell ref="B3079:C3079"/>
    <mergeCell ref="B3080:O3080"/>
    <mergeCell ref="B3081:O3081"/>
    <mergeCell ref="B3085:C3085"/>
    <mergeCell ref="B3086:O3086"/>
    <mergeCell ref="B3088:C3088"/>
    <mergeCell ref="B3089:O3089"/>
    <mergeCell ref="B3090:O3090"/>
    <mergeCell ref="B3092:C3092"/>
    <mergeCell ref="B3093:O3093"/>
    <mergeCell ref="B3095:C3095"/>
    <mergeCell ref="B3096:O3096"/>
    <mergeCell ref="B3098:C3098"/>
    <mergeCell ref="B3099:C3099"/>
    <mergeCell ref="B3100:O3100"/>
    <mergeCell ref="B3101:O3101"/>
    <mergeCell ref="B3103:C3103"/>
    <mergeCell ref="B3104:O3104"/>
    <mergeCell ref="B3106:C3106"/>
    <mergeCell ref="B3107:O3107"/>
    <mergeCell ref="B3109:C3109"/>
    <mergeCell ref="B3110:O3110"/>
    <mergeCell ref="B3112:C3112"/>
    <mergeCell ref="B3113:C3113"/>
    <mergeCell ref="B3114:O3114"/>
    <mergeCell ref="B3118:C3118"/>
    <mergeCell ref="B3119:C3119"/>
    <mergeCell ref="B3120:O3120"/>
    <mergeCell ref="B3121:O3121"/>
    <mergeCell ref="B3123:C3123"/>
    <mergeCell ref="B3124:O3124"/>
    <mergeCell ref="B3126:C3126"/>
    <mergeCell ref="B3127:O3127"/>
    <mergeCell ref="B3128:O3128"/>
    <mergeCell ref="B3130:C3130"/>
    <mergeCell ref="B3131:O3131"/>
    <mergeCell ref="B3133:C3133"/>
    <mergeCell ref="B3134:O3134"/>
    <mergeCell ref="B3136:C3136"/>
    <mergeCell ref="B3137:C3137"/>
    <mergeCell ref="B3138:O3138"/>
    <mergeCell ref="B3139:O3139"/>
    <mergeCell ref="B3141:C3141"/>
    <mergeCell ref="B3142:O3142"/>
    <mergeCell ref="B3144:C3144"/>
    <mergeCell ref="B3145:O3145"/>
    <mergeCell ref="B3147:C3147"/>
    <mergeCell ref="B3148:O3148"/>
    <mergeCell ref="B3150:C3150"/>
    <mergeCell ref="B3177:C3177"/>
    <mergeCell ref="B3178:O3178"/>
    <mergeCell ref="B3179:O3179"/>
    <mergeCell ref="B3181:C3181"/>
    <mergeCell ref="B3182:O3182"/>
    <mergeCell ref="B3184:C3184"/>
    <mergeCell ref="B3185:O3185"/>
    <mergeCell ref="B3187:C3187"/>
    <mergeCell ref="B3188:O3188"/>
    <mergeCell ref="B3190:C3190"/>
    <mergeCell ref="B3191:C3191"/>
    <mergeCell ref="B3192:O3192"/>
    <mergeCell ref="B3194:C3194"/>
    <mergeCell ref="B3195:C3195"/>
    <mergeCell ref="B3196:O3196"/>
    <mergeCell ref="B3151:C3151"/>
    <mergeCell ref="B3152:O3152"/>
    <mergeCell ref="B3157:C3157"/>
    <mergeCell ref="B3158:C3158"/>
    <mergeCell ref="B3159:O3159"/>
    <mergeCell ref="B3160:O3160"/>
    <mergeCell ref="B3163:C3163"/>
    <mergeCell ref="B3164:O3164"/>
    <mergeCell ref="B3166:C3166"/>
    <mergeCell ref="B3167:O3167"/>
    <mergeCell ref="B3168:O3168"/>
    <mergeCell ref="B3170:C3170"/>
    <mergeCell ref="B3171:O3171"/>
    <mergeCell ref="B3173:C3173"/>
    <mergeCell ref="B3174:O3174"/>
    <mergeCell ref="B3176:C3176"/>
    <mergeCell ref="B3311:O3311"/>
    <mergeCell ref="B3313:C3313"/>
    <mergeCell ref="B3314:O3314"/>
    <mergeCell ref="B3316:C3316"/>
    <mergeCell ref="B3317:O3317"/>
    <mergeCell ref="B3318:O3318"/>
    <mergeCell ref="B3320:C3320"/>
    <mergeCell ref="B3321:O3321"/>
    <mergeCell ref="B3323:C3323"/>
    <mergeCell ref="B3324:O3324"/>
    <mergeCell ref="B3327:C3327"/>
    <mergeCell ref="B3328:C3328"/>
    <mergeCell ref="B3329:O3329"/>
    <mergeCell ref="B3330:O3330"/>
    <mergeCell ref="B3332:C3332"/>
    <mergeCell ref="B3333:O3333"/>
    <mergeCell ref="B3335:C3335"/>
    <mergeCell ref="B3336:O3336"/>
    <mergeCell ref="B3338:C3338"/>
    <mergeCell ref="B3339:O3339"/>
    <mergeCell ref="B3341:C3341"/>
    <mergeCell ref="B3342:C3342"/>
    <mergeCell ref="B3343:O3343"/>
    <mergeCell ref="B3345:C3345"/>
    <mergeCell ref="B3346:C3346"/>
    <mergeCell ref="B3348:O3348"/>
    <mergeCell ref="B3351:C3351"/>
    <mergeCell ref="B3352:O3352"/>
    <mergeCell ref="B3354:C3354"/>
    <mergeCell ref="B3355:O3355"/>
    <mergeCell ref="B3356:O3356"/>
    <mergeCell ref="B3358:C3358"/>
    <mergeCell ref="B3359:O3359"/>
    <mergeCell ref="B3361:C3361"/>
    <mergeCell ref="B3399:O3399"/>
    <mergeCell ref="B3401:C3401"/>
    <mergeCell ref="B3402:C3402"/>
    <mergeCell ref="B3403:O3403"/>
    <mergeCell ref="B3404:O3404"/>
    <mergeCell ref="B3406:C3406"/>
    <mergeCell ref="B3407:O3407"/>
    <mergeCell ref="B3409:C3409"/>
    <mergeCell ref="B3410:N3410"/>
    <mergeCell ref="B3362:O3362"/>
    <mergeCell ref="B3364:C3364"/>
    <mergeCell ref="B3365:C3365"/>
    <mergeCell ref="B3366:O3366"/>
    <mergeCell ref="B3367:O3367"/>
    <mergeCell ref="B3369:C3369"/>
    <mergeCell ref="B3370:O3370"/>
    <mergeCell ref="B3372:C3372"/>
    <mergeCell ref="B3373:O3373"/>
    <mergeCell ref="B3375:C3375"/>
    <mergeCell ref="B3376:O3376"/>
    <mergeCell ref="B3378:C3378"/>
    <mergeCell ref="B3379:C3379"/>
    <mergeCell ref="B3380:O3380"/>
    <mergeCell ref="B3382:C3382"/>
    <mergeCell ref="B3383:C3383"/>
    <mergeCell ref="B3385:O3385"/>
    <mergeCell ref="N1:O1"/>
    <mergeCell ref="L2:O2"/>
    <mergeCell ref="L3:O3"/>
    <mergeCell ref="M4:O4"/>
    <mergeCell ref="D9:G9"/>
    <mergeCell ref="H9:H10"/>
    <mergeCell ref="I9:I10"/>
    <mergeCell ref="J9:J10"/>
    <mergeCell ref="K9:K10"/>
    <mergeCell ref="L9:L10"/>
    <mergeCell ref="M9:M10"/>
    <mergeCell ref="N9:N10"/>
    <mergeCell ref="O9:O10"/>
    <mergeCell ref="A9:A10"/>
    <mergeCell ref="B9:B10"/>
    <mergeCell ref="C9:C10"/>
    <mergeCell ref="B3651:C3651"/>
    <mergeCell ref="B3412:C3412"/>
    <mergeCell ref="B3413:O3413"/>
    <mergeCell ref="B3415:C3415"/>
    <mergeCell ref="B3416:C3416"/>
    <mergeCell ref="B3417:O3417"/>
    <mergeCell ref="B3420:C3420"/>
    <mergeCell ref="B3421:C3421"/>
    <mergeCell ref="B3388:C3388"/>
    <mergeCell ref="B3389:O3389"/>
    <mergeCell ref="B3391:C3391"/>
    <mergeCell ref="B3392:O3392"/>
    <mergeCell ref="B3393:O3393"/>
    <mergeCell ref="B3395:C3395"/>
    <mergeCell ref="B3396:O3396"/>
    <mergeCell ref="B3398:C3398"/>
  </mergeCells>
  <pageMargins left="0.70866141732283472" right="0.70866141732283472" top="0.74803149606299213" bottom="0.74803149606299213" header="0.31496062992125984" footer="0.31496062992125984"/>
  <pageSetup paperSize="9" scale="35" firstPageNumber="2" orientation="landscape" useFirstPageNumber="1" verticalDpi="0" r:id="rId1"/>
  <headerFooter>
    <oddHeader>&amp;C&amp;P</oddHeader>
  </headerFooter>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dimension ref="A1:V1608"/>
  <sheetViews>
    <sheetView view="pageBreakPreview" zoomScale="40" zoomScaleNormal="60" zoomScaleSheetLayoutView="40" zoomScalePageLayoutView="40" workbookViewId="0">
      <selection activeCell="A8" sqref="A8:J25"/>
    </sheetView>
  </sheetViews>
  <sheetFormatPr defaultRowHeight="21"/>
  <cols>
    <col min="1" max="1" width="8.28515625" style="914" customWidth="1"/>
    <col min="2" max="2" width="18" style="1009" customWidth="1"/>
    <col min="3" max="3" width="43" style="914" customWidth="1"/>
    <col min="4" max="4" width="21.85546875" style="1007" customWidth="1"/>
    <col min="5" max="5" width="40.7109375" style="329" customWidth="1"/>
    <col min="6" max="6" width="30.7109375" style="329" customWidth="1"/>
    <col min="7" max="7" width="35.85546875" style="329" customWidth="1"/>
    <col min="8" max="8" width="25.5703125" style="914" customWidth="1"/>
    <col min="9" max="9" width="183.5703125" style="1008" customWidth="1"/>
    <col min="10" max="12" width="9.140625" hidden="1" customWidth="1"/>
    <col min="15" max="15" width="29.7109375" customWidth="1"/>
  </cols>
  <sheetData>
    <row r="1" spans="1:22">
      <c r="I1" s="1130"/>
      <c r="J1" s="1130"/>
      <c r="K1" s="1035"/>
      <c r="L1" s="1035"/>
    </row>
    <row r="2" spans="1:22" ht="23.25">
      <c r="I2" s="1127"/>
      <c r="J2" s="1128"/>
      <c r="K2" s="1128"/>
      <c r="L2" s="1128"/>
    </row>
    <row r="3" spans="1:22" ht="23.25">
      <c r="I3" s="1129"/>
      <c r="J3" s="1128"/>
      <c r="K3" s="1128"/>
      <c r="L3" s="1128"/>
    </row>
    <row r="4" spans="1:22" ht="23.25">
      <c r="I4" s="1010"/>
      <c r="J4" s="1038"/>
      <c r="K4" s="1037"/>
      <c r="L4" s="1037"/>
    </row>
    <row r="5" spans="1:22">
      <c r="I5" s="110"/>
      <c r="J5" s="110"/>
      <c r="K5" s="110"/>
      <c r="L5" s="110"/>
    </row>
    <row r="7" spans="1:22" s="915" customFormat="1" ht="44.25" customHeight="1">
      <c r="A7" s="914"/>
      <c r="B7" s="1131"/>
      <c r="C7" s="1132"/>
      <c r="D7" s="1132"/>
      <c r="E7" s="1132"/>
      <c r="F7" s="1133"/>
      <c r="G7" s="1132"/>
      <c r="H7" s="1132"/>
      <c r="I7" s="1132"/>
    </row>
    <row r="8" spans="1:22" s="915" customFormat="1" ht="21.75" customHeight="1">
      <c r="A8" s="1134" t="s">
        <v>10157</v>
      </c>
      <c r="B8" s="1135"/>
      <c r="C8" s="1136" t="s">
        <v>10158</v>
      </c>
      <c r="D8" s="1085"/>
      <c r="E8" s="1085"/>
      <c r="F8" s="1085"/>
      <c r="G8" s="1137"/>
      <c r="H8" s="1085"/>
      <c r="I8" s="1085"/>
      <c r="J8" s="1086"/>
    </row>
    <row r="9" spans="1:22" s="915" customFormat="1" ht="141" customHeight="1">
      <c r="A9" s="82" t="s">
        <v>1</v>
      </c>
      <c r="B9" s="917" t="s">
        <v>3819</v>
      </c>
      <c r="C9" s="82" t="s">
        <v>3820</v>
      </c>
      <c r="D9" s="83" t="s">
        <v>3821</v>
      </c>
      <c r="E9" s="82" t="s">
        <v>3822</v>
      </c>
      <c r="F9" s="82" t="s">
        <v>8</v>
      </c>
      <c r="G9" s="82" t="s">
        <v>6922</v>
      </c>
      <c r="H9" s="82" t="s">
        <v>3823</v>
      </c>
      <c r="I9" s="83" t="s">
        <v>3824</v>
      </c>
      <c r="J9" s="918"/>
    </row>
    <row r="10" spans="1:22" s="915" customFormat="1" ht="20.25">
      <c r="A10" s="871">
        <v>1</v>
      </c>
      <c r="B10" s="919">
        <v>2</v>
      </c>
      <c r="C10" s="871">
        <v>3</v>
      </c>
      <c r="D10" s="920">
        <v>4</v>
      </c>
      <c r="E10" s="871">
        <v>5</v>
      </c>
      <c r="F10" s="871">
        <v>6</v>
      </c>
      <c r="G10" s="871">
        <v>7</v>
      </c>
      <c r="H10" s="871">
        <v>8</v>
      </c>
      <c r="I10" s="871">
        <v>9</v>
      </c>
      <c r="J10" s="921"/>
      <c r="K10" s="922"/>
      <c r="L10" s="922"/>
      <c r="O10" s="1123"/>
      <c r="P10" s="1123"/>
      <c r="Q10" s="1123"/>
      <c r="T10" s="1123"/>
      <c r="U10" s="1123"/>
      <c r="V10" s="1123"/>
    </row>
    <row r="11" spans="1:22" s="915" customFormat="1" ht="20.25">
      <c r="A11" s="871"/>
      <c r="B11" s="919"/>
      <c r="C11" s="871"/>
      <c r="D11" s="920"/>
      <c r="E11" s="871"/>
      <c r="F11" s="871"/>
      <c r="G11" s="871"/>
      <c r="H11" s="871"/>
      <c r="I11" s="923"/>
      <c r="J11" s="921"/>
      <c r="K11" s="922"/>
      <c r="L11" s="922"/>
      <c r="O11" s="924"/>
      <c r="P11" s="924"/>
      <c r="Q11" s="924"/>
      <c r="T11" s="924"/>
      <c r="U11" s="924"/>
      <c r="V11" s="924"/>
    </row>
    <row r="12" spans="1:22" s="42" customFormat="1" ht="71.25" customHeight="1">
      <c r="A12" s="12">
        <f t="shared" ref="A12:A75" si="0">1+A11</f>
        <v>1</v>
      </c>
      <c r="B12" s="925" t="s">
        <v>3289</v>
      </c>
      <c r="C12" s="12" t="s">
        <v>6923</v>
      </c>
      <c r="D12" s="12">
        <v>800</v>
      </c>
      <c r="E12" s="84" t="s">
        <v>6924</v>
      </c>
      <c r="F12" s="12" t="s">
        <v>6925</v>
      </c>
      <c r="G12" s="621">
        <v>219920</v>
      </c>
      <c r="H12" s="19">
        <v>43745</v>
      </c>
      <c r="I12" s="13" t="s">
        <v>3290</v>
      </c>
      <c r="J12"/>
      <c r="K12"/>
      <c r="L12"/>
      <c r="M12"/>
      <c r="N12"/>
      <c r="O12"/>
      <c r="P12"/>
      <c r="Q12"/>
      <c r="R12"/>
      <c r="S12"/>
      <c r="T12"/>
      <c r="U12"/>
      <c r="V12"/>
    </row>
    <row r="13" spans="1:22" s="42" customFormat="1" ht="95.45" customHeight="1">
      <c r="A13" s="12">
        <f t="shared" si="0"/>
        <v>2</v>
      </c>
      <c r="B13" s="926" t="s">
        <v>3289</v>
      </c>
      <c r="C13" s="12" t="s">
        <v>3706</v>
      </c>
      <c r="D13" s="12">
        <v>24786</v>
      </c>
      <c r="E13" s="12" t="s">
        <v>3661</v>
      </c>
      <c r="F13" s="12" t="s">
        <v>3707</v>
      </c>
      <c r="G13" s="621">
        <v>5913939.5999999996</v>
      </c>
      <c r="H13" s="19">
        <v>43452</v>
      </c>
      <c r="I13" s="13" t="s">
        <v>9524</v>
      </c>
      <c r="J13"/>
      <c r="K13"/>
      <c r="L13"/>
      <c r="M13"/>
      <c r="N13"/>
      <c r="O13"/>
      <c r="P13"/>
      <c r="Q13"/>
      <c r="R13"/>
      <c r="S13"/>
      <c r="T13"/>
      <c r="U13"/>
      <c r="V13"/>
    </row>
    <row r="14" spans="1:22" s="42" customFormat="1" ht="92.25" customHeight="1">
      <c r="A14" s="12">
        <f t="shared" si="0"/>
        <v>3</v>
      </c>
      <c r="B14" s="13" t="s">
        <v>3289</v>
      </c>
      <c r="C14" s="12" t="s">
        <v>3545</v>
      </c>
      <c r="D14" s="12">
        <v>3770</v>
      </c>
      <c r="E14" s="12" t="s">
        <v>3510</v>
      </c>
      <c r="F14" s="12" t="s">
        <v>3546</v>
      </c>
      <c r="G14" s="621">
        <v>217302.8</v>
      </c>
      <c r="H14" s="19">
        <v>43452</v>
      </c>
      <c r="I14" s="13" t="s">
        <v>6675</v>
      </c>
      <c r="J14"/>
      <c r="K14"/>
      <c r="L14"/>
      <c r="M14"/>
      <c r="N14"/>
      <c r="O14"/>
      <c r="P14"/>
      <c r="Q14"/>
      <c r="R14"/>
      <c r="S14"/>
      <c r="T14"/>
      <c r="U14"/>
      <c r="V14"/>
    </row>
    <row r="15" spans="1:22" s="42" customFormat="1" ht="99.75" customHeight="1">
      <c r="A15" s="12">
        <f t="shared" si="0"/>
        <v>4</v>
      </c>
      <c r="B15" s="13" t="s">
        <v>3289</v>
      </c>
      <c r="C15" s="12" t="s">
        <v>8530</v>
      </c>
      <c r="D15" s="12">
        <v>1787020</v>
      </c>
      <c r="E15" s="12" t="s">
        <v>3299</v>
      </c>
      <c r="F15" s="12" t="s">
        <v>8531</v>
      </c>
      <c r="G15" s="621">
        <v>16233823.779999999</v>
      </c>
      <c r="H15" s="19">
        <v>43452</v>
      </c>
      <c r="I15" s="13" t="s">
        <v>9525</v>
      </c>
      <c r="J15"/>
      <c r="K15"/>
      <c r="L15"/>
      <c r="M15"/>
      <c r="N15"/>
      <c r="O15"/>
      <c r="P15"/>
      <c r="Q15"/>
      <c r="R15"/>
      <c r="S15"/>
      <c r="T15"/>
      <c r="U15"/>
      <c r="V15"/>
    </row>
    <row r="16" spans="1:22" s="42" customFormat="1" ht="88.9" customHeight="1">
      <c r="A16" s="12">
        <f t="shared" si="0"/>
        <v>5</v>
      </c>
      <c r="B16" s="927" t="s">
        <v>3289</v>
      </c>
      <c r="C16" s="12" t="s">
        <v>6968</v>
      </c>
      <c r="D16" s="12">
        <v>423280</v>
      </c>
      <c r="E16" s="12" t="s">
        <v>3299</v>
      </c>
      <c r="F16" s="12" t="s">
        <v>8532</v>
      </c>
      <c r="G16" s="621">
        <v>4692718.6500000004</v>
      </c>
      <c r="H16" s="19">
        <v>43452</v>
      </c>
      <c r="I16" s="13" t="s">
        <v>9525</v>
      </c>
      <c r="J16"/>
      <c r="K16"/>
      <c r="L16"/>
      <c r="M16"/>
      <c r="N16"/>
      <c r="O16"/>
      <c r="P16"/>
      <c r="Q16"/>
      <c r="R16"/>
      <c r="S16"/>
      <c r="T16"/>
      <c r="U16"/>
      <c r="V16"/>
    </row>
    <row r="17" spans="1:22" s="928" customFormat="1" ht="96" customHeight="1">
      <c r="A17" s="12">
        <f t="shared" si="0"/>
        <v>6</v>
      </c>
      <c r="B17" s="926" t="s">
        <v>3289</v>
      </c>
      <c r="C17" s="12" t="s">
        <v>3715</v>
      </c>
      <c r="D17" s="12">
        <v>3726</v>
      </c>
      <c r="E17" s="12" t="s">
        <v>3661</v>
      </c>
      <c r="F17" s="12" t="s">
        <v>3716</v>
      </c>
      <c r="G17" s="621">
        <v>214766.64</v>
      </c>
      <c r="H17" s="19">
        <v>43452</v>
      </c>
      <c r="I17" s="13" t="s">
        <v>9525</v>
      </c>
      <c r="J17"/>
      <c r="K17"/>
      <c r="L17"/>
      <c r="M17"/>
      <c r="N17"/>
      <c r="O17"/>
      <c r="P17"/>
      <c r="Q17"/>
      <c r="R17"/>
      <c r="S17"/>
      <c r="T17"/>
      <c r="U17"/>
      <c r="V17"/>
    </row>
    <row r="18" spans="1:22" s="928" customFormat="1" ht="59.25" customHeight="1">
      <c r="A18" s="12">
        <f t="shared" si="0"/>
        <v>7</v>
      </c>
      <c r="B18" s="929" t="s">
        <v>6926</v>
      </c>
      <c r="C18" s="84" t="s">
        <v>6927</v>
      </c>
      <c r="D18" s="12">
        <v>69600</v>
      </c>
      <c r="E18" s="84" t="s">
        <v>3299</v>
      </c>
      <c r="F18" s="12" t="s">
        <v>6928</v>
      </c>
      <c r="G18" s="621">
        <v>641839.61</v>
      </c>
      <c r="H18" s="19">
        <v>43745</v>
      </c>
      <c r="I18" s="925" t="s">
        <v>3290</v>
      </c>
      <c r="J18"/>
      <c r="K18"/>
      <c r="L18"/>
      <c r="M18"/>
      <c r="N18"/>
      <c r="O18"/>
      <c r="P18"/>
      <c r="Q18"/>
      <c r="R18"/>
      <c r="S18"/>
      <c r="T18"/>
      <c r="U18"/>
      <c r="V18"/>
    </row>
    <row r="19" spans="1:22" s="928" customFormat="1" ht="69.599999999999994" customHeight="1">
      <c r="A19" s="12">
        <f t="shared" si="0"/>
        <v>8</v>
      </c>
      <c r="B19" s="929" t="s">
        <v>6926</v>
      </c>
      <c r="C19" s="815" t="s">
        <v>9526</v>
      </c>
      <c r="D19" s="930">
        <v>13666.6</v>
      </c>
      <c r="E19" s="84" t="s">
        <v>3299</v>
      </c>
      <c r="F19" s="12" t="s">
        <v>6928</v>
      </c>
      <c r="G19" s="621">
        <v>126031.27</v>
      </c>
      <c r="H19" s="19">
        <v>43745</v>
      </c>
      <c r="I19" s="925" t="s">
        <v>3290</v>
      </c>
      <c r="J19"/>
      <c r="K19"/>
      <c r="L19"/>
      <c r="M19"/>
      <c r="N19"/>
      <c r="O19"/>
      <c r="P19"/>
      <c r="Q19"/>
      <c r="R19"/>
      <c r="S19"/>
      <c r="T19"/>
      <c r="U19"/>
      <c r="V19"/>
    </row>
    <row r="20" spans="1:22" s="928" customFormat="1" ht="73.150000000000006" customHeight="1">
      <c r="A20" s="12">
        <f t="shared" si="0"/>
        <v>9</v>
      </c>
      <c r="B20" s="929" t="s">
        <v>6926</v>
      </c>
      <c r="C20" s="815" t="s">
        <v>9526</v>
      </c>
      <c r="D20" s="930">
        <v>13666.6</v>
      </c>
      <c r="E20" s="84" t="s">
        <v>3299</v>
      </c>
      <c r="F20" s="12" t="s">
        <v>6928</v>
      </c>
      <c r="G20" s="621">
        <v>126031.27</v>
      </c>
      <c r="H20" s="19">
        <v>43745</v>
      </c>
      <c r="I20" s="925" t="s">
        <v>3290</v>
      </c>
      <c r="J20"/>
      <c r="K20"/>
      <c r="L20"/>
      <c r="M20"/>
      <c r="N20"/>
      <c r="O20"/>
      <c r="P20"/>
      <c r="Q20"/>
      <c r="R20"/>
      <c r="S20"/>
      <c r="T20"/>
      <c r="U20"/>
      <c r="V20"/>
    </row>
    <row r="21" spans="1:22" s="928" customFormat="1" ht="68.25" customHeight="1">
      <c r="A21" s="12">
        <f t="shared" si="0"/>
        <v>10</v>
      </c>
      <c r="B21" s="929" t="s">
        <v>6926</v>
      </c>
      <c r="C21" s="12" t="s">
        <v>6929</v>
      </c>
      <c r="D21" s="12">
        <v>10500</v>
      </c>
      <c r="E21" s="12" t="s">
        <v>3299</v>
      </c>
      <c r="F21" s="12" t="s">
        <v>6928</v>
      </c>
      <c r="G21" s="621">
        <v>96829.25</v>
      </c>
      <c r="H21" s="19">
        <v>43452</v>
      </c>
      <c r="I21" s="13" t="s">
        <v>6930</v>
      </c>
      <c r="J21"/>
      <c r="K21"/>
      <c r="L21"/>
      <c r="M21"/>
      <c r="N21"/>
      <c r="O21"/>
      <c r="P21"/>
      <c r="Q21"/>
      <c r="R21"/>
      <c r="S21"/>
      <c r="T21"/>
      <c r="U21"/>
      <c r="V21"/>
    </row>
    <row r="22" spans="1:22" s="928" customFormat="1" ht="68.25" customHeight="1">
      <c r="A22" s="12">
        <f t="shared" si="0"/>
        <v>11</v>
      </c>
      <c r="B22" s="13" t="s">
        <v>3289</v>
      </c>
      <c r="C22" s="12" t="s">
        <v>6931</v>
      </c>
      <c r="D22" s="12">
        <v>280023</v>
      </c>
      <c r="E22" s="12" t="s">
        <v>3299</v>
      </c>
      <c r="F22" s="12" t="s">
        <v>6932</v>
      </c>
      <c r="G22" s="621">
        <v>888027.84</v>
      </c>
      <c r="H22" s="19">
        <v>43545</v>
      </c>
      <c r="I22" s="13" t="s">
        <v>9527</v>
      </c>
      <c r="J22"/>
      <c r="K22"/>
      <c r="L22"/>
      <c r="M22"/>
      <c r="N22"/>
      <c r="O22"/>
      <c r="P22"/>
      <c r="Q22"/>
      <c r="R22"/>
      <c r="S22"/>
      <c r="T22"/>
      <c r="U22"/>
      <c r="V22"/>
    </row>
    <row r="23" spans="1:22" s="928" customFormat="1" ht="68.25" customHeight="1">
      <c r="A23" s="12">
        <f t="shared" si="0"/>
        <v>12</v>
      </c>
      <c r="B23" s="13" t="s">
        <v>3289</v>
      </c>
      <c r="C23" s="12" t="s">
        <v>6931</v>
      </c>
      <c r="D23" s="12">
        <v>3841701</v>
      </c>
      <c r="E23" s="12" t="s">
        <v>3299</v>
      </c>
      <c r="F23" s="12" t="s">
        <v>6933</v>
      </c>
      <c r="G23" s="621">
        <v>12183061.48</v>
      </c>
      <c r="H23" s="19">
        <v>43545</v>
      </c>
      <c r="I23" s="13" t="s">
        <v>9527</v>
      </c>
      <c r="J23"/>
      <c r="K23"/>
      <c r="L23"/>
      <c r="M23"/>
      <c r="N23"/>
      <c r="O23"/>
      <c r="P23"/>
      <c r="Q23"/>
      <c r="R23"/>
      <c r="S23"/>
      <c r="T23"/>
      <c r="U23"/>
      <c r="V23"/>
    </row>
    <row r="24" spans="1:22" s="928" customFormat="1" ht="68.25" customHeight="1">
      <c r="A24" s="12">
        <f t="shared" si="0"/>
        <v>13</v>
      </c>
      <c r="B24" s="926" t="s">
        <v>3289</v>
      </c>
      <c r="C24" s="12" t="s">
        <v>6934</v>
      </c>
      <c r="D24" s="12">
        <v>1000</v>
      </c>
      <c r="E24" s="12" t="s">
        <v>6935</v>
      </c>
      <c r="F24" s="12" t="s">
        <v>6936</v>
      </c>
      <c r="G24" s="621">
        <v>40910</v>
      </c>
      <c r="H24" s="19">
        <v>43570</v>
      </c>
      <c r="I24" s="925" t="s">
        <v>9528</v>
      </c>
      <c r="J24"/>
      <c r="K24"/>
      <c r="L24"/>
      <c r="M24"/>
      <c r="N24"/>
      <c r="O24"/>
      <c r="P24"/>
      <c r="Q24"/>
      <c r="R24"/>
      <c r="S24"/>
      <c r="T24"/>
      <c r="U24"/>
      <c r="V24"/>
    </row>
    <row r="25" spans="1:22" s="928" customFormat="1" ht="93" customHeight="1">
      <c r="A25" s="12">
        <f t="shared" si="0"/>
        <v>14</v>
      </c>
      <c r="B25" s="13" t="s">
        <v>3289</v>
      </c>
      <c r="C25" s="12" t="s">
        <v>6938</v>
      </c>
      <c r="D25" s="12">
        <v>635</v>
      </c>
      <c r="E25" s="12" t="s">
        <v>6939</v>
      </c>
      <c r="F25" s="12" t="s">
        <v>6940</v>
      </c>
      <c r="G25" s="621">
        <v>27933.65</v>
      </c>
      <c r="H25" s="19">
        <v>43452</v>
      </c>
      <c r="I25" s="13" t="s">
        <v>6675</v>
      </c>
      <c r="J25"/>
      <c r="K25"/>
      <c r="L25"/>
      <c r="M25"/>
      <c r="N25"/>
      <c r="O25"/>
      <c r="P25"/>
      <c r="Q25"/>
      <c r="R25"/>
      <c r="S25"/>
      <c r="T25"/>
      <c r="U25"/>
      <c r="V25"/>
    </row>
    <row r="26" spans="1:22" ht="99.75" customHeight="1">
      <c r="A26" s="12">
        <f t="shared" si="0"/>
        <v>15</v>
      </c>
      <c r="B26" s="927" t="s">
        <v>3289</v>
      </c>
      <c r="C26" s="12" t="s">
        <v>6659</v>
      </c>
      <c r="D26" s="12">
        <v>1000</v>
      </c>
      <c r="E26" s="12" t="s">
        <v>6924</v>
      </c>
      <c r="F26" s="12" t="s">
        <v>6941</v>
      </c>
      <c r="G26" s="621">
        <v>42650</v>
      </c>
      <c r="H26" s="19">
        <v>43858</v>
      </c>
      <c r="I26" s="79" t="s">
        <v>6942</v>
      </c>
    </row>
    <row r="27" spans="1:22" ht="96.75" customHeight="1">
      <c r="A27" s="12">
        <f t="shared" si="0"/>
        <v>16</v>
      </c>
      <c r="B27" s="13" t="s">
        <v>3289</v>
      </c>
      <c r="C27" s="12" t="s">
        <v>6943</v>
      </c>
      <c r="D27" s="12">
        <v>141000</v>
      </c>
      <c r="E27" s="12" t="s">
        <v>3299</v>
      </c>
      <c r="F27" s="12" t="s">
        <v>6944</v>
      </c>
      <c r="G27" s="621">
        <v>1743700.1</v>
      </c>
      <c r="H27" s="19">
        <v>43545</v>
      </c>
      <c r="I27" s="13" t="s">
        <v>9529</v>
      </c>
    </row>
    <row r="28" spans="1:22" ht="167.25" customHeight="1">
      <c r="A28" s="12">
        <f t="shared" si="0"/>
        <v>17</v>
      </c>
      <c r="B28" s="925" t="s">
        <v>3289</v>
      </c>
      <c r="C28" s="12" t="s">
        <v>6945</v>
      </c>
      <c r="D28" s="849">
        <v>1700000</v>
      </c>
      <c r="E28" s="84" t="s">
        <v>3299</v>
      </c>
      <c r="F28" s="12" t="s">
        <v>6946</v>
      </c>
      <c r="G28" s="621">
        <v>16092309.34</v>
      </c>
      <c r="H28" s="19">
        <v>43452</v>
      </c>
      <c r="I28" s="13" t="s">
        <v>6947</v>
      </c>
    </row>
    <row r="29" spans="1:22" ht="116.25" customHeight="1">
      <c r="A29" s="12">
        <f t="shared" si="0"/>
        <v>18</v>
      </c>
      <c r="B29" s="925" t="s">
        <v>3289</v>
      </c>
      <c r="C29" s="12" t="s">
        <v>6948</v>
      </c>
      <c r="D29" s="849">
        <v>1785000</v>
      </c>
      <c r="E29" s="84" t="s">
        <v>3299</v>
      </c>
      <c r="F29" s="12" t="s">
        <v>6949</v>
      </c>
      <c r="G29" s="621">
        <v>16016351.619999999</v>
      </c>
      <c r="H29" s="19">
        <v>43452</v>
      </c>
      <c r="I29" s="13" t="s">
        <v>6950</v>
      </c>
    </row>
    <row r="30" spans="1:22" ht="129.75" customHeight="1">
      <c r="A30" s="12">
        <f t="shared" si="0"/>
        <v>19</v>
      </c>
      <c r="B30" s="925" t="s">
        <v>3289</v>
      </c>
      <c r="C30" s="12" t="s">
        <v>3514</v>
      </c>
      <c r="D30" s="849">
        <v>4104</v>
      </c>
      <c r="E30" s="12" t="s">
        <v>6924</v>
      </c>
      <c r="F30" s="12" t="s">
        <v>6951</v>
      </c>
      <c r="G30" s="621">
        <v>188209.44</v>
      </c>
      <c r="H30" s="19">
        <v>44033</v>
      </c>
      <c r="I30" s="13" t="s">
        <v>9530</v>
      </c>
    </row>
    <row r="31" spans="1:22" ht="68.25" customHeight="1">
      <c r="A31" s="12">
        <f t="shared" si="0"/>
        <v>20</v>
      </c>
      <c r="B31" s="925" t="s">
        <v>3289</v>
      </c>
      <c r="C31" s="12" t="s">
        <v>6952</v>
      </c>
      <c r="D31" s="849">
        <v>2601000</v>
      </c>
      <c r="E31" s="84" t="s">
        <v>3299</v>
      </c>
      <c r="F31" s="12" t="s">
        <v>6953</v>
      </c>
      <c r="G31" s="621">
        <v>31484291.43</v>
      </c>
      <c r="H31" s="19">
        <v>43452</v>
      </c>
      <c r="I31" s="13" t="s">
        <v>6954</v>
      </c>
    </row>
    <row r="32" spans="1:22" ht="143.25" customHeight="1">
      <c r="A32" s="12">
        <f t="shared" si="0"/>
        <v>21</v>
      </c>
      <c r="B32" s="13" t="s">
        <v>6926</v>
      </c>
      <c r="C32" s="12" t="s">
        <v>6955</v>
      </c>
      <c r="D32" s="12">
        <v>1815000</v>
      </c>
      <c r="E32" s="12" t="s">
        <v>3299</v>
      </c>
      <c r="F32" s="12" t="s">
        <v>6956</v>
      </c>
      <c r="G32" s="621">
        <v>15917550</v>
      </c>
      <c r="H32" s="19">
        <v>43452</v>
      </c>
      <c r="I32" s="13" t="s">
        <v>6675</v>
      </c>
    </row>
    <row r="33" spans="1:22" ht="134.25" customHeight="1">
      <c r="A33" s="12">
        <f t="shared" si="0"/>
        <v>22</v>
      </c>
      <c r="B33" s="13" t="s">
        <v>6926</v>
      </c>
      <c r="C33" s="12" t="s">
        <v>6957</v>
      </c>
      <c r="D33" s="12">
        <v>55000</v>
      </c>
      <c r="E33" s="12" t="s">
        <v>3299</v>
      </c>
      <c r="F33" s="12" t="s">
        <v>6956</v>
      </c>
      <c r="G33" s="621">
        <v>482350</v>
      </c>
      <c r="H33" s="19">
        <v>43452</v>
      </c>
      <c r="I33" s="13" t="s">
        <v>6675</v>
      </c>
    </row>
    <row r="34" spans="1:22" ht="137.25" customHeight="1">
      <c r="A34" s="12">
        <f t="shared" si="0"/>
        <v>23</v>
      </c>
      <c r="B34" s="13" t="s">
        <v>3289</v>
      </c>
      <c r="C34" s="12" t="s">
        <v>6958</v>
      </c>
      <c r="D34" s="12">
        <v>622080</v>
      </c>
      <c r="E34" s="12" t="s">
        <v>3299</v>
      </c>
      <c r="F34" s="12" t="s">
        <v>6959</v>
      </c>
      <c r="G34" s="621">
        <v>6780447.25</v>
      </c>
      <c r="H34" s="19">
        <v>43452</v>
      </c>
      <c r="I34" s="13" t="s">
        <v>6960</v>
      </c>
    </row>
    <row r="35" spans="1:22" ht="132.75" customHeight="1">
      <c r="A35" s="12">
        <f t="shared" si="0"/>
        <v>24</v>
      </c>
      <c r="B35" s="929" t="s">
        <v>6926</v>
      </c>
      <c r="C35" s="84" t="s">
        <v>6961</v>
      </c>
      <c r="D35" s="12">
        <v>51700</v>
      </c>
      <c r="E35" s="84" t="s">
        <v>3299</v>
      </c>
      <c r="F35" s="12" t="s">
        <v>6962</v>
      </c>
      <c r="G35" s="621">
        <v>552564.38</v>
      </c>
      <c r="H35" s="19">
        <v>43745</v>
      </c>
      <c r="I35" s="925" t="s">
        <v>3290</v>
      </c>
    </row>
    <row r="36" spans="1:22" ht="149.25" customHeight="1">
      <c r="A36" s="12">
        <f t="shared" si="0"/>
        <v>25</v>
      </c>
      <c r="B36" s="13" t="s">
        <v>6926</v>
      </c>
      <c r="C36" s="12" t="s">
        <v>6963</v>
      </c>
      <c r="D36" s="930">
        <v>2808000</v>
      </c>
      <c r="E36" s="12" t="s">
        <v>3299</v>
      </c>
      <c r="F36" s="12" t="s">
        <v>6964</v>
      </c>
      <c r="G36" s="621">
        <v>24233040</v>
      </c>
      <c r="H36" s="19">
        <v>43452</v>
      </c>
      <c r="I36" s="13" t="s">
        <v>6675</v>
      </c>
    </row>
    <row r="37" spans="1:22" ht="125.25" customHeight="1">
      <c r="A37" s="12">
        <f t="shared" si="0"/>
        <v>26</v>
      </c>
      <c r="B37" s="13" t="s">
        <v>6926</v>
      </c>
      <c r="C37" s="84" t="s">
        <v>6965</v>
      </c>
      <c r="D37" s="12">
        <v>39500</v>
      </c>
      <c r="E37" s="84" t="s">
        <v>3299</v>
      </c>
      <c r="F37" s="12" t="s">
        <v>6966</v>
      </c>
      <c r="G37" s="621">
        <v>376040</v>
      </c>
      <c r="H37" s="19">
        <v>43745</v>
      </c>
      <c r="I37" s="925" t="s">
        <v>3290</v>
      </c>
    </row>
    <row r="38" spans="1:22" ht="89.25" customHeight="1">
      <c r="A38" s="12">
        <f t="shared" si="0"/>
        <v>27</v>
      </c>
      <c r="B38" s="13" t="s">
        <v>6926</v>
      </c>
      <c r="C38" s="12" t="s">
        <v>6967</v>
      </c>
      <c r="D38" s="12">
        <v>1659000</v>
      </c>
      <c r="E38" s="12" t="s">
        <v>3299</v>
      </c>
      <c r="F38" s="85" t="s">
        <v>6966</v>
      </c>
      <c r="G38" s="621">
        <v>15793680</v>
      </c>
      <c r="H38" s="19">
        <v>43452</v>
      </c>
      <c r="I38" s="13" t="s">
        <v>6675</v>
      </c>
    </row>
    <row r="39" spans="1:22" ht="147.75" customHeight="1">
      <c r="A39" s="12">
        <f t="shared" si="0"/>
        <v>28</v>
      </c>
      <c r="B39" s="13" t="s">
        <v>6926</v>
      </c>
      <c r="C39" s="12" t="s">
        <v>6967</v>
      </c>
      <c r="D39" s="12">
        <v>1145500</v>
      </c>
      <c r="E39" s="12" t="s">
        <v>3299</v>
      </c>
      <c r="F39" s="85" t="s">
        <v>6966</v>
      </c>
      <c r="G39" s="621">
        <v>10905160</v>
      </c>
      <c r="H39" s="19">
        <v>43452</v>
      </c>
      <c r="I39" s="13" t="s">
        <v>6675</v>
      </c>
    </row>
    <row r="40" spans="1:22" ht="162.75" customHeight="1">
      <c r="A40" s="12">
        <f t="shared" si="0"/>
        <v>29</v>
      </c>
      <c r="B40" s="13" t="s">
        <v>6926</v>
      </c>
      <c r="C40" s="12" t="s">
        <v>6967</v>
      </c>
      <c r="D40" s="12">
        <v>1343000</v>
      </c>
      <c r="E40" s="12" t="s">
        <v>3299</v>
      </c>
      <c r="F40" s="85" t="s">
        <v>6966</v>
      </c>
      <c r="G40" s="621">
        <v>12785360</v>
      </c>
      <c r="H40" s="19">
        <v>43452</v>
      </c>
      <c r="I40" s="13" t="s">
        <v>6675</v>
      </c>
    </row>
    <row r="41" spans="1:22" ht="103.5" customHeight="1">
      <c r="A41" s="12">
        <f t="shared" si="0"/>
        <v>30</v>
      </c>
      <c r="B41" s="13" t="s">
        <v>6926</v>
      </c>
      <c r="C41" s="12" t="s">
        <v>6968</v>
      </c>
      <c r="D41" s="12">
        <v>570400</v>
      </c>
      <c r="E41" s="12" t="s">
        <v>3299</v>
      </c>
      <c r="F41" s="12" t="s">
        <v>9531</v>
      </c>
      <c r="G41" s="621">
        <v>6323773.1900000004</v>
      </c>
      <c r="H41" s="19">
        <v>44392</v>
      </c>
      <c r="I41" s="13" t="s">
        <v>9532</v>
      </c>
    </row>
    <row r="42" spans="1:22" ht="102" customHeight="1">
      <c r="A42" s="12">
        <f t="shared" si="0"/>
        <v>31</v>
      </c>
      <c r="B42" s="927" t="s">
        <v>3289</v>
      </c>
      <c r="C42" s="12" t="s">
        <v>3771</v>
      </c>
      <c r="D42" s="12">
        <v>12885</v>
      </c>
      <c r="E42" s="12" t="s">
        <v>3608</v>
      </c>
      <c r="F42" s="12" t="s">
        <v>3772</v>
      </c>
      <c r="G42" s="621">
        <v>7988.7</v>
      </c>
      <c r="H42" s="19">
        <v>43452</v>
      </c>
      <c r="I42" s="13" t="s">
        <v>6675</v>
      </c>
    </row>
    <row r="43" spans="1:22" ht="143.25" customHeight="1">
      <c r="A43" s="12">
        <f t="shared" si="0"/>
        <v>32</v>
      </c>
      <c r="B43" s="13" t="s">
        <v>3289</v>
      </c>
      <c r="C43" s="12" t="s">
        <v>3488</v>
      </c>
      <c r="D43" s="12">
        <v>169</v>
      </c>
      <c r="E43" s="12" t="s">
        <v>3492</v>
      </c>
      <c r="F43" s="12" t="s">
        <v>3493</v>
      </c>
      <c r="G43" s="621">
        <v>34371.410000000003</v>
      </c>
      <c r="H43" s="19">
        <v>43452</v>
      </c>
      <c r="I43" s="13" t="s">
        <v>6675</v>
      </c>
    </row>
    <row r="44" spans="1:22" ht="197.25" customHeight="1">
      <c r="A44" s="12">
        <f t="shared" si="0"/>
        <v>33</v>
      </c>
      <c r="B44" s="925" t="s">
        <v>3289</v>
      </c>
      <c r="C44" s="12" t="s">
        <v>8533</v>
      </c>
      <c r="D44" s="849">
        <v>2900000</v>
      </c>
      <c r="E44" s="84" t="s">
        <v>3299</v>
      </c>
      <c r="F44" s="12" t="s">
        <v>8534</v>
      </c>
      <c r="G44" s="621">
        <v>34347305.780000001</v>
      </c>
      <c r="H44" s="19">
        <v>43452</v>
      </c>
      <c r="I44" s="13" t="s">
        <v>6675</v>
      </c>
    </row>
    <row r="45" spans="1:22" ht="150.75" customHeight="1">
      <c r="A45" s="12">
        <f t="shared" si="0"/>
        <v>34</v>
      </c>
      <c r="B45" s="927" t="s">
        <v>3289</v>
      </c>
      <c r="C45" s="12" t="s">
        <v>3773</v>
      </c>
      <c r="D45" s="12">
        <v>10899</v>
      </c>
      <c r="E45" s="12" t="s">
        <v>3608</v>
      </c>
      <c r="F45" s="12" t="s">
        <v>3774</v>
      </c>
      <c r="G45" s="621">
        <v>6757.38</v>
      </c>
      <c r="H45" s="19">
        <v>43452</v>
      </c>
      <c r="I45" s="13" t="s">
        <v>6675</v>
      </c>
    </row>
    <row r="46" spans="1:22" s="931" customFormat="1" ht="149.25" customHeight="1">
      <c r="A46" s="12">
        <f t="shared" si="0"/>
        <v>35</v>
      </c>
      <c r="B46" s="13" t="s">
        <v>3289</v>
      </c>
      <c r="C46" s="12" t="s">
        <v>6969</v>
      </c>
      <c r="D46" s="12">
        <v>2500200</v>
      </c>
      <c r="E46" s="12" t="s">
        <v>3299</v>
      </c>
      <c r="F46" s="12" t="s">
        <v>6970</v>
      </c>
      <c r="G46" s="621">
        <v>29418676.960000001</v>
      </c>
      <c r="H46" s="19">
        <v>43452</v>
      </c>
      <c r="I46" s="13" t="s">
        <v>9533</v>
      </c>
      <c r="J46"/>
      <c r="K46"/>
      <c r="L46"/>
      <c r="M46"/>
      <c r="N46"/>
      <c r="O46"/>
      <c r="P46"/>
      <c r="Q46"/>
      <c r="R46"/>
      <c r="S46"/>
      <c r="T46"/>
      <c r="U46"/>
      <c r="V46"/>
    </row>
    <row r="47" spans="1:22" ht="68.25" customHeight="1">
      <c r="A47" s="12">
        <f t="shared" si="0"/>
        <v>36</v>
      </c>
      <c r="B47" s="929" t="s">
        <v>3289</v>
      </c>
      <c r="C47" s="84" t="s">
        <v>9534</v>
      </c>
      <c r="D47" s="94">
        <v>8604</v>
      </c>
      <c r="E47" s="84" t="s">
        <v>6924</v>
      </c>
      <c r="F47" s="12" t="s">
        <v>6971</v>
      </c>
      <c r="G47" s="621">
        <v>486384.12</v>
      </c>
      <c r="H47" s="19">
        <v>43745</v>
      </c>
      <c r="I47" s="925" t="s">
        <v>3290</v>
      </c>
    </row>
    <row r="48" spans="1:22" ht="143.25" customHeight="1">
      <c r="A48" s="12">
        <f t="shared" si="0"/>
        <v>37</v>
      </c>
      <c r="B48" s="13" t="s">
        <v>3289</v>
      </c>
      <c r="C48" s="12" t="s">
        <v>6972</v>
      </c>
      <c r="D48" s="12">
        <v>578</v>
      </c>
      <c r="E48" s="12" t="s">
        <v>6939</v>
      </c>
      <c r="F48" s="12" t="s">
        <v>6973</v>
      </c>
      <c r="G48" s="621">
        <v>28807.52</v>
      </c>
      <c r="H48" s="19">
        <v>43452</v>
      </c>
      <c r="I48" s="13" t="s">
        <v>6675</v>
      </c>
    </row>
    <row r="49" spans="1:22" ht="149.25" customHeight="1">
      <c r="A49" s="12">
        <f t="shared" si="0"/>
        <v>38</v>
      </c>
      <c r="B49" s="13" t="s">
        <v>3289</v>
      </c>
      <c r="C49" s="12" t="s">
        <v>3614</v>
      </c>
      <c r="D49" s="12">
        <v>1347</v>
      </c>
      <c r="E49" s="12" t="s">
        <v>6924</v>
      </c>
      <c r="F49" s="12" t="s">
        <v>9535</v>
      </c>
      <c r="G49" s="621">
        <v>57045.45</v>
      </c>
      <c r="H49" s="19">
        <v>44341</v>
      </c>
      <c r="I49" s="13" t="s">
        <v>9536</v>
      </c>
    </row>
    <row r="50" spans="1:22" ht="147.75" customHeight="1">
      <c r="A50" s="12">
        <f t="shared" si="0"/>
        <v>39</v>
      </c>
      <c r="B50" s="13" t="s">
        <v>3289</v>
      </c>
      <c r="C50" s="12" t="s">
        <v>3614</v>
      </c>
      <c r="D50" s="12">
        <v>1477</v>
      </c>
      <c r="E50" s="12" t="s">
        <v>6924</v>
      </c>
      <c r="F50" s="12" t="s">
        <v>9537</v>
      </c>
      <c r="G50" s="621">
        <v>62550.95</v>
      </c>
      <c r="H50" s="19">
        <v>44341</v>
      </c>
      <c r="I50" s="13" t="s">
        <v>9536</v>
      </c>
    </row>
    <row r="51" spans="1:22" ht="161.25" customHeight="1">
      <c r="A51" s="12">
        <f t="shared" si="0"/>
        <v>40</v>
      </c>
      <c r="B51" s="13" t="s">
        <v>3289</v>
      </c>
      <c r="C51" s="12" t="s">
        <v>6974</v>
      </c>
      <c r="D51" s="12">
        <v>2400</v>
      </c>
      <c r="E51" s="12" t="s">
        <v>6924</v>
      </c>
      <c r="F51" s="12" t="s">
        <v>6975</v>
      </c>
      <c r="G51" s="621">
        <v>101640</v>
      </c>
      <c r="H51" s="19">
        <v>43545</v>
      </c>
      <c r="I51" s="13" t="s">
        <v>6702</v>
      </c>
    </row>
    <row r="52" spans="1:22" ht="146.25" customHeight="1">
      <c r="A52" s="12">
        <f t="shared" si="0"/>
        <v>41</v>
      </c>
      <c r="B52" s="929" t="s">
        <v>3289</v>
      </c>
      <c r="C52" s="12" t="s">
        <v>9538</v>
      </c>
      <c r="D52" s="12">
        <v>3100</v>
      </c>
      <c r="E52" s="12" t="s">
        <v>6939</v>
      </c>
      <c r="F52" s="12" t="s">
        <v>6976</v>
      </c>
      <c r="G52" s="621">
        <v>131285</v>
      </c>
      <c r="H52" s="86">
        <v>43745</v>
      </c>
      <c r="I52" s="925" t="s">
        <v>3290</v>
      </c>
      <c r="J52" s="932"/>
      <c r="K52" s="932"/>
      <c r="L52" s="932"/>
      <c r="M52" s="932"/>
      <c r="N52" s="932"/>
      <c r="O52" s="932"/>
      <c r="P52" s="932"/>
      <c r="Q52" s="932"/>
      <c r="R52" s="932"/>
      <c r="S52" s="932"/>
      <c r="T52" s="932"/>
      <c r="U52" s="932"/>
      <c r="V52" s="932"/>
    </row>
    <row r="53" spans="1:22" ht="102.75" customHeight="1">
      <c r="A53" s="12">
        <f t="shared" si="0"/>
        <v>42</v>
      </c>
      <c r="B53" s="933" t="s">
        <v>3289</v>
      </c>
      <c r="C53" s="19" t="s">
        <v>812</v>
      </c>
      <c r="D53" s="189">
        <v>1700</v>
      </c>
      <c r="E53" s="19" t="s">
        <v>6924</v>
      </c>
      <c r="F53" s="19" t="s">
        <v>6977</v>
      </c>
      <c r="G53" s="621">
        <v>71995</v>
      </c>
      <c r="H53" s="19">
        <v>43745</v>
      </c>
      <c r="I53" s="925" t="s">
        <v>3290</v>
      </c>
      <c r="J53" s="934"/>
      <c r="K53" s="935"/>
      <c r="L53" s="935"/>
      <c r="M53" s="935"/>
      <c r="N53" s="935"/>
      <c r="O53" s="935"/>
      <c r="P53" s="935"/>
      <c r="Q53" s="935"/>
      <c r="R53" s="935"/>
      <c r="S53" s="935"/>
      <c r="T53" s="935"/>
      <c r="U53" s="935"/>
      <c r="V53" s="935"/>
    </row>
    <row r="54" spans="1:22" ht="132.75" customHeight="1">
      <c r="A54" s="12">
        <f t="shared" si="0"/>
        <v>43</v>
      </c>
      <c r="B54" s="936" t="s">
        <v>3289</v>
      </c>
      <c r="C54" s="12" t="s">
        <v>812</v>
      </c>
      <c r="D54" s="84">
        <v>2891</v>
      </c>
      <c r="E54" s="12" t="s">
        <v>3374</v>
      </c>
      <c r="F54" s="12" t="s">
        <v>3375</v>
      </c>
      <c r="G54" s="621">
        <v>873602.38</v>
      </c>
      <c r="H54" s="19">
        <v>43745</v>
      </c>
      <c r="I54" s="925" t="s">
        <v>3290</v>
      </c>
    </row>
    <row r="55" spans="1:22" s="915" customFormat="1" ht="192.75" customHeight="1">
      <c r="A55" s="12">
        <f t="shared" si="0"/>
        <v>44</v>
      </c>
      <c r="B55" s="936" t="s">
        <v>3289</v>
      </c>
      <c r="C55" s="12" t="s">
        <v>9538</v>
      </c>
      <c r="D55" s="12">
        <v>2109</v>
      </c>
      <c r="E55" s="84" t="s">
        <v>3300</v>
      </c>
      <c r="F55" s="12" t="s">
        <v>3301</v>
      </c>
      <c r="G55" s="621">
        <v>664798.98</v>
      </c>
      <c r="H55" s="19">
        <v>43745</v>
      </c>
      <c r="I55" s="925" t="s">
        <v>3290</v>
      </c>
      <c r="J55"/>
      <c r="K55"/>
      <c r="L55"/>
      <c r="M55"/>
      <c r="N55"/>
      <c r="O55"/>
      <c r="P55"/>
      <c r="Q55"/>
      <c r="R55"/>
      <c r="S55"/>
      <c r="T55"/>
      <c r="U55"/>
      <c r="V55"/>
    </row>
    <row r="56" spans="1:22" ht="107.25" customHeight="1">
      <c r="A56" s="12">
        <f t="shared" si="0"/>
        <v>45</v>
      </c>
      <c r="B56" s="13" t="s">
        <v>3289</v>
      </c>
      <c r="C56" s="12" t="s">
        <v>812</v>
      </c>
      <c r="D56" s="12">
        <v>422</v>
      </c>
      <c r="E56" s="12" t="s">
        <v>3473</v>
      </c>
      <c r="F56" s="12" t="s">
        <v>3474</v>
      </c>
      <c r="G56" s="621">
        <v>152118.34</v>
      </c>
      <c r="H56" s="19">
        <v>43452</v>
      </c>
      <c r="I56" s="13" t="s">
        <v>6675</v>
      </c>
    </row>
    <row r="57" spans="1:22" ht="116.25" customHeight="1">
      <c r="A57" s="12">
        <f t="shared" si="0"/>
        <v>46</v>
      </c>
      <c r="B57" s="936" t="s">
        <v>3289</v>
      </c>
      <c r="C57" s="12" t="s">
        <v>812</v>
      </c>
      <c r="D57" s="12">
        <v>12630</v>
      </c>
      <c r="E57" s="12" t="s">
        <v>3317</v>
      </c>
      <c r="F57" s="12" t="s">
        <v>3373</v>
      </c>
      <c r="G57" s="621">
        <v>3132240</v>
      </c>
      <c r="H57" s="19">
        <v>43745</v>
      </c>
      <c r="I57" s="925" t="s">
        <v>3290</v>
      </c>
    </row>
    <row r="58" spans="1:22" ht="68.25" customHeight="1">
      <c r="A58" s="12">
        <f t="shared" si="0"/>
        <v>47</v>
      </c>
      <c r="B58" s="930" t="s">
        <v>3289</v>
      </c>
      <c r="C58" s="12" t="s">
        <v>3614</v>
      </c>
      <c r="D58" s="12">
        <v>17369</v>
      </c>
      <c r="E58" s="12" t="s">
        <v>3608</v>
      </c>
      <c r="F58" s="12" t="s">
        <v>3615</v>
      </c>
      <c r="G58" s="621">
        <v>10768.78</v>
      </c>
      <c r="H58" s="19">
        <v>43684</v>
      </c>
      <c r="I58" s="925" t="s">
        <v>6684</v>
      </c>
    </row>
    <row r="59" spans="1:22" ht="94.15" customHeight="1">
      <c r="A59" s="12">
        <f t="shared" si="0"/>
        <v>48</v>
      </c>
      <c r="B59" s="13" t="s">
        <v>3289</v>
      </c>
      <c r="C59" s="12" t="s">
        <v>3614</v>
      </c>
      <c r="D59" s="849">
        <v>32</v>
      </c>
      <c r="E59" s="84" t="s">
        <v>3617</v>
      </c>
      <c r="F59" s="12" t="s">
        <v>6685</v>
      </c>
      <c r="G59" s="621">
        <v>34367.019999999997</v>
      </c>
      <c r="H59" s="19">
        <v>43829</v>
      </c>
      <c r="I59" s="925" t="s">
        <v>6686</v>
      </c>
    </row>
    <row r="60" spans="1:22" ht="67.900000000000006" customHeight="1">
      <c r="A60" s="12">
        <f t="shared" si="0"/>
        <v>49</v>
      </c>
      <c r="B60" s="926" t="s">
        <v>3289</v>
      </c>
      <c r="C60" s="12" t="s">
        <v>3667</v>
      </c>
      <c r="D60" s="12">
        <v>8410</v>
      </c>
      <c r="E60" s="12" t="s">
        <v>3661</v>
      </c>
      <c r="F60" s="12" t="s">
        <v>3668</v>
      </c>
      <c r="G60" s="621">
        <v>864800.3</v>
      </c>
      <c r="H60" s="19">
        <v>43452</v>
      </c>
      <c r="I60" s="13" t="s">
        <v>6675</v>
      </c>
    </row>
    <row r="61" spans="1:22" ht="108.75" customHeight="1">
      <c r="A61" s="12">
        <f t="shared" si="0"/>
        <v>50</v>
      </c>
      <c r="B61" s="508" t="s">
        <v>3289</v>
      </c>
      <c r="C61" s="19" t="s">
        <v>812</v>
      </c>
      <c r="D61" s="189">
        <v>1100</v>
      </c>
      <c r="E61" s="19" t="s">
        <v>6924</v>
      </c>
      <c r="F61" s="19" t="s">
        <v>6978</v>
      </c>
      <c r="G61" s="621">
        <v>46585</v>
      </c>
      <c r="H61" s="19">
        <v>43745</v>
      </c>
      <c r="I61" s="925" t="s">
        <v>3290</v>
      </c>
      <c r="J61" s="934"/>
      <c r="K61" s="935"/>
      <c r="L61" s="935"/>
      <c r="M61" s="935"/>
      <c r="N61" s="935"/>
      <c r="O61" s="935"/>
      <c r="P61" s="935"/>
      <c r="Q61" s="935"/>
      <c r="R61" s="935"/>
      <c r="S61" s="935"/>
      <c r="T61" s="935"/>
      <c r="U61" s="935"/>
      <c r="V61" s="935"/>
    </row>
    <row r="62" spans="1:22" ht="93.75" customHeight="1">
      <c r="A62" s="12">
        <f t="shared" si="0"/>
        <v>51</v>
      </c>
      <c r="B62" s="13" t="s">
        <v>3289</v>
      </c>
      <c r="C62" s="12" t="s">
        <v>812</v>
      </c>
      <c r="D62" s="12">
        <v>1200</v>
      </c>
      <c r="E62" s="12" t="s">
        <v>6939</v>
      </c>
      <c r="F62" s="12" t="s">
        <v>6979</v>
      </c>
      <c r="G62" s="621">
        <v>50820</v>
      </c>
      <c r="H62" s="19">
        <v>43452</v>
      </c>
      <c r="I62" s="13" t="s">
        <v>6675</v>
      </c>
    </row>
    <row r="63" spans="1:22" ht="167.25" customHeight="1">
      <c r="A63" s="12">
        <f t="shared" si="0"/>
        <v>52</v>
      </c>
      <c r="B63" s="929" t="s">
        <v>3289</v>
      </c>
      <c r="C63" s="12" t="s">
        <v>812</v>
      </c>
      <c r="D63" s="84">
        <v>9129</v>
      </c>
      <c r="E63" s="12" t="s">
        <v>3371</v>
      </c>
      <c r="F63" s="12" t="s">
        <v>3372</v>
      </c>
      <c r="G63" s="621">
        <v>2364684.87</v>
      </c>
      <c r="H63" s="19">
        <v>43745</v>
      </c>
      <c r="I63" s="925" t="s">
        <v>3290</v>
      </c>
    </row>
    <row r="64" spans="1:22" ht="68.25" customHeight="1">
      <c r="A64" s="12">
        <f t="shared" si="0"/>
        <v>53</v>
      </c>
      <c r="B64" s="926" t="s">
        <v>3289</v>
      </c>
      <c r="C64" s="12" t="s">
        <v>3669</v>
      </c>
      <c r="D64" s="12">
        <v>4090</v>
      </c>
      <c r="E64" s="12" t="s">
        <v>3661</v>
      </c>
      <c r="F64" s="12" t="s">
        <v>3670</v>
      </c>
      <c r="G64" s="621">
        <v>235747.6</v>
      </c>
      <c r="H64" s="19">
        <v>43452</v>
      </c>
      <c r="I64" s="13" t="s">
        <v>6675</v>
      </c>
    </row>
    <row r="65" spans="1:22" ht="84.75" customHeight="1">
      <c r="A65" s="12">
        <f t="shared" si="0"/>
        <v>54</v>
      </c>
      <c r="B65" s="929" t="s">
        <v>3289</v>
      </c>
      <c r="C65" s="12" t="s">
        <v>9539</v>
      </c>
      <c r="D65" s="63">
        <v>1921</v>
      </c>
      <c r="E65" s="12" t="s">
        <v>3294</v>
      </c>
      <c r="F65" s="63" t="s">
        <v>3340</v>
      </c>
      <c r="G65" s="621">
        <v>556782.64</v>
      </c>
      <c r="H65" s="19">
        <v>43745</v>
      </c>
      <c r="I65" s="925" t="s">
        <v>3290</v>
      </c>
    </row>
    <row r="66" spans="1:22" ht="126.75" customHeight="1">
      <c r="A66" s="12">
        <f t="shared" si="0"/>
        <v>55</v>
      </c>
      <c r="B66" s="926" t="s">
        <v>3289</v>
      </c>
      <c r="C66" s="12" t="s">
        <v>3671</v>
      </c>
      <c r="D66" s="12">
        <v>1904</v>
      </c>
      <c r="E66" s="12" t="s">
        <v>3661</v>
      </c>
      <c r="F66" s="12" t="s">
        <v>3672</v>
      </c>
      <c r="G66" s="621">
        <v>158165.28</v>
      </c>
      <c r="H66" s="19">
        <v>43452</v>
      </c>
      <c r="I66" s="13" t="s">
        <v>6675</v>
      </c>
    </row>
    <row r="67" spans="1:22" ht="68.25" customHeight="1">
      <c r="A67" s="12">
        <f t="shared" si="0"/>
        <v>56</v>
      </c>
      <c r="B67" s="13" t="s">
        <v>3289</v>
      </c>
      <c r="C67" s="12" t="s">
        <v>2523</v>
      </c>
      <c r="D67" s="12">
        <v>2600</v>
      </c>
      <c r="E67" s="12" t="s">
        <v>6939</v>
      </c>
      <c r="F67" s="12" t="s">
        <v>6980</v>
      </c>
      <c r="G67" s="621">
        <v>123942</v>
      </c>
      <c r="H67" s="19">
        <v>43452</v>
      </c>
      <c r="I67" s="13" t="s">
        <v>6675</v>
      </c>
    </row>
    <row r="68" spans="1:22" ht="116.25" customHeight="1">
      <c r="A68" s="12">
        <f t="shared" si="0"/>
        <v>57</v>
      </c>
      <c r="B68" s="13" t="s">
        <v>3289</v>
      </c>
      <c r="C68" s="12" t="s">
        <v>2523</v>
      </c>
      <c r="D68" s="12">
        <v>4300</v>
      </c>
      <c r="E68" s="12" t="s">
        <v>6939</v>
      </c>
      <c r="F68" s="12" t="s">
        <v>6981</v>
      </c>
      <c r="G68" s="621">
        <v>204981</v>
      </c>
      <c r="H68" s="19">
        <v>43452</v>
      </c>
      <c r="I68" s="13" t="s">
        <v>6675</v>
      </c>
    </row>
    <row r="69" spans="1:22" ht="113.25" customHeight="1">
      <c r="A69" s="12">
        <f t="shared" si="0"/>
        <v>58</v>
      </c>
      <c r="B69" s="929" t="s">
        <v>3289</v>
      </c>
      <c r="C69" s="84" t="s">
        <v>3350</v>
      </c>
      <c r="D69" s="63">
        <v>6138</v>
      </c>
      <c r="E69" s="84" t="s">
        <v>3302</v>
      </c>
      <c r="F69" s="12" t="s">
        <v>3351</v>
      </c>
      <c r="G69" s="621">
        <v>2269402.7400000002</v>
      </c>
      <c r="H69" s="19">
        <v>43745</v>
      </c>
      <c r="I69" s="925" t="s">
        <v>3290</v>
      </c>
    </row>
    <row r="70" spans="1:22" ht="90.75" customHeight="1">
      <c r="A70" s="12">
        <f t="shared" si="0"/>
        <v>59</v>
      </c>
      <c r="B70" s="13" t="s">
        <v>3289</v>
      </c>
      <c r="C70" s="12" t="s">
        <v>2523</v>
      </c>
      <c r="D70" s="12">
        <v>2544</v>
      </c>
      <c r="E70" s="12" t="s">
        <v>3473</v>
      </c>
      <c r="F70" s="12" t="s">
        <v>3501</v>
      </c>
      <c r="G70" s="621">
        <v>1058405.76</v>
      </c>
      <c r="H70" s="19">
        <v>43452</v>
      </c>
      <c r="I70" s="13" t="s">
        <v>6675</v>
      </c>
    </row>
    <row r="71" spans="1:22" ht="105.75" customHeight="1">
      <c r="A71" s="12">
        <f t="shared" si="0"/>
        <v>60</v>
      </c>
      <c r="B71" s="926" t="s">
        <v>3289</v>
      </c>
      <c r="C71" s="12" t="s">
        <v>3616</v>
      </c>
      <c r="D71" s="12">
        <v>11300</v>
      </c>
      <c r="E71" s="12" t="s">
        <v>3617</v>
      </c>
      <c r="F71" s="12" t="s">
        <v>3618</v>
      </c>
      <c r="G71" s="621">
        <v>34727.599999999999</v>
      </c>
      <c r="H71" s="19">
        <v>43564</v>
      </c>
      <c r="I71" s="925" t="s">
        <v>6687</v>
      </c>
    </row>
    <row r="72" spans="1:22" ht="114.75" customHeight="1">
      <c r="A72" s="12">
        <f t="shared" si="0"/>
        <v>61</v>
      </c>
      <c r="B72" s="926" t="s">
        <v>3289</v>
      </c>
      <c r="C72" s="12" t="s">
        <v>3616</v>
      </c>
      <c r="D72" s="12">
        <v>18358</v>
      </c>
      <c r="E72" s="12" t="s">
        <v>3439</v>
      </c>
      <c r="F72" s="12" t="s">
        <v>3621</v>
      </c>
      <c r="G72" s="621">
        <v>5860607.9199999999</v>
      </c>
      <c r="H72" s="19">
        <v>43383</v>
      </c>
      <c r="I72" s="925" t="s">
        <v>3622</v>
      </c>
    </row>
    <row r="73" spans="1:22" ht="108.75" customHeight="1">
      <c r="A73" s="12">
        <f t="shared" si="0"/>
        <v>62</v>
      </c>
      <c r="B73" s="926" t="s">
        <v>3289</v>
      </c>
      <c r="C73" s="12" t="s">
        <v>3727</v>
      </c>
      <c r="D73" s="12">
        <v>13937</v>
      </c>
      <c r="E73" s="12" t="s">
        <v>3704</v>
      </c>
      <c r="F73" s="12" t="s">
        <v>3728</v>
      </c>
      <c r="G73" s="621">
        <v>1924978.44</v>
      </c>
      <c r="H73" s="19">
        <v>43452</v>
      </c>
      <c r="I73" s="13" t="s">
        <v>6675</v>
      </c>
    </row>
    <row r="74" spans="1:22" ht="110.25" customHeight="1">
      <c r="A74" s="12">
        <f t="shared" si="0"/>
        <v>63</v>
      </c>
      <c r="B74" s="13" t="s">
        <v>3289</v>
      </c>
      <c r="C74" s="12" t="s">
        <v>2523</v>
      </c>
      <c r="D74" s="12">
        <v>196</v>
      </c>
      <c r="E74" s="12" t="s">
        <v>3502</v>
      </c>
      <c r="F74" s="12" t="s">
        <v>3503</v>
      </c>
      <c r="G74" s="621">
        <v>34372.269999999997</v>
      </c>
      <c r="H74" s="19">
        <v>43452</v>
      </c>
      <c r="I74" s="13" t="s">
        <v>6675</v>
      </c>
    </row>
    <row r="75" spans="1:22" ht="114" customHeight="1">
      <c r="A75" s="12">
        <f t="shared" si="0"/>
        <v>64</v>
      </c>
      <c r="B75" s="13" t="s">
        <v>3289</v>
      </c>
      <c r="C75" s="12" t="s">
        <v>2523</v>
      </c>
      <c r="D75" s="12">
        <v>17079</v>
      </c>
      <c r="E75" s="12" t="s">
        <v>6982</v>
      </c>
      <c r="F75" s="12" t="s">
        <v>6983</v>
      </c>
      <c r="G75" s="621">
        <v>2501561.13</v>
      </c>
      <c r="H75" s="19">
        <v>43452</v>
      </c>
      <c r="I75" s="13" t="s">
        <v>6675</v>
      </c>
    </row>
    <row r="76" spans="1:22" ht="78.75" customHeight="1">
      <c r="A76" s="12">
        <f t="shared" ref="A76:A139" si="1">1+A75</f>
        <v>65</v>
      </c>
      <c r="B76" s="936" t="s">
        <v>3289</v>
      </c>
      <c r="C76" s="12" t="s">
        <v>3350</v>
      </c>
      <c r="D76" s="84">
        <v>2800</v>
      </c>
      <c r="E76" s="12" t="s">
        <v>6939</v>
      </c>
      <c r="F76" s="12" t="s">
        <v>6984</v>
      </c>
      <c r="G76" s="621">
        <v>133476</v>
      </c>
      <c r="H76" s="19">
        <v>43745</v>
      </c>
      <c r="I76" s="13" t="s">
        <v>3290</v>
      </c>
      <c r="J76" s="937"/>
      <c r="K76" s="937"/>
      <c r="L76" s="937"/>
      <c r="M76" s="937"/>
      <c r="N76" s="937"/>
      <c r="O76" s="937"/>
      <c r="P76" s="937"/>
      <c r="Q76" s="937"/>
      <c r="R76" s="937"/>
      <c r="S76" s="937"/>
      <c r="T76" s="937"/>
      <c r="U76" s="937"/>
      <c r="V76" s="937"/>
    </row>
    <row r="77" spans="1:22" ht="105.75" customHeight="1">
      <c r="A77" s="12">
        <f t="shared" si="1"/>
        <v>66</v>
      </c>
      <c r="B77" s="927" t="s">
        <v>3289</v>
      </c>
      <c r="C77" s="12" t="s">
        <v>6985</v>
      </c>
      <c r="D77" s="849">
        <v>2078</v>
      </c>
      <c r="E77" s="84" t="s">
        <v>6924</v>
      </c>
      <c r="F77" s="12" t="s">
        <v>6986</v>
      </c>
      <c r="G77" s="621">
        <v>99058.26</v>
      </c>
      <c r="H77" s="19">
        <v>43896</v>
      </c>
      <c r="I77" s="79" t="s">
        <v>6987</v>
      </c>
    </row>
    <row r="78" spans="1:22" ht="68.25" customHeight="1">
      <c r="A78" s="12">
        <f t="shared" si="1"/>
        <v>67</v>
      </c>
      <c r="B78" s="13" t="s">
        <v>3289</v>
      </c>
      <c r="C78" s="12" t="s">
        <v>6988</v>
      </c>
      <c r="D78" s="12">
        <v>258</v>
      </c>
      <c r="E78" s="12" t="s">
        <v>3328</v>
      </c>
      <c r="F78" s="12" t="s">
        <v>6989</v>
      </c>
      <c r="G78" s="621">
        <v>131389.07999999999</v>
      </c>
      <c r="H78" s="19">
        <v>43420</v>
      </c>
      <c r="I78" s="13" t="s">
        <v>6990</v>
      </c>
    </row>
    <row r="79" spans="1:22" ht="104.25" customHeight="1">
      <c r="A79" s="12">
        <f t="shared" si="1"/>
        <v>68</v>
      </c>
      <c r="B79" s="13" t="s">
        <v>3289</v>
      </c>
      <c r="C79" s="12" t="s">
        <v>2671</v>
      </c>
      <c r="D79" s="12">
        <v>1500</v>
      </c>
      <c r="E79" s="12" t="s">
        <v>6939</v>
      </c>
      <c r="F79" s="12" t="s">
        <v>6991</v>
      </c>
      <c r="G79" s="621">
        <v>60900</v>
      </c>
      <c r="H79" s="19">
        <v>43452</v>
      </c>
      <c r="I79" s="13" t="s">
        <v>6675</v>
      </c>
    </row>
    <row r="80" spans="1:22" ht="83.25" customHeight="1">
      <c r="A80" s="12">
        <f t="shared" si="1"/>
        <v>69</v>
      </c>
      <c r="B80" s="929" t="s">
        <v>3289</v>
      </c>
      <c r="C80" s="84" t="s">
        <v>2671</v>
      </c>
      <c r="D80" s="84">
        <v>10955</v>
      </c>
      <c r="E80" s="84" t="s">
        <v>3305</v>
      </c>
      <c r="F80" s="12" t="s">
        <v>3326</v>
      </c>
      <c r="G80" s="621">
        <v>3912140.05</v>
      </c>
      <c r="H80" s="19">
        <v>43745</v>
      </c>
      <c r="I80" s="925" t="s">
        <v>3290</v>
      </c>
    </row>
    <row r="81" spans="1:22" ht="86.25" customHeight="1">
      <c r="A81" s="12">
        <f t="shared" si="1"/>
        <v>70</v>
      </c>
      <c r="B81" s="929" t="s">
        <v>3289</v>
      </c>
      <c r="C81" s="12" t="s">
        <v>9540</v>
      </c>
      <c r="D81" s="12">
        <v>930</v>
      </c>
      <c r="E81" s="12" t="s">
        <v>3294</v>
      </c>
      <c r="F81" s="12" t="s">
        <v>3325</v>
      </c>
      <c r="G81" s="621">
        <v>4621821</v>
      </c>
      <c r="H81" s="19">
        <v>43745</v>
      </c>
      <c r="I81" s="925" t="s">
        <v>3290</v>
      </c>
    </row>
    <row r="82" spans="1:22" ht="151.9" customHeight="1">
      <c r="A82" s="12">
        <f t="shared" si="1"/>
        <v>71</v>
      </c>
      <c r="B82" s="927" t="s">
        <v>3289</v>
      </c>
      <c r="C82" s="12" t="s">
        <v>9541</v>
      </c>
      <c r="D82" s="12">
        <v>80</v>
      </c>
      <c r="E82" s="12" t="s">
        <v>3766</v>
      </c>
      <c r="F82" s="12" t="s">
        <v>3585</v>
      </c>
      <c r="G82" s="621">
        <v>34368.559999999998</v>
      </c>
      <c r="H82" s="19">
        <v>43452</v>
      </c>
      <c r="I82" s="13" t="s">
        <v>6675</v>
      </c>
    </row>
    <row r="83" spans="1:22" ht="103.9" customHeight="1">
      <c r="A83" s="12">
        <f t="shared" si="1"/>
        <v>72</v>
      </c>
      <c r="B83" s="926" t="s">
        <v>3289</v>
      </c>
      <c r="C83" s="12" t="s">
        <v>3583</v>
      </c>
      <c r="D83" s="12">
        <v>10069</v>
      </c>
      <c r="E83" s="12" t="s">
        <v>3661</v>
      </c>
      <c r="F83" s="12" t="s">
        <v>3584</v>
      </c>
      <c r="G83" s="621">
        <v>580377.16</v>
      </c>
      <c r="H83" s="19">
        <v>43452</v>
      </c>
      <c r="I83" s="13" t="s">
        <v>6675</v>
      </c>
    </row>
    <row r="84" spans="1:22" ht="102.75" customHeight="1">
      <c r="A84" s="12">
        <f t="shared" si="1"/>
        <v>73</v>
      </c>
      <c r="B84" s="929" t="s">
        <v>3289</v>
      </c>
      <c r="C84" s="12" t="s">
        <v>9542</v>
      </c>
      <c r="D84" s="63">
        <v>1500</v>
      </c>
      <c r="E84" s="12" t="s">
        <v>6939</v>
      </c>
      <c r="F84" s="12" t="s">
        <v>6992</v>
      </c>
      <c r="G84" s="621">
        <v>81195</v>
      </c>
      <c r="H84" s="19">
        <v>43745</v>
      </c>
      <c r="I84" s="925" t="s">
        <v>3290</v>
      </c>
      <c r="J84" s="938"/>
      <c r="K84" s="938"/>
      <c r="L84" s="938"/>
      <c r="M84" s="938"/>
      <c r="N84" s="938"/>
      <c r="O84" s="938"/>
      <c r="P84" s="938"/>
      <c r="Q84" s="938"/>
      <c r="R84" s="938"/>
      <c r="S84" s="938"/>
      <c r="T84" s="938"/>
      <c r="U84" s="938"/>
      <c r="V84" s="938"/>
    </row>
    <row r="85" spans="1:22" ht="68.25" customHeight="1">
      <c r="A85" s="12">
        <f t="shared" si="1"/>
        <v>74</v>
      </c>
      <c r="B85" s="926" t="s">
        <v>3289</v>
      </c>
      <c r="C85" s="12" t="s">
        <v>3673</v>
      </c>
      <c r="D85" s="12">
        <v>8786</v>
      </c>
      <c r="E85" s="12" t="s">
        <v>3661</v>
      </c>
      <c r="F85" s="12" t="s">
        <v>3674</v>
      </c>
      <c r="G85" s="621">
        <v>1417533.24</v>
      </c>
      <c r="H85" s="19">
        <v>43452</v>
      </c>
      <c r="I85" s="13" t="s">
        <v>6675</v>
      </c>
    </row>
    <row r="86" spans="1:22" ht="102.75" customHeight="1">
      <c r="A86" s="12">
        <f t="shared" si="1"/>
        <v>75</v>
      </c>
      <c r="B86" s="926" t="s">
        <v>3289</v>
      </c>
      <c r="C86" s="12" t="s">
        <v>3673</v>
      </c>
      <c r="D86" s="12">
        <v>5000</v>
      </c>
      <c r="E86" s="12" t="s">
        <v>3661</v>
      </c>
      <c r="F86" s="12" t="s">
        <v>3675</v>
      </c>
      <c r="G86" s="621">
        <v>806700</v>
      </c>
      <c r="H86" s="19">
        <v>43452</v>
      </c>
      <c r="I86" s="13" t="s">
        <v>6675</v>
      </c>
    </row>
    <row r="87" spans="1:22" ht="104.25" customHeight="1">
      <c r="A87" s="12">
        <f t="shared" si="1"/>
        <v>76</v>
      </c>
      <c r="B87" s="13" t="s">
        <v>3289</v>
      </c>
      <c r="C87" s="12" t="s">
        <v>9543</v>
      </c>
      <c r="D87" s="12">
        <v>2500</v>
      </c>
      <c r="E87" s="12" t="s">
        <v>6924</v>
      </c>
      <c r="F87" s="12" t="s">
        <v>6993</v>
      </c>
      <c r="G87" s="621">
        <v>135325</v>
      </c>
      <c r="H87" s="19">
        <v>43452</v>
      </c>
      <c r="I87" s="13" t="s">
        <v>6675</v>
      </c>
    </row>
    <row r="88" spans="1:22" ht="111.75" customHeight="1">
      <c r="A88" s="12">
        <f t="shared" si="1"/>
        <v>77</v>
      </c>
      <c r="B88" s="13" t="s">
        <v>3289</v>
      </c>
      <c r="C88" s="12" t="s">
        <v>9543</v>
      </c>
      <c r="D88" s="12">
        <v>2450</v>
      </c>
      <c r="E88" s="12" t="s">
        <v>3478</v>
      </c>
      <c r="F88" s="12" t="s">
        <v>3500</v>
      </c>
      <c r="G88" s="621">
        <v>1169213.5</v>
      </c>
      <c r="H88" s="19">
        <v>43452</v>
      </c>
      <c r="I88" s="13" t="s">
        <v>6675</v>
      </c>
    </row>
    <row r="89" spans="1:22" ht="102.75" customHeight="1">
      <c r="A89" s="12">
        <f t="shared" si="1"/>
        <v>78</v>
      </c>
      <c r="B89" s="929" t="s">
        <v>3289</v>
      </c>
      <c r="C89" s="12" t="s">
        <v>9542</v>
      </c>
      <c r="D89" s="12">
        <v>3863</v>
      </c>
      <c r="E89" s="12" t="s">
        <v>3294</v>
      </c>
      <c r="F89" s="12" t="s">
        <v>3339</v>
      </c>
      <c r="G89" s="621">
        <v>1734409.74</v>
      </c>
      <c r="H89" s="19">
        <v>43745</v>
      </c>
      <c r="I89" s="13" t="s">
        <v>3290</v>
      </c>
    </row>
    <row r="90" spans="1:22" ht="86.25" customHeight="1">
      <c r="A90" s="12">
        <f t="shared" si="1"/>
        <v>79</v>
      </c>
      <c r="B90" s="929" t="s">
        <v>3289</v>
      </c>
      <c r="C90" s="84" t="s">
        <v>9543</v>
      </c>
      <c r="D90" s="84">
        <v>19383</v>
      </c>
      <c r="E90" s="84" t="s">
        <v>3317</v>
      </c>
      <c r="F90" s="12" t="s">
        <v>3322</v>
      </c>
      <c r="G90" s="621">
        <v>7011024.9299999997</v>
      </c>
      <c r="H90" s="19">
        <v>43745</v>
      </c>
      <c r="I90" s="13" t="s">
        <v>3290</v>
      </c>
    </row>
    <row r="91" spans="1:22" ht="93.75" customHeight="1">
      <c r="A91" s="12">
        <f t="shared" si="1"/>
        <v>80</v>
      </c>
      <c r="B91" s="927" t="s">
        <v>3289</v>
      </c>
      <c r="C91" s="12" t="s">
        <v>3755</v>
      </c>
      <c r="D91" s="12">
        <v>6107</v>
      </c>
      <c r="E91" s="12" t="s">
        <v>3608</v>
      </c>
      <c r="F91" s="12" t="s">
        <v>3756</v>
      </c>
      <c r="G91" s="621">
        <v>3786.34</v>
      </c>
      <c r="H91" s="19">
        <v>43452</v>
      </c>
      <c r="I91" s="13" t="s">
        <v>6675</v>
      </c>
    </row>
    <row r="92" spans="1:22" ht="68.25" customHeight="1">
      <c r="A92" s="12">
        <f t="shared" si="1"/>
        <v>81</v>
      </c>
      <c r="B92" s="925" t="s">
        <v>3289</v>
      </c>
      <c r="C92" s="12" t="s">
        <v>9542</v>
      </c>
      <c r="D92" s="63">
        <v>49</v>
      </c>
      <c r="E92" s="12" t="s">
        <v>3451</v>
      </c>
      <c r="F92" s="12" t="s">
        <v>3452</v>
      </c>
      <c r="G92" s="621">
        <v>34367.57</v>
      </c>
      <c r="H92" s="19">
        <v>43745</v>
      </c>
      <c r="I92" s="13" t="s">
        <v>3453</v>
      </c>
      <c r="J92" s="932"/>
      <c r="K92" s="932"/>
      <c r="L92" s="932"/>
      <c r="M92" s="932"/>
      <c r="N92" s="932"/>
      <c r="O92" s="932"/>
      <c r="P92" s="932"/>
      <c r="Q92" s="932"/>
      <c r="R92" s="932"/>
      <c r="S92" s="932"/>
      <c r="T92" s="932"/>
      <c r="U92" s="932"/>
      <c r="V92" s="932"/>
    </row>
    <row r="93" spans="1:22" ht="86.25" customHeight="1">
      <c r="A93" s="12">
        <f t="shared" si="1"/>
        <v>82</v>
      </c>
      <c r="B93" s="925" t="s">
        <v>3289</v>
      </c>
      <c r="C93" s="12" t="s">
        <v>9542</v>
      </c>
      <c r="D93" s="12">
        <v>3600</v>
      </c>
      <c r="E93" s="12" t="s">
        <v>6939</v>
      </c>
      <c r="F93" s="12" t="s">
        <v>6994</v>
      </c>
      <c r="G93" s="621">
        <v>194868</v>
      </c>
      <c r="H93" s="19">
        <v>43745</v>
      </c>
      <c r="I93" s="925" t="s">
        <v>3290</v>
      </c>
      <c r="J93" s="932"/>
      <c r="K93" s="932"/>
      <c r="L93" s="932"/>
      <c r="M93" s="932"/>
      <c r="N93" s="932"/>
      <c r="O93" s="932"/>
      <c r="P93" s="932"/>
      <c r="Q93" s="932"/>
      <c r="R93" s="932"/>
      <c r="S93" s="932"/>
      <c r="T93" s="932"/>
      <c r="U93" s="932"/>
      <c r="V93" s="932"/>
    </row>
    <row r="94" spans="1:22" ht="68.25" customHeight="1">
      <c r="A94" s="12">
        <f t="shared" si="1"/>
        <v>83</v>
      </c>
      <c r="B94" s="13" t="s">
        <v>3289</v>
      </c>
      <c r="C94" s="12" t="s">
        <v>6995</v>
      </c>
      <c r="D94" s="12">
        <v>2500</v>
      </c>
      <c r="E94" s="12" t="s">
        <v>6924</v>
      </c>
      <c r="F94" s="12" t="s">
        <v>6996</v>
      </c>
      <c r="G94" s="621">
        <v>135325</v>
      </c>
      <c r="H94" s="19">
        <v>43544</v>
      </c>
      <c r="I94" s="925" t="s">
        <v>6997</v>
      </c>
    </row>
    <row r="95" spans="1:22" ht="68.25" customHeight="1">
      <c r="A95" s="12">
        <f t="shared" si="1"/>
        <v>84</v>
      </c>
      <c r="B95" s="927" t="s">
        <v>3289</v>
      </c>
      <c r="C95" s="12" t="s">
        <v>3673</v>
      </c>
      <c r="D95" s="1">
        <v>4000</v>
      </c>
      <c r="E95" s="84" t="s">
        <v>6924</v>
      </c>
      <c r="F95" s="12" t="s">
        <v>6998</v>
      </c>
      <c r="G95" s="621">
        <v>216520</v>
      </c>
      <c r="H95" s="19">
        <v>44011</v>
      </c>
      <c r="I95" s="79" t="s">
        <v>6999</v>
      </c>
    </row>
    <row r="96" spans="1:22" ht="68.25" customHeight="1">
      <c r="A96" s="12">
        <f t="shared" si="1"/>
        <v>85</v>
      </c>
      <c r="B96" s="929" t="s">
        <v>3289</v>
      </c>
      <c r="C96" s="12" t="s">
        <v>9542</v>
      </c>
      <c r="D96" s="94">
        <v>2000</v>
      </c>
      <c r="E96" s="12" t="s">
        <v>6939</v>
      </c>
      <c r="F96" s="12" t="s">
        <v>7000</v>
      </c>
      <c r="G96" s="621">
        <v>108260</v>
      </c>
      <c r="H96" s="19">
        <v>43745</v>
      </c>
      <c r="I96" s="925" t="s">
        <v>3290</v>
      </c>
      <c r="J96" s="932"/>
      <c r="K96" s="932"/>
      <c r="L96" s="932"/>
      <c r="M96" s="932"/>
      <c r="N96" s="932"/>
      <c r="O96" s="932"/>
      <c r="P96" s="932"/>
      <c r="Q96" s="932"/>
      <c r="R96" s="932"/>
      <c r="S96" s="932"/>
      <c r="T96" s="932"/>
      <c r="U96" s="932"/>
      <c r="V96" s="932"/>
    </row>
    <row r="97" spans="1:22" ht="104.25" customHeight="1">
      <c r="A97" s="12">
        <f t="shared" si="1"/>
        <v>86</v>
      </c>
      <c r="B97" s="926" t="s">
        <v>3289</v>
      </c>
      <c r="C97" s="12" t="s">
        <v>3725</v>
      </c>
      <c r="D97" s="12">
        <v>3041</v>
      </c>
      <c r="E97" s="12" t="s">
        <v>3661</v>
      </c>
      <c r="F97" s="12" t="s">
        <v>3726</v>
      </c>
      <c r="G97" s="621">
        <v>175283.24</v>
      </c>
      <c r="H97" s="19">
        <v>43452</v>
      </c>
      <c r="I97" s="13" t="s">
        <v>6675</v>
      </c>
    </row>
    <row r="98" spans="1:22" ht="68.25" customHeight="1">
      <c r="A98" s="12">
        <f t="shared" si="1"/>
        <v>87</v>
      </c>
      <c r="B98" s="13" t="s">
        <v>6926</v>
      </c>
      <c r="C98" s="12" t="s">
        <v>6963</v>
      </c>
      <c r="D98" s="12">
        <v>93600</v>
      </c>
      <c r="E98" s="12" t="s">
        <v>3299</v>
      </c>
      <c r="F98" s="12" t="s">
        <v>7001</v>
      </c>
      <c r="G98" s="621">
        <v>810576</v>
      </c>
      <c r="H98" s="19">
        <v>43452</v>
      </c>
      <c r="I98" s="13" t="s">
        <v>6675</v>
      </c>
    </row>
    <row r="99" spans="1:22" ht="68.25" customHeight="1">
      <c r="A99" s="12">
        <f t="shared" si="1"/>
        <v>88</v>
      </c>
      <c r="B99" s="929" t="s">
        <v>3289</v>
      </c>
      <c r="C99" s="12" t="s">
        <v>2569</v>
      </c>
      <c r="D99" s="94">
        <v>1501</v>
      </c>
      <c r="E99" s="12" t="s">
        <v>6924</v>
      </c>
      <c r="F99" s="63" t="s">
        <v>7002</v>
      </c>
      <c r="G99" s="621">
        <v>71657.740000000005</v>
      </c>
      <c r="H99" s="19">
        <v>43745</v>
      </c>
      <c r="I99" s="925" t="s">
        <v>3290</v>
      </c>
      <c r="J99" s="934"/>
      <c r="K99" s="935"/>
      <c r="L99" s="935"/>
      <c r="M99" s="935"/>
      <c r="N99" s="935"/>
      <c r="O99" s="935"/>
      <c r="P99" s="935"/>
      <c r="Q99" s="935"/>
      <c r="R99" s="935"/>
      <c r="S99" s="935"/>
      <c r="T99" s="935"/>
      <c r="U99" s="935"/>
      <c r="V99" s="935"/>
    </row>
    <row r="100" spans="1:22" ht="83.25" customHeight="1">
      <c r="A100" s="12">
        <f t="shared" si="1"/>
        <v>89</v>
      </c>
      <c r="B100" s="927" t="s">
        <v>3289</v>
      </c>
      <c r="C100" s="12" t="s">
        <v>6661</v>
      </c>
      <c r="D100" s="849">
        <v>1947</v>
      </c>
      <c r="E100" s="1" t="s">
        <v>6924</v>
      </c>
      <c r="F100" s="12" t="s">
        <v>7003</v>
      </c>
      <c r="G100" s="621">
        <v>87303.48</v>
      </c>
      <c r="H100" s="19">
        <v>44069</v>
      </c>
      <c r="I100" s="79" t="s">
        <v>7004</v>
      </c>
    </row>
    <row r="101" spans="1:22" ht="68.25" customHeight="1">
      <c r="A101" s="12">
        <f t="shared" si="1"/>
        <v>90</v>
      </c>
      <c r="B101" s="927" t="s">
        <v>3289</v>
      </c>
      <c r="C101" s="12" t="s">
        <v>7005</v>
      </c>
      <c r="D101" s="12">
        <v>2000</v>
      </c>
      <c r="E101" s="12" t="s">
        <v>6939</v>
      </c>
      <c r="F101" s="12" t="s">
        <v>7006</v>
      </c>
      <c r="G101" s="621">
        <v>89680</v>
      </c>
      <c r="H101" s="19">
        <v>43763</v>
      </c>
      <c r="I101" s="13" t="s">
        <v>7007</v>
      </c>
    </row>
    <row r="102" spans="1:22" ht="105.75" customHeight="1">
      <c r="A102" s="12">
        <f t="shared" si="1"/>
        <v>91</v>
      </c>
      <c r="B102" s="13" t="s">
        <v>3289</v>
      </c>
      <c r="C102" s="12" t="s">
        <v>854</v>
      </c>
      <c r="D102" s="12">
        <v>400</v>
      </c>
      <c r="E102" s="12" t="s">
        <v>6939</v>
      </c>
      <c r="F102" s="12" t="s">
        <v>7008</v>
      </c>
      <c r="G102" s="621">
        <v>17936</v>
      </c>
      <c r="H102" s="19">
        <v>43452</v>
      </c>
      <c r="I102" s="13" t="s">
        <v>6675</v>
      </c>
    </row>
    <row r="103" spans="1:22" ht="90.75" customHeight="1">
      <c r="A103" s="12">
        <f t="shared" si="1"/>
        <v>92</v>
      </c>
      <c r="B103" s="13" t="s">
        <v>3289</v>
      </c>
      <c r="C103" s="12" t="s">
        <v>854</v>
      </c>
      <c r="D103" s="12">
        <v>800</v>
      </c>
      <c r="E103" s="12" t="s">
        <v>6939</v>
      </c>
      <c r="F103" s="12" t="s">
        <v>7009</v>
      </c>
      <c r="G103" s="621">
        <v>35872</v>
      </c>
      <c r="H103" s="19">
        <v>43452</v>
      </c>
      <c r="I103" s="13" t="s">
        <v>6675</v>
      </c>
    </row>
    <row r="104" spans="1:22" ht="93.75" customHeight="1">
      <c r="A104" s="12">
        <f t="shared" si="1"/>
        <v>93</v>
      </c>
      <c r="B104" s="927" t="s">
        <v>3289</v>
      </c>
      <c r="C104" s="12" t="s">
        <v>7005</v>
      </c>
      <c r="D104" s="12">
        <v>1234</v>
      </c>
      <c r="E104" s="12" t="s">
        <v>6939</v>
      </c>
      <c r="F104" s="12" t="s">
        <v>7010</v>
      </c>
      <c r="G104" s="621">
        <v>55332.56</v>
      </c>
      <c r="H104" s="19">
        <v>43766</v>
      </c>
      <c r="I104" s="13" t="s">
        <v>7011</v>
      </c>
    </row>
    <row r="105" spans="1:22" ht="82.9" customHeight="1">
      <c r="A105" s="12">
        <f t="shared" si="1"/>
        <v>94</v>
      </c>
      <c r="B105" s="926" t="s">
        <v>3289</v>
      </c>
      <c r="C105" s="12" t="s">
        <v>3723</v>
      </c>
      <c r="D105" s="12">
        <v>8927</v>
      </c>
      <c r="E105" s="12" t="s">
        <v>3661</v>
      </c>
      <c r="F105" s="12" t="s">
        <v>3724</v>
      </c>
      <c r="G105" s="621">
        <v>1472865.73</v>
      </c>
      <c r="H105" s="19">
        <v>43452</v>
      </c>
      <c r="I105" s="13" t="s">
        <v>6675</v>
      </c>
    </row>
    <row r="106" spans="1:22" ht="68.25" customHeight="1">
      <c r="A106" s="12">
        <f t="shared" si="1"/>
        <v>95</v>
      </c>
      <c r="B106" s="927" t="s">
        <v>3289</v>
      </c>
      <c r="C106" s="12" t="s">
        <v>6661</v>
      </c>
      <c r="D106" s="849">
        <v>652</v>
      </c>
      <c r="E106" s="84" t="s">
        <v>6688</v>
      </c>
      <c r="F106" s="12" t="s">
        <v>6689</v>
      </c>
      <c r="G106" s="621">
        <v>107573.48</v>
      </c>
      <c r="H106" s="19">
        <v>43943</v>
      </c>
      <c r="I106" s="12" t="s">
        <v>6690</v>
      </c>
    </row>
    <row r="107" spans="1:22" ht="92.25" customHeight="1">
      <c r="A107" s="12">
        <f t="shared" si="1"/>
        <v>96</v>
      </c>
      <c r="B107" s="929" t="s">
        <v>3289</v>
      </c>
      <c r="C107" s="84" t="s">
        <v>9544</v>
      </c>
      <c r="D107" s="12">
        <v>638</v>
      </c>
      <c r="E107" s="84" t="s">
        <v>7012</v>
      </c>
      <c r="F107" s="12" t="s">
        <v>7013</v>
      </c>
      <c r="G107" s="621">
        <v>29092.799999999999</v>
      </c>
      <c r="H107" s="19">
        <v>43745</v>
      </c>
      <c r="I107" s="925" t="s">
        <v>3290</v>
      </c>
    </row>
    <row r="108" spans="1:22" ht="102.6" customHeight="1">
      <c r="A108" s="12">
        <f t="shared" si="1"/>
        <v>97</v>
      </c>
      <c r="B108" s="929" t="s">
        <v>3289</v>
      </c>
      <c r="C108" s="12" t="s">
        <v>9544</v>
      </c>
      <c r="D108" s="12">
        <v>930</v>
      </c>
      <c r="E108" s="12" t="s">
        <v>6924</v>
      </c>
      <c r="F108" s="12" t="s">
        <v>7014</v>
      </c>
      <c r="G108" s="621">
        <v>42408</v>
      </c>
      <c r="H108" s="19">
        <v>43745</v>
      </c>
      <c r="I108" s="925" t="s">
        <v>3290</v>
      </c>
    </row>
    <row r="109" spans="1:22" ht="111" customHeight="1">
      <c r="A109" s="12">
        <f t="shared" si="1"/>
        <v>98</v>
      </c>
      <c r="B109" s="929" t="s">
        <v>3289</v>
      </c>
      <c r="C109" s="84" t="s">
        <v>848</v>
      </c>
      <c r="D109" s="94">
        <v>1400</v>
      </c>
      <c r="E109" s="84" t="s">
        <v>6924</v>
      </c>
      <c r="F109" s="12" t="s">
        <v>7015</v>
      </c>
      <c r="G109" s="621">
        <v>63840</v>
      </c>
      <c r="H109" s="19">
        <v>43745</v>
      </c>
      <c r="I109" s="925" t="s">
        <v>3290</v>
      </c>
      <c r="J109" s="934"/>
      <c r="K109" s="935"/>
      <c r="L109" s="935"/>
      <c r="M109" s="935"/>
      <c r="N109" s="935"/>
      <c r="O109" s="935"/>
      <c r="P109" s="935"/>
      <c r="Q109" s="935"/>
      <c r="R109" s="935"/>
      <c r="S109" s="935"/>
      <c r="T109" s="935"/>
      <c r="U109" s="935"/>
      <c r="V109" s="935"/>
    </row>
    <row r="110" spans="1:22" ht="110.25" customHeight="1">
      <c r="A110" s="12">
        <f t="shared" si="1"/>
        <v>99</v>
      </c>
      <c r="B110" s="926" t="s">
        <v>3289</v>
      </c>
      <c r="C110" s="12" t="s">
        <v>7016</v>
      </c>
      <c r="D110" s="12">
        <v>1297</v>
      </c>
      <c r="E110" s="12" t="s">
        <v>6924</v>
      </c>
      <c r="F110" s="12" t="s">
        <v>7017</v>
      </c>
      <c r="G110" s="621">
        <v>70932.929999999993</v>
      </c>
      <c r="H110" s="19">
        <v>43647</v>
      </c>
      <c r="I110" s="925" t="s">
        <v>7018</v>
      </c>
    </row>
    <row r="111" spans="1:22" ht="68.25" customHeight="1">
      <c r="A111" s="12">
        <f t="shared" si="1"/>
        <v>100</v>
      </c>
      <c r="B111" s="929" t="s">
        <v>3289</v>
      </c>
      <c r="C111" s="12" t="s">
        <v>9545</v>
      </c>
      <c r="D111" s="930">
        <v>1995</v>
      </c>
      <c r="E111" s="12" t="s">
        <v>6691</v>
      </c>
      <c r="F111" s="12" t="s">
        <v>6692</v>
      </c>
      <c r="G111" s="621">
        <v>973400.4</v>
      </c>
      <c r="H111" s="19">
        <v>43815</v>
      </c>
      <c r="I111" s="925" t="s">
        <v>6693</v>
      </c>
    </row>
    <row r="112" spans="1:22" ht="105.75" customHeight="1">
      <c r="A112" s="12">
        <f t="shared" si="1"/>
        <v>101</v>
      </c>
      <c r="B112" s="927" t="s">
        <v>3289</v>
      </c>
      <c r="C112" s="12" t="s">
        <v>7016</v>
      </c>
      <c r="D112" s="12">
        <v>916</v>
      </c>
      <c r="E112" s="12" t="s">
        <v>6924</v>
      </c>
      <c r="F112" s="12" t="s">
        <v>7019</v>
      </c>
      <c r="G112" s="621">
        <v>50096.04</v>
      </c>
      <c r="H112" s="19">
        <v>43452</v>
      </c>
      <c r="I112" s="13" t="s">
        <v>6675</v>
      </c>
    </row>
    <row r="113" spans="1:22" ht="165.75" customHeight="1">
      <c r="A113" s="12">
        <f t="shared" si="1"/>
        <v>102</v>
      </c>
      <c r="B113" s="929" t="s">
        <v>3289</v>
      </c>
      <c r="C113" s="84" t="s">
        <v>849</v>
      </c>
      <c r="D113" s="12">
        <v>2906</v>
      </c>
      <c r="E113" s="84" t="s">
        <v>3307</v>
      </c>
      <c r="F113" s="12" t="s">
        <v>3349</v>
      </c>
      <c r="G113" s="621">
        <v>1348209.64</v>
      </c>
      <c r="H113" s="19">
        <v>43745</v>
      </c>
      <c r="I113" s="925" t="s">
        <v>3290</v>
      </c>
    </row>
    <row r="114" spans="1:22" ht="99.75" customHeight="1">
      <c r="A114" s="12">
        <f t="shared" si="1"/>
        <v>103</v>
      </c>
      <c r="B114" s="929" t="s">
        <v>3289</v>
      </c>
      <c r="C114" s="12" t="s">
        <v>9546</v>
      </c>
      <c r="D114" s="12">
        <v>1774</v>
      </c>
      <c r="E114" s="12" t="s">
        <v>3300</v>
      </c>
      <c r="F114" s="12" t="s">
        <v>3348</v>
      </c>
      <c r="G114" s="621">
        <v>879300.84</v>
      </c>
      <c r="H114" s="19">
        <v>43745</v>
      </c>
      <c r="I114" s="13" t="s">
        <v>3290</v>
      </c>
    </row>
    <row r="115" spans="1:22" ht="174.75" customHeight="1">
      <c r="A115" s="12">
        <f t="shared" si="1"/>
        <v>104</v>
      </c>
      <c r="B115" s="926" t="s">
        <v>3289</v>
      </c>
      <c r="C115" s="12" t="s">
        <v>3623</v>
      </c>
      <c r="D115" s="12">
        <v>12772</v>
      </c>
      <c r="E115" s="12" t="s">
        <v>3624</v>
      </c>
      <c r="F115" s="12" t="s">
        <v>3625</v>
      </c>
      <c r="G115" s="621">
        <v>4859235.12</v>
      </c>
      <c r="H115" s="19">
        <v>43383</v>
      </c>
      <c r="I115" s="13" t="s">
        <v>3626</v>
      </c>
    </row>
    <row r="116" spans="1:22" s="939" customFormat="1" ht="68.25" customHeight="1">
      <c r="A116" s="12">
        <f t="shared" si="1"/>
        <v>105</v>
      </c>
      <c r="B116" s="927" t="s">
        <v>3289</v>
      </c>
      <c r="C116" s="12" t="s">
        <v>3786</v>
      </c>
      <c r="D116" s="12">
        <v>5</v>
      </c>
      <c r="E116" s="12" t="s">
        <v>3784</v>
      </c>
      <c r="F116" s="12" t="s">
        <v>3787</v>
      </c>
      <c r="G116" s="621">
        <v>34366.160000000003</v>
      </c>
      <c r="H116" s="19">
        <v>43705</v>
      </c>
      <c r="I116" s="13" t="s">
        <v>6694</v>
      </c>
      <c r="J116"/>
      <c r="K116"/>
      <c r="L116"/>
      <c r="M116"/>
      <c r="N116"/>
      <c r="O116"/>
      <c r="P116"/>
      <c r="Q116"/>
      <c r="R116"/>
      <c r="S116"/>
      <c r="T116"/>
      <c r="U116"/>
      <c r="V116"/>
    </row>
    <row r="117" spans="1:22" ht="68.25" customHeight="1">
      <c r="A117" s="12">
        <f t="shared" si="1"/>
        <v>106</v>
      </c>
      <c r="B117" s="926" t="s">
        <v>3289</v>
      </c>
      <c r="C117" s="12" t="s">
        <v>9547</v>
      </c>
      <c r="D117" s="12">
        <v>9841</v>
      </c>
      <c r="E117" s="12" t="s">
        <v>3635</v>
      </c>
      <c r="F117" s="12" t="s">
        <v>3636</v>
      </c>
      <c r="G117" s="621">
        <v>1602606.85</v>
      </c>
      <c r="H117" s="19">
        <v>43584</v>
      </c>
      <c r="I117" s="13" t="s">
        <v>6695</v>
      </c>
    </row>
    <row r="118" spans="1:22" ht="68.25" customHeight="1">
      <c r="A118" s="12">
        <f t="shared" si="1"/>
        <v>107</v>
      </c>
      <c r="B118" s="929" t="s">
        <v>3289</v>
      </c>
      <c r="C118" s="12" t="s">
        <v>849</v>
      </c>
      <c r="D118" s="84">
        <v>1864</v>
      </c>
      <c r="E118" s="12" t="s">
        <v>6924</v>
      </c>
      <c r="F118" s="12" t="s">
        <v>7020</v>
      </c>
      <c r="G118" s="621">
        <v>101942.16</v>
      </c>
      <c r="H118" s="19">
        <v>43745</v>
      </c>
      <c r="I118" s="925" t="s">
        <v>3290</v>
      </c>
    </row>
    <row r="119" spans="1:22" ht="99.75" customHeight="1">
      <c r="A119" s="12">
        <f t="shared" si="1"/>
        <v>108</v>
      </c>
      <c r="B119" s="927" t="s">
        <v>3289</v>
      </c>
      <c r="C119" s="12" t="s">
        <v>9548</v>
      </c>
      <c r="D119" s="12">
        <v>282</v>
      </c>
      <c r="E119" s="12" t="s">
        <v>3784</v>
      </c>
      <c r="F119" s="12" t="s">
        <v>3785</v>
      </c>
      <c r="G119" s="621">
        <v>34375.019999999997</v>
      </c>
      <c r="H119" s="19">
        <v>43705</v>
      </c>
      <c r="I119" s="13" t="s">
        <v>6694</v>
      </c>
    </row>
    <row r="120" spans="1:22" ht="68.25" customHeight="1">
      <c r="A120" s="12">
        <f t="shared" si="1"/>
        <v>109</v>
      </c>
      <c r="B120" s="13" t="s">
        <v>3289</v>
      </c>
      <c r="C120" s="12" t="s">
        <v>2569</v>
      </c>
      <c r="D120" s="12">
        <v>864</v>
      </c>
      <c r="E120" s="12" t="s">
        <v>6939</v>
      </c>
      <c r="F120" s="12" t="s">
        <v>7021</v>
      </c>
      <c r="G120" s="621">
        <v>41247.360000000001</v>
      </c>
      <c r="H120" s="19">
        <v>43452</v>
      </c>
      <c r="I120" s="13" t="s">
        <v>6675</v>
      </c>
    </row>
    <row r="121" spans="1:22" ht="87.75" customHeight="1">
      <c r="A121" s="12">
        <f t="shared" si="1"/>
        <v>110</v>
      </c>
      <c r="B121" s="13" t="s">
        <v>3289</v>
      </c>
      <c r="C121" s="12" t="s">
        <v>2569</v>
      </c>
      <c r="D121" s="12">
        <v>1500</v>
      </c>
      <c r="E121" s="12" t="s">
        <v>6939</v>
      </c>
      <c r="F121" s="12" t="s">
        <v>7022</v>
      </c>
      <c r="G121" s="621">
        <v>71610</v>
      </c>
      <c r="H121" s="19">
        <v>43452</v>
      </c>
      <c r="I121" s="13" t="s">
        <v>6675</v>
      </c>
    </row>
    <row r="122" spans="1:22" ht="99.75" customHeight="1">
      <c r="A122" s="12">
        <f t="shared" si="1"/>
        <v>111</v>
      </c>
      <c r="B122" s="936" t="s">
        <v>3289</v>
      </c>
      <c r="C122" s="84" t="s">
        <v>9549</v>
      </c>
      <c r="D122" s="84">
        <v>13762</v>
      </c>
      <c r="E122" s="84" t="s">
        <v>6696</v>
      </c>
      <c r="F122" s="12" t="s">
        <v>3359</v>
      </c>
      <c r="G122" s="621">
        <v>5360574.24</v>
      </c>
      <c r="H122" s="19">
        <v>43745</v>
      </c>
      <c r="I122" s="13" t="s">
        <v>3290</v>
      </c>
    </row>
    <row r="123" spans="1:22" s="931" customFormat="1" ht="68.25" customHeight="1">
      <c r="A123" s="12">
        <f t="shared" si="1"/>
        <v>112</v>
      </c>
      <c r="B123" s="929" t="s">
        <v>3289</v>
      </c>
      <c r="C123" s="84" t="s">
        <v>2569</v>
      </c>
      <c r="D123" s="84">
        <v>1998</v>
      </c>
      <c r="E123" s="12" t="s">
        <v>7023</v>
      </c>
      <c r="F123" s="12" t="s">
        <v>7024</v>
      </c>
      <c r="G123" s="621">
        <v>377881.74</v>
      </c>
      <c r="H123" s="19">
        <v>43745</v>
      </c>
      <c r="I123" s="925" t="s">
        <v>3290</v>
      </c>
      <c r="J123" s="934"/>
      <c r="K123" s="935"/>
      <c r="L123" s="935"/>
      <c r="M123" s="935"/>
      <c r="N123" s="935"/>
      <c r="O123" s="935"/>
      <c r="P123" s="935"/>
      <c r="Q123" s="935"/>
      <c r="R123" s="935"/>
      <c r="S123" s="935"/>
      <c r="T123" s="935"/>
      <c r="U123" s="935"/>
      <c r="V123" s="935"/>
    </row>
    <row r="124" spans="1:22" ht="68.25" customHeight="1">
      <c r="A124" s="12">
        <f t="shared" si="1"/>
        <v>113</v>
      </c>
      <c r="B124" s="929" t="s">
        <v>3289</v>
      </c>
      <c r="C124" s="12" t="s">
        <v>2569</v>
      </c>
      <c r="D124" s="12">
        <v>21084</v>
      </c>
      <c r="E124" s="12" t="s">
        <v>3346</v>
      </c>
      <c r="F124" s="12" t="s">
        <v>3347</v>
      </c>
      <c r="G124" s="621">
        <v>7756381.9199999999</v>
      </c>
      <c r="H124" s="19">
        <v>43745</v>
      </c>
      <c r="I124" s="925" t="s">
        <v>3290</v>
      </c>
    </row>
    <row r="125" spans="1:22" ht="92.25" customHeight="1">
      <c r="A125" s="12">
        <f t="shared" si="1"/>
        <v>114</v>
      </c>
      <c r="B125" s="927" t="s">
        <v>3289</v>
      </c>
      <c r="C125" s="12" t="s">
        <v>3779</v>
      </c>
      <c r="D125" s="12">
        <v>17816</v>
      </c>
      <c r="E125" s="12" t="s">
        <v>3608</v>
      </c>
      <c r="F125" s="12" t="s">
        <v>3780</v>
      </c>
      <c r="G125" s="621">
        <v>11045.92</v>
      </c>
      <c r="H125" s="19">
        <v>43452</v>
      </c>
      <c r="I125" s="13" t="s">
        <v>6675</v>
      </c>
    </row>
    <row r="126" spans="1:22" ht="83.25" customHeight="1">
      <c r="A126" s="12">
        <f t="shared" si="1"/>
        <v>115</v>
      </c>
      <c r="B126" s="927" t="s">
        <v>3289</v>
      </c>
      <c r="C126" s="12" t="s">
        <v>9550</v>
      </c>
      <c r="D126" s="12">
        <v>65</v>
      </c>
      <c r="E126" s="12" t="s">
        <v>3788</v>
      </c>
      <c r="F126" s="12" t="s">
        <v>3790</v>
      </c>
      <c r="G126" s="621">
        <v>34368.080000000002</v>
      </c>
      <c r="H126" s="19">
        <v>43705</v>
      </c>
      <c r="I126" s="13" t="s">
        <v>6694</v>
      </c>
    </row>
    <row r="127" spans="1:22" ht="90.75" customHeight="1">
      <c r="A127" s="12">
        <f t="shared" si="1"/>
        <v>116</v>
      </c>
      <c r="B127" s="929" t="s">
        <v>3289</v>
      </c>
      <c r="C127" s="12" t="s">
        <v>2569</v>
      </c>
      <c r="D127" s="12">
        <v>3819</v>
      </c>
      <c r="E127" s="12" t="s">
        <v>3300</v>
      </c>
      <c r="F127" s="12" t="s">
        <v>3334</v>
      </c>
      <c r="G127" s="621">
        <v>1766363.88</v>
      </c>
      <c r="H127" s="19">
        <v>43745</v>
      </c>
      <c r="I127" s="925" t="s">
        <v>3290</v>
      </c>
    </row>
    <row r="128" spans="1:22" ht="150.75" customHeight="1">
      <c r="A128" s="12">
        <f t="shared" si="1"/>
        <v>117</v>
      </c>
      <c r="B128" s="13" t="s">
        <v>3289</v>
      </c>
      <c r="C128" s="12" t="s">
        <v>2569</v>
      </c>
      <c r="D128" s="12">
        <v>339</v>
      </c>
      <c r="E128" s="12" t="s">
        <v>7025</v>
      </c>
      <c r="F128" s="12" t="s">
        <v>7026</v>
      </c>
      <c r="G128" s="621">
        <v>115182.03</v>
      </c>
      <c r="H128" s="19">
        <v>43452</v>
      </c>
      <c r="I128" s="13" t="s">
        <v>6675</v>
      </c>
    </row>
    <row r="129" spans="1:22" ht="98.25" customHeight="1">
      <c r="A129" s="12">
        <f t="shared" si="1"/>
        <v>118</v>
      </c>
      <c r="B129" s="927" t="s">
        <v>3289</v>
      </c>
      <c r="C129" s="12" t="s">
        <v>9550</v>
      </c>
      <c r="D129" s="12">
        <v>130</v>
      </c>
      <c r="E129" s="12" t="s">
        <v>3788</v>
      </c>
      <c r="F129" s="12" t="s">
        <v>3789</v>
      </c>
      <c r="G129" s="621">
        <v>34370.160000000003</v>
      </c>
      <c r="H129" s="19">
        <v>43705</v>
      </c>
      <c r="I129" s="13" t="s">
        <v>6694</v>
      </c>
    </row>
    <row r="130" spans="1:22" ht="180.75" customHeight="1">
      <c r="A130" s="12">
        <f t="shared" si="1"/>
        <v>119</v>
      </c>
      <c r="B130" s="926" t="s">
        <v>3289</v>
      </c>
      <c r="C130" s="12" t="s">
        <v>3721</v>
      </c>
      <c r="D130" s="12">
        <v>12851</v>
      </c>
      <c r="E130" s="12" t="s">
        <v>3661</v>
      </c>
      <c r="F130" s="12" t="s">
        <v>3722</v>
      </c>
      <c r="G130" s="621">
        <v>2268458.52</v>
      </c>
      <c r="H130" s="19">
        <v>43452</v>
      </c>
      <c r="I130" s="13" t="s">
        <v>6675</v>
      </c>
    </row>
    <row r="131" spans="1:22" ht="68.25" customHeight="1">
      <c r="A131" s="12">
        <f t="shared" si="1"/>
        <v>120</v>
      </c>
      <c r="B131" s="13" t="s">
        <v>3289</v>
      </c>
      <c r="C131" s="12" t="s">
        <v>850</v>
      </c>
      <c r="D131" s="12">
        <v>300</v>
      </c>
      <c r="E131" s="12" t="s">
        <v>6939</v>
      </c>
      <c r="F131" s="12" t="s">
        <v>7027</v>
      </c>
      <c r="G131" s="621">
        <v>12345</v>
      </c>
      <c r="H131" s="19">
        <v>43452</v>
      </c>
      <c r="I131" s="13" t="s">
        <v>6675</v>
      </c>
    </row>
    <row r="132" spans="1:22" ht="68.25" customHeight="1">
      <c r="A132" s="12">
        <f t="shared" si="1"/>
        <v>121</v>
      </c>
      <c r="B132" s="936" t="s">
        <v>3289</v>
      </c>
      <c r="C132" s="84" t="s">
        <v>9551</v>
      </c>
      <c r="D132" s="1">
        <v>1920</v>
      </c>
      <c r="E132" s="12" t="s">
        <v>6924</v>
      </c>
      <c r="F132" s="90" t="s">
        <v>9552</v>
      </c>
      <c r="G132" s="621">
        <v>79008</v>
      </c>
      <c r="H132" s="19">
        <v>44292</v>
      </c>
      <c r="I132" s="79" t="s">
        <v>9553</v>
      </c>
    </row>
    <row r="133" spans="1:22" ht="68.25" customHeight="1">
      <c r="A133" s="12">
        <f t="shared" si="1"/>
        <v>122</v>
      </c>
      <c r="B133" s="13" t="s">
        <v>3289</v>
      </c>
      <c r="C133" s="12" t="s">
        <v>7028</v>
      </c>
      <c r="D133" s="12">
        <v>1000</v>
      </c>
      <c r="E133" s="12" t="s">
        <v>6924</v>
      </c>
      <c r="F133" s="12" t="s">
        <v>7029</v>
      </c>
      <c r="G133" s="621">
        <v>41150</v>
      </c>
      <c r="H133" s="19">
        <v>43501</v>
      </c>
      <c r="I133" s="925" t="s">
        <v>7030</v>
      </c>
    </row>
    <row r="134" spans="1:22" ht="68.25" customHeight="1">
      <c r="A134" s="12">
        <f t="shared" si="1"/>
        <v>123</v>
      </c>
      <c r="B134" s="13" t="s">
        <v>3289</v>
      </c>
      <c r="C134" s="12" t="s">
        <v>7031</v>
      </c>
      <c r="D134" s="12">
        <v>5800</v>
      </c>
      <c r="E134" s="12" t="s">
        <v>6939</v>
      </c>
      <c r="F134" s="12" t="s">
        <v>7032</v>
      </c>
      <c r="G134" s="621">
        <v>284084</v>
      </c>
      <c r="H134" s="19">
        <v>43452</v>
      </c>
      <c r="I134" s="13" t="s">
        <v>6675</v>
      </c>
    </row>
    <row r="135" spans="1:22" ht="89.25" customHeight="1">
      <c r="A135" s="12">
        <f t="shared" si="1"/>
        <v>124</v>
      </c>
      <c r="B135" s="933" t="s">
        <v>3289</v>
      </c>
      <c r="C135" s="19" t="s">
        <v>7031</v>
      </c>
      <c r="D135" s="189">
        <v>3000</v>
      </c>
      <c r="E135" s="19" t="s">
        <v>6924</v>
      </c>
      <c r="F135" s="19" t="s">
        <v>7033</v>
      </c>
      <c r="G135" s="621">
        <v>146940</v>
      </c>
      <c r="H135" s="19">
        <v>43745</v>
      </c>
      <c r="I135" s="925" t="s">
        <v>3290</v>
      </c>
      <c r="J135" s="934"/>
      <c r="K135" s="935"/>
      <c r="L135" s="935"/>
      <c r="M135" s="935"/>
      <c r="N135" s="935"/>
      <c r="O135" s="935"/>
      <c r="P135" s="935"/>
      <c r="Q135" s="935"/>
      <c r="R135" s="935"/>
      <c r="S135" s="935"/>
      <c r="T135" s="935"/>
      <c r="U135" s="935"/>
      <c r="V135" s="935"/>
    </row>
    <row r="136" spans="1:22" ht="152.44999999999999" customHeight="1">
      <c r="A136" s="12">
        <f t="shared" si="1"/>
        <v>125</v>
      </c>
      <c r="B136" s="13" t="s">
        <v>3289</v>
      </c>
      <c r="C136" s="12" t="s">
        <v>3564</v>
      </c>
      <c r="D136" s="12">
        <v>6800</v>
      </c>
      <c r="E136" s="12" t="s">
        <v>6924</v>
      </c>
      <c r="F136" s="12" t="s">
        <v>7034</v>
      </c>
      <c r="G136" s="621">
        <v>333064</v>
      </c>
      <c r="H136" s="19">
        <v>43545</v>
      </c>
      <c r="I136" s="13" t="s">
        <v>6702</v>
      </c>
    </row>
    <row r="137" spans="1:22" ht="68.25" customHeight="1">
      <c r="A137" s="12">
        <f t="shared" si="1"/>
        <v>126</v>
      </c>
      <c r="B137" s="933" t="s">
        <v>3289</v>
      </c>
      <c r="C137" s="19" t="s">
        <v>7031</v>
      </c>
      <c r="D137" s="940">
        <v>5400</v>
      </c>
      <c r="E137" s="19" t="s">
        <v>6924</v>
      </c>
      <c r="F137" s="19" t="s">
        <v>7035</v>
      </c>
      <c r="G137" s="621">
        <v>264492</v>
      </c>
      <c r="H137" s="19">
        <v>43745</v>
      </c>
      <c r="I137" s="925" t="s">
        <v>3290</v>
      </c>
      <c r="J137" s="934"/>
      <c r="K137" s="935"/>
      <c r="L137" s="935"/>
      <c r="M137" s="935"/>
      <c r="N137" s="935"/>
      <c r="O137" s="935"/>
      <c r="P137" s="935"/>
      <c r="Q137" s="935"/>
      <c r="R137" s="935"/>
      <c r="S137" s="935"/>
      <c r="T137" s="935"/>
      <c r="U137" s="935"/>
      <c r="V137" s="935"/>
    </row>
    <row r="138" spans="1:22" ht="68.25" customHeight="1">
      <c r="A138" s="12">
        <f t="shared" si="1"/>
        <v>127</v>
      </c>
      <c r="B138" s="929" t="s">
        <v>3289</v>
      </c>
      <c r="C138" s="12" t="s">
        <v>9554</v>
      </c>
      <c r="D138" s="63">
        <v>7400</v>
      </c>
      <c r="E138" s="12" t="s">
        <v>6939</v>
      </c>
      <c r="F138" s="12" t="s">
        <v>7036</v>
      </c>
      <c r="G138" s="621">
        <v>362452</v>
      </c>
      <c r="H138" s="19">
        <v>43745</v>
      </c>
      <c r="I138" s="925" t="s">
        <v>3290</v>
      </c>
      <c r="J138" s="932"/>
      <c r="K138" s="932"/>
      <c r="L138" s="932"/>
      <c r="M138" s="932"/>
      <c r="N138" s="932"/>
      <c r="O138" s="932"/>
      <c r="P138" s="932"/>
      <c r="Q138" s="932"/>
      <c r="R138" s="932"/>
      <c r="S138" s="932"/>
      <c r="T138" s="932"/>
      <c r="U138" s="932"/>
      <c r="V138" s="932"/>
    </row>
    <row r="139" spans="1:22" ht="68.25" customHeight="1">
      <c r="A139" s="12">
        <f t="shared" si="1"/>
        <v>128</v>
      </c>
      <c r="B139" s="13" t="s">
        <v>3289</v>
      </c>
      <c r="C139" s="12" t="s">
        <v>7031</v>
      </c>
      <c r="D139" s="12">
        <v>6700</v>
      </c>
      <c r="E139" s="12" t="s">
        <v>6939</v>
      </c>
      <c r="F139" s="12" t="s">
        <v>7037</v>
      </c>
      <c r="G139" s="621">
        <v>328166</v>
      </c>
      <c r="H139" s="19">
        <v>43452</v>
      </c>
      <c r="I139" s="13" t="s">
        <v>6675</v>
      </c>
    </row>
    <row r="140" spans="1:22" ht="68.25" customHeight="1">
      <c r="A140" s="12">
        <f t="shared" ref="A140:A203" si="2">1+A139</f>
        <v>129</v>
      </c>
      <c r="B140" s="933" t="s">
        <v>3289</v>
      </c>
      <c r="C140" s="19" t="s">
        <v>7031</v>
      </c>
      <c r="D140" s="940">
        <v>6700</v>
      </c>
      <c r="E140" s="19" t="s">
        <v>6924</v>
      </c>
      <c r="F140" s="19" t="s">
        <v>7038</v>
      </c>
      <c r="G140" s="621">
        <v>328166</v>
      </c>
      <c r="H140" s="19">
        <v>43745</v>
      </c>
      <c r="I140" s="925" t="s">
        <v>3290</v>
      </c>
      <c r="J140" s="934"/>
      <c r="K140" s="935"/>
      <c r="L140" s="935"/>
      <c r="M140" s="935"/>
      <c r="N140" s="935"/>
      <c r="O140" s="935"/>
      <c r="P140" s="935"/>
      <c r="Q140" s="935"/>
      <c r="R140" s="935"/>
      <c r="S140" s="935"/>
      <c r="T140" s="935"/>
      <c r="U140" s="935"/>
      <c r="V140" s="935"/>
    </row>
    <row r="141" spans="1:22" ht="68.25" customHeight="1">
      <c r="A141" s="12">
        <f t="shared" si="2"/>
        <v>130</v>
      </c>
      <c r="B141" s="929" t="s">
        <v>3289</v>
      </c>
      <c r="C141" s="84" t="s">
        <v>7039</v>
      </c>
      <c r="D141" s="94">
        <v>5200</v>
      </c>
      <c r="E141" s="84" t="s">
        <v>6924</v>
      </c>
      <c r="F141" s="12" t="s">
        <v>7040</v>
      </c>
      <c r="G141" s="621">
        <v>254696</v>
      </c>
      <c r="H141" s="19">
        <v>43745</v>
      </c>
      <c r="I141" s="925" t="s">
        <v>3290</v>
      </c>
      <c r="J141" s="934"/>
      <c r="K141" s="935"/>
      <c r="L141" s="935"/>
      <c r="M141" s="935"/>
      <c r="N141" s="935"/>
      <c r="O141" s="935"/>
      <c r="P141" s="935"/>
      <c r="Q141" s="935"/>
      <c r="R141" s="935"/>
      <c r="S141" s="935"/>
      <c r="T141" s="935"/>
      <c r="U141" s="935"/>
      <c r="V141" s="935"/>
    </row>
    <row r="142" spans="1:22" ht="81" customHeight="1">
      <c r="A142" s="12">
        <f t="shared" si="2"/>
        <v>131</v>
      </c>
      <c r="B142" s="13" t="s">
        <v>3289</v>
      </c>
      <c r="C142" s="12" t="s">
        <v>7031</v>
      </c>
      <c r="D142" s="12">
        <v>6500</v>
      </c>
      <c r="E142" s="12" t="s">
        <v>6939</v>
      </c>
      <c r="F142" s="12" t="s">
        <v>7041</v>
      </c>
      <c r="G142" s="621">
        <v>318370</v>
      </c>
      <c r="H142" s="19">
        <v>43452</v>
      </c>
      <c r="I142" s="13" t="s">
        <v>6675</v>
      </c>
    </row>
    <row r="143" spans="1:22" ht="135.75" customHeight="1">
      <c r="A143" s="12">
        <f t="shared" si="2"/>
        <v>132</v>
      </c>
      <c r="B143" s="933" t="s">
        <v>3289</v>
      </c>
      <c r="C143" s="19" t="s">
        <v>7042</v>
      </c>
      <c r="D143" s="940">
        <v>6200</v>
      </c>
      <c r="E143" s="19" t="s">
        <v>6924</v>
      </c>
      <c r="F143" s="19" t="s">
        <v>7043</v>
      </c>
      <c r="G143" s="621">
        <v>303676</v>
      </c>
      <c r="H143" s="19">
        <v>43745</v>
      </c>
      <c r="I143" s="925" t="s">
        <v>3290</v>
      </c>
      <c r="J143" s="934"/>
      <c r="K143" s="935"/>
      <c r="L143" s="935"/>
      <c r="M143" s="935"/>
      <c r="N143" s="935"/>
      <c r="O143" s="935"/>
      <c r="P143" s="935"/>
      <c r="Q143" s="935"/>
      <c r="R143" s="935"/>
      <c r="S143" s="935"/>
      <c r="T143" s="935"/>
      <c r="U143" s="935"/>
      <c r="V143" s="935"/>
    </row>
    <row r="144" spans="1:22" ht="68.25" customHeight="1">
      <c r="A144" s="12">
        <f t="shared" si="2"/>
        <v>133</v>
      </c>
      <c r="B144" s="929" t="s">
        <v>3289</v>
      </c>
      <c r="C144" s="12" t="s">
        <v>9554</v>
      </c>
      <c r="D144" s="63">
        <v>6000</v>
      </c>
      <c r="E144" s="12" t="s">
        <v>6939</v>
      </c>
      <c r="F144" s="12" t="s">
        <v>7044</v>
      </c>
      <c r="G144" s="621">
        <v>293880</v>
      </c>
      <c r="H144" s="19">
        <v>43745</v>
      </c>
      <c r="I144" s="925" t="s">
        <v>3290</v>
      </c>
      <c r="J144" s="932"/>
      <c r="K144" s="932"/>
      <c r="L144" s="932"/>
      <c r="M144" s="932"/>
      <c r="N144" s="932"/>
      <c r="O144" s="932"/>
      <c r="P144" s="932"/>
      <c r="Q144" s="932"/>
      <c r="R144" s="932"/>
      <c r="S144" s="932"/>
      <c r="T144" s="932"/>
      <c r="U144" s="932"/>
      <c r="V144" s="932"/>
    </row>
    <row r="145" spans="1:22" s="915" customFormat="1" ht="68.25" customHeight="1">
      <c r="A145" s="12">
        <f t="shared" si="2"/>
        <v>134</v>
      </c>
      <c r="B145" s="929" t="s">
        <v>3289</v>
      </c>
      <c r="C145" s="12" t="s">
        <v>9554</v>
      </c>
      <c r="D145" s="63">
        <v>7300</v>
      </c>
      <c r="E145" s="12" t="s">
        <v>6939</v>
      </c>
      <c r="F145" s="12" t="s">
        <v>7045</v>
      </c>
      <c r="G145" s="621">
        <v>357554</v>
      </c>
      <c r="H145" s="19">
        <v>43745</v>
      </c>
      <c r="I145" s="925" t="s">
        <v>3290</v>
      </c>
      <c r="J145" s="932"/>
      <c r="K145" s="932"/>
      <c r="L145" s="932"/>
      <c r="M145" s="932"/>
      <c r="N145" s="932"/>
      <c r="O145" s="932"/>
      <c r="P145" s="932"/>
      <c r="Q145" s="932"/>
      <c r="R145" s="932"/>
      <c r="S145" s="932"/>
      <c r="T145" s="932"/>
      <c r="U145" s="932"/>
      <c r="V145" s="932"/>
    </row>
    <row r="146" spans="1:22" ht="68.25" customHeight="1">
      <c r="A146" s="12">
        <f t="shared" si="2"/>
        <v>135</v>
      </c>
      <c r="B146" s="929" t="s">
        <v>3289</v>
      </c>
      <c r="C146" s="84" t="s">
        <v>7031</v>
      </c>
      <c r="D146" s="94">
        <v>6277</v>
      </c>
      <c r="E146" s="84" t="s">
        <v>6924</v>
      </c>
      <c r="F146" s="12" t="s">
        <v>7046</v>
      </c>
      <c r="G146" s="621">
        <v>307447.46000000002</v>
      </c>
      <c r="H146" s="19">
        <v>43745</v>
      </c>
      <c r="I146" s="925" t="s">
        <v>3290</v>
      </c>
      <c r="J146" s="934"/>
      <c r="K146" s="935"/>
      <c r="L146" s="935"/>
      <c r="M146" s="935"/>
      <c r="N146" s="935"/>
      <c r="O146" s="935"/>
      <c r="P146" s="935"/>
      <c r="Q146" s="935"/>
      <c r="R146" s="935"/>
      <c r="S146" s="935"/>
      <c r="T146" s="935"/>
      <c r="U146" s="935"/>
      <c r="V146" s="935"/>
    </row>
    <row r="147" spans="1:22" ht="68.25" customHeight="1">
      <c r="A147" s="12">
        <f t="shared" si="2"/>
        <v>136</v>
      </c>
      <c r="B147" s="933" t="s">
        <v>3289</v>
      </c>
      <c r="C147" s="19" t="s">
        <v>7031</v>
      </c>
      <c r="D147" s="940">
        <v>5000</v>
      </c>
      <c r="E147" s="19" t="s">
        <v>7047</v>
      </c>
      <c r="F147" s="19" t="s">
        <v>7048</v>
      </c>
      <c r="G147" s="621">
        <v>204550</v>
      </c>
      <c r="H147" s="19">
        <v>43745</v>
      </c>
      <c r="I147" s="925" t="s">
        <v>3290</v>
      </c>
      <c r="J147" s="934"/>
      <c r="K147" s="935"/>
      <c r="L147" s="935"/>
      <c r="M147" s="935"/>
      <c r="N147" s="935"/>
      <c r="O147" s="935"/>
      <c r="P147" s="935"/>
      <c r="Q147" s="935"/>
      <c r="R147" s="935"/>
      <c r="S147" s="935"/>
      <c r="T147" s="935"/>
      <c r="U147" s="935"/>
      <c r="V147" s="935"/>
    </row>
    <row r="148" spans="1:22" ht="99.75" customHeight="1">
      <c r="A148" s="12">
        <f t="shared" si="2"/>
        <v>137</v>
      </c>
      <c r="B148" s="933" t="s">
        <v>3289</v>
      </c>
      <c r="C148" s="19" t="s">
        <v>7031</v>
      </c>
      <c r="D148" s="940">
        <v>5900</v>
      </c>
      <c r="E148" s="19" t="s">
        <v>6924</v>
      </c>
      <c r="F148" s="19" t="s">
        <v>7049</v>
      </c>
      <c r="G148" s="621">
        <v>288982</v>
      </c>
      <c r="H148" s="19">
        <v>43745</v>
      </c>
      <c r="I148" s="925" t="s">
        <v>3290</v>
      </c>
      <c r="J148" s="934"/>
      <c r="K148" s="935"/>
      <c r="L148" s="935"/>
      <c r="M148" s="935"/>
      <c r="N148" s="935"/>
      <c r="O148" s="935"/>
      <c r="P148" s="935"/>
      <c r="Q148" s="935"/>
      <c r="R148" s="935"/>
      <c r="S148" s="935"/>
      <c r="T148" s="935"/>
      <c r="U148" s="935"/>
      <c r="V148" s="935"/>
    </row>
    <row r="149" spans="1:22" ht="68.25" customHeight="1">
      <c r="A149" s="12">
        <f t="shared" si="2"/>
        <v>138</v>
      </c>
      <c r="B149" s="933" t="s">
        <v>3289</v>
      </c>
      <c r="C149" s="19" t="s">
        <v>7031</v>
      </c>
      <c r="D149" s="940">
        <v>5000</v>
      </c>
      <c r="E149" s="19" t="s">
        <v>6924</v>
      </c>
      <c r="F149" s="19" t="s">
        <v>7050</v>
      </c>
      <c r="G149" s="621">
        <v>244900</v>
      </c>
      <c r="H149" s="19">
        <v>43745</v>
      </c>
      <c r="I149" s="925" t="s">
        <v>3290</v>
      </c>
      <c r="J149" s="934"/>
      <c r="K149" s="935"/>
      <c r="L149" s="935"/>
      <c r="M149" s="935"/>
      <c r="N149" s="935"/>
      <c r="O149" s="935"/>
      <c r="P149" s="935"/>
      <c r="Q149" s="935"/>
      <c r="R149" s="935"/>
      <c r="S149" s="935"/>
      <c r="T149" s="935"/>
      <c r="U149" s="935"/>
      <c r="V149" s="935"/>
    </row>
    <row r="150" spans="1:22" ht="128.25" customHeight="1">
      <c r="A150" s="12">
        <f t="shared" si="2"/>
        <v>139</v>
      </c>
      <c r="B150" s="13" t="s">
        <v>3289</v>
      </c>
      <c r="C150" s="12" t="s">
        <v>7031</v>
      </c>
      <c r="D150" s="12">
        <v>1000</v>
      </c>
      <c r="E150" s="12" t="s">
        <v>6939</v>
      </c>
      <c r="F150" s="12" t="s">
        <v>7051</v>
      </c>
      <c r="G150" s="621">
        <v>48980</v>
      </c>
      <c r="H150" s="19">
        <v>43452</v>
      </c>
      <c r="I150" s="13" t="s">
        <v>6675</v>
      </c>
    </row>
    <row r="151" spans="1:22" ht="128.25" customHeight="1">
      <c r="A151" s="12">
        <f t="shared" si="2"/>
        <v>140</v>
      </c>
      <c r="B151" s="927" t="s">
        <v>3289</v>
      </c>
      <c r="C151" s="12" t="s">
        <v>3773</v>
      </c>
      <c r="D151" s="12">
        <v>12</v>
      </c>
      <c r="E151" s="12" t="s">
        <v>3775</v>
      </c>
      <c r="F151" s="12" t="s">
        <v>3776</v>
      </c>
      <c r="G151" s="621">
        <v>34366.379999999997</v>
      </c>
      <c r="H151" s="19">
        <v>43452</v>
      </c>
      <c r="I151" s="13" t="s">
        <v>6675</v>
      </c>
    </row>
    <row r="152" spans="1:22" ht="128.25" customHeight="1">
      <c r="A152" s="12">
        <f t="shared" si="2"/>
        <v>141</v>
      </c>
      <c r="B152" s="926" t="s">
        <v>3289</v>
      </c>
      <c r="C152" s="12" t="s">
        <v>3564</v>
      </c>
      <c r="D152" s="12">
        <v>4893</v>
      </c>
      <c r="E152" s="12" t="s">
        <v>3661</v>
      </c>
      <c r="F152" s="12" t="s">
        <v>3681</v>
      </c>
      <c r="G152" s="621">
        <v>572383.14</v>
      </c>
      <c r="H152" s="19">
        <v>43452</v>
      </c>
      <c r="I152" s="13" t="s">
        <v>6675</v>
      </c>
    </row>
    <row r="153" spans="1:22" ht="68.25" customHeight="1">
      <c r="A153" s="12">
        <f t="shared" si="2"/>
        <v>142</v>
      </c>
      <c r="B153" s="936" t="s">
        <v>3289</v>
      </c>
      <c r="C153" s="12" t="s">
        <v>9555</v>
      </c>
      <c r="D153" s="84">
        <v>25356</v>
      </c>
      <c r="E153" s="12" t="s">
        <v>6697</v>
      </c>
      <c r="F153" s="12" t="s">
        <v>3377</v>
      </c>
      <c r="G153" s="621">
        <v>6572275.2000000002</v>
      </c>
      <c r="H153" s="19">
        <v>43745</v>
      </c>
      <c r="I153" s="13" t="s">
        <v>3290</v>
      </c>
    </row>
    <row r="154" spans="1:22" ht="68.25" customHeight="1">
      <c r="A154" s="12">
        <f t="shared" si="2"/>
        <v>143</v>
      </c>
      <c r="B154" s="936" t="s">
        <v>3289</v>
      </c>
      <c r="C154" s="12" t="s">
        <v>7031</v>
      </c>
      <c r="D154" s="84">
        <v>237</v>
      </c>
      <c r="E154" s="12" t="s">
        <v>7052</v>
      </c>
      <c r="F154" s="12" t="s">
        <v>7053</v>
      </c>
      <c r="G154" s="621">
        <v>98032.68</v>
      </c>
      <c r="H154" s="19">
        <v>43745</v>
      </c>
      <c r="I154" s="925" t="s">
        <v>3290</v>
      </c>
    </row>
    <row r="155" spans="1:22" ht="105.75" customHeight="1">
      <c r="A155" s="12">
        <f t="shared" si="2"/>
        <v>144</v>
      </c>
      <c r="B155" s="13" t="s">
        <v>3289</v>
      </c>
      <c r="C155" s="12" t="s">
        <v>3564</v>
      </c>
      <c r="D155" s="12">
        <v>879</v>
      </c>
      <c r="E155" s="12" t="s">
        <v>3473</v>
      </c>
      <c r="F155" s="12" t="s">
        <v>3565</v>
      </c>
      <c r="G155" s="621">
        <v>357498.09</v>
      </c>
      <c r="H155" s="19">
        <v>43452</v>
      </c>
      <c r="I155" s="13" t="s">
        <v>6675</v>
      </c>
    </row>
    <row r="156" spans="1:22" ht="87.75" customHeight="1">
      <c r="A156" s="12">
        <f t="shared" si="2"/>
        <v>145</v>
      </c>
      <c r="B156" s="936" t="s">
        <v>3289</v>
      </c>
      <c r="C156" s="84" t="s">
        <v>9554</v>
      </c>
      <c r="D156" s="12">
        <v>1593</v>
      </c>
      <c r="E156" s="84" t="s">
        <v>3291</v>
      </c>
      <c r="F156" s="12" t="s">
        <v>3354</v>
      </c>
      <c r="G156" s="621">
        <v>598283.01</v>
      </c>
      <c r="H156" s="19">
        <v>43745</v>
      </c>
      <c r="I156" s="925" t="s">
        <v>3290</v>
      </c>
    </row>
    <row r="157" spans="1:22" ht="123.75" customHeight="1">
      <c r="A157" s="12">
        <f t="shared" si="2"/>
        <v>146</v>
      </c>
      <c r="B157" s="933" t="s">
        <v>3289</v>
      </c>
      <c r="C157" s="19" t="s">
        <v>7031</v>
      </c>
      <c r="D157" s="189">
        <v>10000</v>
      </c>
      <c r="E157" s="19" t="s">
        <v>6924</v>
      </c>
      <c r="F157" s="19" t="s">
        <v>7054</v>
      </c>
      <c r="G157" s="621">
        <v>489800</v>
      </c>
      <c r="H157" s="19">
        <v>43745</v>
      </c>
      <c r="I157" s="925" t="s">
        <v>3290</v>
      </c>
      <c r="J157" s="934"/>
      <c r="K157" s="935"/>
      <c r="L157" s="935"/>
      <c r="M157" s="935"/>
      <c r="N157" s="935"/>
      <c r="O157" s="935"/>
      <c r="P157" s="935"/>
      <c r="Q157" s="935"/>
      <c r="R157" s="935"/>
      <c r="S157" s="935"/>
      <c r="T157" s="935"/>
      <c r="U157" s="935"/>
      <c r="V157" s="935"/>
    </row>
    <row r="158" spans="1:22" ht="68.25" customHeight="1">
      <c r="A158" s="12">
        <f t="shared" si="2"/>
        <v>147</v>
      </c>
      <c r="B158" s="929" t="s">
        <v>3289</v>
      </c>
      <c r="C158" s="12" t="s">
        <v>7031</v>
      </c>
      <c r="D158" s="84">
        <v>1548</v>
      </c>
      <c r="E158" s="12" t="s">
        <v>6698</v>
      </c>
      <c r="F158" s="12" t="s">
        <v>3376</v>
      </c>
      <c r="G158" s="621">
        <v>583611.48</v>
      </c>
      <c r="H158" s="19">
        <v>43745</v>
      </c>
      <c r="I158" s="925" t="s">
        <v>3290</v>
      </c>
    </row>
    <row r="159" spans="1:22" ht="68.25" customHeight="1">
      <c r="A159" s="12">
        <f t="shared" si="2"/>
        <v>148</v>
      </c>
      <c r="B159" s="929" t="s">
        <v>3289</v>
      </c>
      <c r="C159" s="12" t="s">
        <v>9556</v>
      </c>
      <c r="D159" s="12">
        <v>2600</v>
      </c>
      <c r="E159" s="12" t="s">
        <v>6939</v>
      </c>
      <c r="F159" s="12" t="s">
        <v>7055</v>
      </c>
      <c r="G159" s="621">
        <v>99554</v>
      </c>
      <c r="H159" s="19">
        <v>43745</v>
      </c>
      <c r="I159" s="925" t="s">
        <v>3290</v>
      </c>
      <c r="J159" s="935"/>
      <c r="K159" s="935"/>
      <c r="L159" s="935"/>
      <c r="M159" s="935"/>
      <c r="N159" s="935"/>
      <c r="O159" s="935"/>
      <c r="P159" s="935"/>
      <c r="Q159" s="935"/>
      <c r="R159" s="935"/>
      <c r="S159" s="935"/>
      <c r="T159" s="935"/>
      <c r="U159" s="935"/>
      <c r="V159" s="935"/>
    </row>
    <row r="160" spans="1:22" ht="169.5" customHeight="1">
      <c r="A160" s="12">
        <f t="shared" si="2"/>
        <v>149</v>
      </c>
      <c r="B160" s="926" t="s">
        <v>3289</v>
      </c>
      <c r="C160" s="12" t="s">
        <v>3687</v>
      </c>
      <c r="D160" s="12">
        <v>2195</v>
      </c>
      <c r="E160" s="12" t="s">
        <v>3661</v>
      </c>
      <c r="F160" s="12" t="s">
        <v>3569</v>
      </c>
      <c r="G160" s="621">
        <v>126519.8</v>
      </c>
      <c r="H160" s="19">
        <v>43452</v>
      </c>
      <c r="I160" s="13" t="s">
        <v>6675</v>
      </c>
    </row>
    <row r="161" spans="1:22" ht="102.75" customHeight="1">
      <c r="A161" s="12">
        <f t="shared" si="2"/>
        <v>150</v>
      </c>
      <c r="B161" s="929" t="s">
        <v>3289</v>
      </c>
      <c r="C161" s="12" t="s">
        <v>8528</v>
      </c>
      <c r="D161" s="12">
        <v>5200</v>
      </c>
      <c r="E161" s="12" t="s">
        <v>6939</v>
      </c>
      <c r="F161" s="12" t="s">
        <v>7056</v>
      </c>
      <c r="G161" s="621">
        <v>196976</v>
      </c>
      <c r="H161" s="19">
        <v>43745</v>
      </c>
      <c r="I161" s="925" t="s">
        <v>3290</v>
      </c>
      <c r="J161" s="935"/>
      <c r="K161" s="935"/>
      <c r="L161" s="935"/>
      <c r="M161" s="935"/>
      <c r="N161" s="935"/>
      <c r="O161" s="935"/>
      <c r="P161" s="935"/>
      <c r="Q161" s="935"/>
      <c r="R161" s="935"/>
      <c r="S161" s="935"/>
      <c r="T161" s="935"/>
      <c r="U161" s="935"/>
      <c r="V161" s="935"/>
    </row>
    <row r="162" spans="1:22" ht="90" customHeight="1">
      <c r="A162" s="12">
        <f t="shared" si="2"/>
        <v>151</v>
      </c>
      <c r="B162" s="933" t="s">
        <v>3289</v>
      </c>
      <c r="C162" s="19" t="s">
        <v>7057</v>
      </c>
      <c r="D162" s="189">
        <v>3300</v>
      </c>
      <c r="E162" s="19" t="s">
        <v>6924</v>
      </c>
      <c r="F162" s="19" t="s">
        <v>7058</v>
      </c>
      <c r="G162" s="621">
        <v>125004</v>
      </c>
      <c r="H162" s="19">
        <v>43745</v>
      </c>
      <c r="I162" s="13" t="s">
        <v>3290</v>
      </c>
      <c r="J162" s="934"/>
      <c r="K162" s="935"/>
      <c r="L162" s="935"/>
      <c r="M162" s="935"/>
      <c r="N162" s="935"/>
      <c r="O162" s="935"/>
      <c r="P162" s="935"/>
      <c r="Q162" s="935"/>
      <c r="R162" s="935"/>
      <c r="S162" s="935"/>
      <c r="T162" s="935"/>
      <c r="U162" s="935"/>
      <c r="V162" s="935"/>
    </row>
    <row r="163" spans="1:22" ht="89.25" customHeight="1">
      <c r="A163" s="12">
        <f t="shared" si="2"/>
        <v>152</v>
      </c>
      <c r="B163" s="929" t="s">
        <v>3289</v>
      </c>
      <c r="C163" s="12" t="s">
        <v>8528</v>
      </c>
      <c r="D163" s="12">
        <v>3100</v>
      </c>
      <c r="E163" s="12" t="s">
        <v>6939</v>
      </c>
      <c r="F163" s="12" t="s">
        <v>8529</v>
      </c>
      <c r="G163" s="621">
        <v>117428</v>
      </c>
      <c r="H163" s="19">
        <v>43745</v>
      </c>
      <c r="I163" s="925" t="s">
        <v>3290</v>
      </c>
      <c r="J163" s="935"/>
      <c r="K163" s="935"/>
      <c r="L163" s="935"/>
      <c r="M163" s="935"/>
      <c r="N163" s="935"/>
      <c r="O163" s="935"/>
      <c r="P163" s="935"/>
      <c r="Q163" s="935"/>
      <c r="R163" s="935"/>
      <c r="S163" s="935"/>
      <c r="T163" s="935"/>
      <c r="U163" s="935"/>
      <c r="V163" s="935"/>
    </row>
    <row r="164" spans="1:22" ht="93" customHeight="1">
      <c r="A164" s="12">
        <f t="shared" si="2"/>
        <v>153</v>
      </c>
      <c r="B164" s="929" t="s">
        <v>3289</v>
      </c>
      <c r="C164" s="12" t="s">
        <v>8528</v>
      </c>
      <c r="D164" s="12">
        <v>1800</v>
      </c>
      <c r="E164" s="12" t="s">
        <v>6939</v>
      </c>
      <c r="F164" s="12" t="s">
        <v>7059</v>
      </c>
      <c r="G164" s="621">
        <v>68184</v>
      </c>
      <c r="H164" s="19">
        <v>43745</v>
      </c>
      <c r="I164" s="925" t="s">
        <v>3290</v>
      </c>
      <c r="J164" s="932"/>
      <c r="K164" s="932"/>
      <c r="L164" s="932"/>
      <c r="M164" s="932"/>
      <c r="N164" s="932"/>
      <c r="O164" s="932"/>
      <c r="P164" s="932"/>
      <c r="Q164" s="932"/>
      <c r="R164" s="932"/>
      <c r="S164" s="932"/>
      <c r="T164" s="932"/>
      <c r="U164" s="932"/>
      <c r="V164" s="932"/>
    </row>
    <row r="165" spans="1:22" ht="68.25" customHeight="1">
      <c r="A165" s="12">
        <f t="shared" si="2"/>
        <v>154</v>
      </c>
      <c r="B165" s="13" t="s">
        <v>3289</v>
      </c>
      <c r="C165" s="12" t="s">
        <v>7057</v>
      </c>
      <c r="D165" s="12">
        <v>5500</v>
      </c>
      <c r="E165" s="12" t="s">
        <v>6939</v>
      </c>
      <c r="F165" s="12" t="s">
        <v>7060</v>
      </c>
      <c r="G165" s="621">
        <v>208340</v>
      </c>
      <c r="H165" s="19">
        <v>43452</v>
      </c>
      <c r="I165" s="13" t="s">
        <v>6675</v>
      </c>
    </row>
    <row r="166" spans="1:22" ht="90.75" customHeight="1">
      <c r="A166" s="12">
        <f t="shared" si="2"/>
        <v>155</v>
      </c>
      <c r="B166" s="929" t="s">
        <v>3289</v>
      </c>
      <c r="C166" s="12" t="s">
        <v>8528</v>
      </c>
      <c r="D166" s="12">
        <v>2000</v>
      </c>
      <c r="E166" s="12" t="s">
        <v>6939</v>
      </c>
      <c r="F166" s="12" t="s">
        <v>7061</v>
      </c>
      <c r="G166" s="621">
        <v>75760</v>
      </c>
      <c r="H166" s="19">
        <v>43745</v>
      </c>
      <c r="I166" s="13" t="s">
        <v>3290</v>
      </c>
      <c r="J166" s="932"/>
      <c r="K166" s="932"/>
      <c r="L166" s="932"/>
      <c r="M166" s="932"/>
      <c r="N166" s="932"/>
      <c r="O166" s="932"/>
      <c r="P166" s="932"/>
      <c r="Q166" s="932"/>
      <c r="R166" s="932"/>
      <c r="S166" s="932"/>
      <c r="T166" s="932"/>
      <c r="U166" s="932"/>
      <c r="V166" s="932"/>
    </row>
    <row r="167" spans="1:22" ht="68.25" customHeight="1">
      <c r="A167" s="12">
        <f t="shared" si="2"/>
        <v>156</v>
      </c>
      <c r="B167" s="13" t="s">
        <v>3289</v>
      </c>
      <c r="C167" s="12" t="s">
        <v>7057</v>
      </c>
      <c r="D167" s="12">
        <v>400</v>
      </c>
      <c r="E167" s="12" t="s">
        <v>6939</v>
      </c>
      <c r="F167" s="12" t="s">
        <v>7062</v>
      </c>
      <c r="G167" s="621">
        <v>15152</v>
      </c>
      <c r="H167" s="19">
        <v>43452</v>
      </c>
      <c r="I167" s="13" t="s">
        <v>6675</v>
      </c>
    </row>
    <row r="168" spans="1:22" ht="98.25" customHeight="1">
      <c r="A168" s="12">
        <f t="shared" si="2"/>
        <v>157</v>
      </c>
      <c r="B168" s="929" t="s">
        <v>3289</v>
      </c>
      <c r="C168" s="12" t="s">
        <v>8528</v>
      </c>
      <c r="D168" s="12">
        <v>1010</v>
      </c>
      <c r="E168" s="12" t="s">
        <v>3291</v>
      </c>
      <c r="F168" s="12" t="s">
        <v>3323</v>
      </c>
      <c r="G168" s="621">
        <v>397899.6</v>
      </c>
      <c r="H168" s="19">
        <v>43745</v>
      </c>
      <c r="I168" s="13" t="s">
        <v>3290</v>
      </c>
    </row>
    <row r="169" spans="1:22" ht="68.25" customHeight="1">
      <c r="A169" s="12">
        <f t="shared" si="2"/>
        <v>158</v>
      </c>
      <c r="B169" s="13" t="s">
        <v>3289</v>
      </c>
      <c r="C169" s="12" t="s">
        <v>7057</v>
      </c>
      <c r="D169" s="12">
        <v>367</v>
      </c>
      <c r="E169" s="12" t="s">
        <v>7063</v>
      </c>
      <c r="F169" s="12" t="s">
        <v>7064</v>
      </c>
      <c r="G169" s="621">
        <v>89225.04</v>
      </c>
      <c r="H169" s="19">
        <v>43452</v>
      </c>
      <c r="I169" s="13" t="s">
        <v>6675</v>
      </c>
    </row>
    <row r="170" spans="1:22" ht="68.25" customHeight="1">
      <c r="A170" s="12">
        <f t="shared" si="2"/>
        <v>159</v>
      </c>
      <c r="B170" s="926" t="s">
        <v>3289</v>
      </c>
      <c r="C170" s="12" t="s">
        <v>3682</v>
      </c>
      <c r="D170" s="12">
        <v>3551</v>
      </c>
      <c r="E170" s="12" t="s">
        <v>3661</v>
      </c>
      <c r="F170" s="12" t="s">
        <v>3683</v>
      </c>
      <c r="G170" s="621">
        <v>403038.5</v>
      </c>
      <c r="H170" s="19">
        <v>43452</v>
      </c>
      <c r="I170" s="13" t="s">
        <v>6675</v>
      </c>
    </row>
    <row r="171" spans="1:22" s="941" customFormat="1" ht="68.25" customHeight="1">
      <c r="A171" s="12">
        <f t="shared" si="2"/>
        <v>160</v>
      </c>
      <c r="B171" s="929" t="s">
        <v>3289</v>
      </c>
      <c r="C171" s="12" t="s">
        <v>8528</v>
      </c>
      <c r="D171" s="94">
        <v>6600</v>
      </c>
      <c r="E171" s="12" t="s">
        <v>6939</v>
      </c>
      <c r="F171" s="12" t="s">
        <v>7065</v>
      </c>
      <c r="G171" s="621">
        <v>250008</v>
      </c>
      <c r="H171" s="19">
        <v>43745</v>
      </c>
      <c r="I171" s="925" t="s">
        <v>3290</v>
      </c>
      <c r="J171" s="932"/>
      <c r="K171" s="932"/>
      <c r="L171" s="932"/>
      <c r="M171" s="932"/>
      <c r="N171" s="932"/>
      <c r="O171" s="932"/>
      <c r="P171" s="932"/>
      <c r="Q171" s="932"/>
      <c r="R171" s="932"/>
      <c r="S171" s="932"/>
      <c r="T171" s="932"/>
      <c r="U171" s="932"/>
      <c r="V171" s="932"/>
    </row>
    <row r="172" spans="1:22" ht="68.25" customHeight="1">
      <c r="A172" s="12">
        <f t="shared" si="2"/>
        <v>161</v>
      </c>
      <c r="B172" s="929" t="s">
        <v>3289</v>
      </c>
      <c r="C172" s="12" t="s">
        <v>8528</v>
      </c>
      <c r="D172" s="94">
        <v>7100</v>
      </c>
      <c r="E172" s="12" t="s">
        <v>6939</v>
      </c>
      <c r="F172" s="12" t="s">
        <v>7066</v>
      </c>
      <c r="G172" s="621">
        <v>268948</v>
      </c>
      <c r="H172" s="19">
        <v>43745</v>
      </c>
      <c r="I172" s="925" t="s">
        <v>3290</v>
      </c>
      <c r="J172" s="932"/>
      <c r="K172" s="932"/>
      <c r="L172" s="932"/>
      <c r="M172" s="932"/>
      <c r="N172" s="932"/>
      <c r="O172" s="932"/>
      <c r="P172" s="932"/>
      <c r="Q172" s="932"/>
      <c r="R172" s="932"/>
      <c r="S172" s="932"/>
      <c r="T172" s="932"/>
      <c r="U172" s="932"/>
      <c r="V172" s="932"/>
    </row>
    <row r="173" spans="1:22" ht="68.25" customHeight="1">
      <c r="A173" s="12">
        <f t="shared" si="2"/>
        <v>162</v>
      </c>
      <c r="B173" s="13" t="s">
        <v>3289</v>
      </c>
      <c r="C173" s="12" t="s">
        <v>7057</v>
      </c>
      <c r="D173" s="12">
        <v>6100</v>
      </c>
      <c r="E173" s="12" t="s">
        <v>6939</v>
      </c>
      <c r="F173" s="12" t="s">
        <v>7067</v>
      </c>
      <c r="G173" s="621">
        <v>231068</v>
      </c>
      <c r="H173" s="19">
        <v>43452</v>
      </c>
      <c r="I173" s="13" t="s">
        <v>6675</v>
      </c>
    </row>
    <row r="174" spans="1:22" ht="68.25" customHeight="1">
      <c r="A174" s="12">
        <f t="shared" si="2"/>
        <v>163</v>
      </c>
      <c r="B174" s="925" t="s">
        <v>3289</v>
      </c>
      <c r="C174" s="12" t="s">
        <v>8528</v>
      </c>
      <c r="D174" s="63">
        <v>6100</v>
      </c>
      <c r="E174" s="12" t="s">
        <v>6939</v>
      </c>
      <c r="F174" s="12" t="s">
        <v>7068</v>
      </c>
      <c r="G174" s="621">
        <v>231068</v>
      </c>
      <c r="H174" s="19">
        <v>43745</v>
      </c>
      <c r="I174" s="925" t="s">
        <v>3290</v>
      </c>
      <c r="J174" s="932"/>
      <c r="K174" s="932"/>
      <c r="L174" s="932"/>
      <c r="M174" s="932"/>
      <c r="N174" s="932"/>
      <c r="O174" s="932"/>
      <c r="P174" s="932"/>
      <c r="Q174" s="932"/>
      <c r="R174" s="932"/>
      <c r="S174" s="932"/>
      <c r="T174" s="932"/>
      <c r="U174" s="932"/>
      <c r="V174" s="932"/>
    </row>
    <row r="175" spans="1:22" s="938" customFormat="1" ht="68.25" customHeight="1">
      <c r="A175" s="12">
        <f t="shared" si="2"/>
        <v>164</v>
      </c>
      <c r="B175" s="13" t="s">
        <v>3289</v>
      </c>
      <c r="C175" s="12" t="s">
        <v>7057</v>
      </c>
      <c r="D175" s="12">
        <v>6000</v>
      </c>
      <c r="E175" s="12" t="s">
        <v>6939</v>
      </c>
      <c r="F175" s="12" t="s">
        <v>7069</v>
      </c>
      <c r="G175" s="621">
        <v>227280</v>
      </c>
      <c r="H175" s="19">
        <v>43452</v>
      </c>
      <c r="I175" s="13" t="s">
        <v>6675</v>
      </c>
      <c r="J175"/>
      <c r="K175"/>
      <c r="L175"/>
      <c r="M175"/>
      <c r="N175"/>
      <c r="O175"/>
      <c r="P175"/>
      <c r="Q175"/>
      <c r="R175"/>
      <c r="S175"/>
      <c r="T175"/>
      <c r="U175"/>
      <c r="V175"/>
    </row>
    <row r="176" spans="1:22" s="942" customFormat="1" ht="68.25" customHeight="1">
      <c r="A176" s="12">
        <f t="shared" si="2"/>
        <v>165</v>
      </c>
      <c r="B176" s="929" t="s">
        <v>3289</v>
      </c>
      <c r="C176" s="12" t="s">
        <v>8528</v>
      </c>
      <c r="D176" s="63">
        <v>6200</v>
      </c>
      <c r="E176" s="12" t="s">
        <v>6939</v>
      </c>
      <c r="F176" s="12" t="s">
        <v>7070</v>
      </c>
      <c r="G176" s="621">
        <v>234856</v>
      </c>
      <c r="H176" s="19">
        <v>43745</v>
      </c>
      <c r="I176" s="925" t="s">
        <v>3290</v>
      </c>
      <c r="J176" s="932"/>
      <c r="K176" s="932"/>
      <c r="L176" s="932"/>
      <c r="M176" s="932"/>
      <c r="N176" s="932"/>
      <c r="O176" s="932"/>
      <c r="P176" s="932"/>
      <c r="Q176" s="932"/>
      <c r="R176" s="932"/>
      <c r="S176" s="932"/>
      <c r="T176" s="932"/>
      <c r="U176" s="932"/>
      <c r="V176" s="932"/>
    </row>
    <row r="177" spans="1:22" s="942" customFormat="1" ht="79.5" customHeight="1">
      <c r="A177" s="12">
        <f t="shared" si="2"/>
        <v>166</v>
      </c>
      <c r="B177" s="929" t="s">
        <v>3289</v>
      </c>
      <c r="C177" s="12" t="s">
        <v>9557</v>
      </c>
      <c r="D177" s="63">
        <v>4600</v>
      </c>
      <c r="E177" s="12" t="s">
        <v>6939</v>
      </c>
      <c r="F177" s="12" t="s">
        <v>7071</v>
      </c>
      <c r="G177" s="621">
        <v>165278</v>
      </c>
      <c r="H177" s="19">
        <v>43745</v>
      </c>
      <c r="I177" s="925" t="s">
        <v>3290</v>
      </c>
      <c r="J177" s="932"/>
      <c r="K177" s="932"/>
      <c r="L177" s="932"/>
      <c r="M177" s="932"/>
      <c r="N177" s="932"/>
      <c r="O177" s="932"/>
      <c r="P177" s="932"/>
      <c r="Q177" s="932"/>
      <c r="R177" s="932"/>
      <c r="S177" s="932"/>
      <c r="T177" s="932"/>
      <c r="U177" s="932"/>
      <c r="V177" s="932"/>
    </row>
    <row r="178" spans="1:22" s="935" customFormat="1" ht="85.5" customHeight="1">
      <c r="A178" s="12">
        <f t="shared" si="2"/>
        <v>167</v>
      </c>
      <c r="B178" s="929" t="s">
        <v>3289</v>
      </c>
      <c r="C178" s="12" t="s">
        <v>9557</v>
      </c>
      <c r="D178" s="63">
        <v>5000</v>
      </c>
      <c r="E178" s="12" t="s">
        <v>6939</v>
      </c>
      <c r="F178" s="12" t="s">
        <v>7072</v>
      </c>
      <c r="G178" s="621">
        <v>179650</v>
      </c>
      <c r="H178" s="19">
        <v>43745</v>
      </c>
      <c r="I178" s="925" t="s">
        <v>3290</v>
      </c>
      <c r="J178" s="942"/>
      <c r="K178" s="942"/>
      <c r="L178" s="942"/>
      <c r="M178" s="942"/>
      <c r="N178" s="942"/>
      <c r="O178" s="942"/>
      <c r="P178" s="942"/>
      <c r="Q178" s="942"/>
      <c r="R178" s="942"/>
      <c r="S178" s="942"/>
      <c r="T178" s="942"/>
      <c r="U178" s="942"/>
      <c r="V178" s="942"/>
    </row>
    <row r="179" spans="1:22" s="935" customFormat="1" ht="100.5" customHeight="1">
      <c r="A179" s="12">
        <f t="shared" si="2"/>
        <v>168</v>
      </c>
      <c r="B179" s="925" t="s">
        <v>3289</v>
      </c>
      <c r="C179" s="12" t="s">
        <v>9557</v>
      </c>
      <c r="D179" s="63">
        <v>3100</v>
      </c>
      <c r="E179" s="12" t="s">
        <v>6939</v>
      </c>
      <c r="F179" s="12" t="s">
        <v>7073</v>
      </c>
      <c r="G179" s="621">
        <v>111383</v>
      </c>
      <c r="H179" s="19">
        <v>43745</v>
      </c>
      <c r="I179" s="925" t="s">
        <v>3290</v>
      </c>
      <c r="J179" s="932"/>
      <c r="K179" s="932"/>
      <c r="L179" s="932"/>
      <c r="M179" s="932"/>
      <c r="N179" s="932"/>
      <c r="O179" s="932"/>
      <c r="P179" s="932"/>
      <c r="Q179" s="932"/>
      <c r="R179" s="932"/>
      <c r="S179" s="932"/>
      <c r="T179" s="932"/>
      <c r="U179" s="932"/>
      <c r="V179" s="932"/>
    </row>
    <row r="180" spans="1:22" s="935" customFormat="1" ht="88.5" customHeight="1">
      <c r="A180" s="12">
        <f t="shared" si="2"/>
        <v>169</v>
      </c>
      <c r="B180" s="929" t="s">
        <v>3289</v>
      </c>
      <c r="C180" s="12" t="s">
        <v>9558</v>
      </c>
      <c r="D180" s="63">
        <v>1500</v>
      </c>
      <c r="E180" s="12" t="s">
        <v>7074</v>
      </c>
      <c r="F180" s="12" t="s">
        <v>7075</v>
      </c>
      <c r="G180" s="621">
        <v>60525</v>
      </c>
      <c r="H180" s="19">
        <v>43745</v>
      </c>
      <c r="I180" s="925" t="s">
        <v>3290</v>
      </c>
      <c r="J180" s="932"/>
      <c r="K180" s="932"/>
      <c r="L180" s="932"/>
      <c r="M180" s="932"/>
      <c r="N180" s="932"/>
      <c r="O180" s="932"/>
      <c r="P180" s="932"/>
      <c r="Q180" s="932"/>
      <c r="R180" s="932"/>
      <c r="S180" s="932"/>
      <c r="T180" s="932"/>
      <c r="U180" s="932"/>
      <c r="V180" s="932"/>
    </row>
    <row r="181" spans="1:22" s="935" customFormat="1" ht="75" customHeight="1">
      <c r="A181" s="12">
        <f t="shared" si="2"/>
        <v>170</v>
      </c>
      <c r="B181" s="926" t="s">
        <v>3289</v>
      </c>
      <c r="C181" s="12" t="s">
        <v>3688</v>
      </c>
      <c r="D181" s="12">
        <v>2404</v>
      </c>
      <c r="E181" s="12" t="s">
        <v>3661</v>
      </c>
      <c r="F181" s="12" t="s">
        <v>3568</v>
      </c>
      <c r="G181" s="621">
        <v>138566.56</v>
      </c>
      <c r="H181" s="19">
        <v>43452</v>
      </c>
      <c r="I181" s="13" t="s">
        <v>6675</v>
      </c>
      <c r="J181"/>
      <c r="K181"/>
      <c r="L181"/>
      <c r="M181"/>
      <c r="N181"/>
      <c r="O181"/>
      <c r="P181"/>
      <c r="Q181"/>
      <c r="R181"/>
      <c r="S181"/>
      <c r="T181"/>
      <c r="U181"/>
      <c r="V181"/>
    </row>
    <row r="182" spans="1:22" s="935" customFormat="1" ht="73.5" customHeight="1">
      <c r="A182" s="12">
        <f t="shared" si="2"/>
        <v>171</v>
      </c>
      <c r="B182" s="933" t="s">
        <v>3289</v>
      </c>
      <c r="C182" s="19" t="s">
        <v>7057</v>
      </c>
      <c r="D182" s="189">
        <v>6000</v>
      </c>
      <c r="E182" s="19" t="s">
        <v>6924</v>
      </c>
      <c r="F182" s="19" t="s">
        <v>7076</v>
      </c>
      <c r="G182" s="621">
        <v>227280</v>
      </c>
      <c r="H182" s="19">
        <v>43745</v>
      </c>
      <c r="I182" s="925" t="s">
        <v>3290</v>
      </c>
      <c r="J182" s="934"/>
    </row>
    <row r="183" spans="1:22" s="935" customFormat="1" ht="123" customHeight="1">
      <c r="A183" s="12">
        <f t="shared" si="2"/>
        <v>172</v>
      </c>
      <c r="B183" s="929" t="s">
        <v>3289</v>
      </c>
      <c r="C183" s="12" t="s">
        <v>8528</v>
      </c>
      <c r="D183" s="84">
        <v>5200</v>
      </c>
      <c r="E183" s="12" t="s">
        <v>6939</v>
      </c>
      <c r="F183" s="12" t="s">
        <v>7077</v>
      </c>
      <c r="G183" s="621">
        <v>196976</v>
      </c>
      <c r="H183" s="19">
        <v>43745</v>
      </c>
      <c r="I183" s="925" t="s">
        <v>3290</v>
      </c>
      <c r="J183" s="932"/>
      <c r="K183" s="932"/>
      <c r="L183" s="932"/>
      <c r="M183" s="932"/>
      <c r="N183" s="932"/>
      <c r="O183" s="932"/>
      <c r="P183" s="932"/>
      <c r="Q183" s="932"/>
      <c r="R183" s="932"/>
      <c r="S183" s="932"/>
      <c r="T183" s="932"/>
      <c r="U183" s="932"/>
      <c r="V183" s="932"/>
    </row>
    <row r="184" spans="1:22" s="935" customFormat="1" ht="103.5" customHeight="1">
      <c r="A184" s="12">
        <f t="shared" si="2"/>
        <v>173</v>
      </c>
      <c r="B184" s="926" t="s">
        <v>3289</v>
      </c>
      <c r="C184" s="12" t="s">
        <v>9559</v>
      </c>
      <c r="D184" s="12">
        <v>5400</v>
      </c>
      <c r="E184" s="12" t="s">
        <v>6924</v>
      </c>
      <c r="F184" s="12" t="s">
        <v>7078</v>
      </c>
      <c r="G184" s="621">
        <v>204552</v>
      </c>
      <c r="H184" s="19">
        <v>43546</v>
      </c>
      <c r="I184" s="925" t="s">
        <v>7079</v>
      </c>
      <c r="J184"/>
      <c r="K184"/>
      <c r="L184"/>
      <c r="M184"/>
      <c r="N184"/>
      <c r="O184"/>
      <c r="P184"/>
      <c r="Q184"/>
      <c r="R184"/>
      <c r="S184"/>
      <c r="T184"/>
      <c r="U184"/>
      <c r="V184"/>
    </row>
    <row r="185" spans="1:22" s="935" customFormat="1" ht="100.5" customHeight="1">
      <c r="A185" s="12">
        <f t="shared" si="2"/>
        <v>174</v>
      </c>
      <c r="B185" s="933" t="s">
        <v>3289</v>
      </c>
      <c r="C185" s="19" t="s">
        <v>7057</v>
      </c>
      <c r="D185" s="189">
        <v>5000</v>
      </c>
      <c r="E185" s="19" t="s">
        <v>6924</v>
      </c>
      <c r="F185" s="19" t="s">
        <v>7080</v>
      </c>
      <c r="G185" s="621">
        <v>189400</v>
      </c>
      <c r="H185" s="19">
        <v>43745</v>
      </c>
      <c r="I185" s="925" t="s">
        <v>3290</v>
      </c>
      <c r="J185" s="934"/>
    </row>
    <row r="186" spans="1:22" s="935" customFormat="1" ht="81" customHeight="1">
      <c r="A186" s="12">
        <f t="shared" si="2"/>
        <v>175</v>
      </c>
      <c r="B186" s="13" t="s">
        <v>3289</v>
      </c>
      <c r="C186" s="12" t="s">
        <v>7057</v>
      </c>
      <c r="D186" s="12">
        <v>6600</v>
      </c>
      <c r="E186" s="12" t="s">
        <v>6939</v>
      </c>
      <c r="F186" s="12" t="s">
        <v>7081</v>
      </c>
      <c r="G186" s="621">
        <v>250008</v>
      </c>
      <c r="H186" s="19">
        <v>43452</v>
      </c>
      <c r="I186" s="13" t="s">
        <v>6675</v>
      </c>
      <c r="J186"/>
      <c r="K186"/>
      <c r="L186"/>
      <c r="M186"/>
      <c r="N186"/>
      <c r="O186"/>
      <c r="P186"/>
      <c r="Q186"/>
      <c r="R186"/>
      <c r="S186"/>
      <c r="T186"/>
      <c r="U186"/>
      <c r="V186"/>
    </row>
    <row r="187" spans="1:22" s="935" customFormat="1" ht="94.5" customHeight="1">
      <c r="A187" s="12">
        <f t="shared" si="2"/>
        <v>176</v>
      </c>
      <c r="B187" s="933" t="s">
        <v>3289</v>
      </c>
      <c r="C187" s="19" t="s">
        <v>9560</v>
      </c>
      <c r="D187" s="189">
        <v>6600</v>
      </c>
      <c r="E187" s="19" t="s">
        <v>6924</v>
      </c>
      <c r="F187" s="19" t="s">
        <v>7082</v>
      </c>
      <c r="G187" s="621">
        <v>252714</v>
      </c>
      <c r="H187" s="19">
        <v>43745</v>
      </c>
      <c r="I187" s="925" t="s">
        <v>3290</v>
      </c>
      <c r="J187" s="934"/>
    </row>
    <row r="188" spans="1:22" s="935" customFormat="1" ht="78" customHeight="1">
      <c r="A188" s="12">
        <f t="shared" si="2"/>
        <v>177</v>
      </c>
      <c r="B188" s="933" t="s">
        <v>3289</v>
      </c>
      <c r="C188" s="19" t="s">
        <v>9560</v>
      </c>
      <c r="D188" s="189">
        <v>6400</v>
      </c>
      <c r="E188" s="19" t="s">
        <v>6924</v>
      </c>
      <c r="F188" s="19" t="s">
        <v>7083</v>
      </c>
      <c r="G188" s="621">
        <v>245056</v>
      </c>
      <c r="H188" s="19">
        <v>43745</v>
      </c>
      <c r="I188" s="925" t="s">
        <v>3290</v>
      </c>
      <c r="J188" s="934"/>
    </row>
    <row r="189" spans="1:22" s="935" customFormat="1" ht="85.5" customHeight="1">
      <c r="A189" s="12">
        <f t="shared" si="2"/>
        <v>178</v>
      </c>
      <c r="B189" s="929" t="s">
        <v>3289</v>
      </c>
      <c r="C189" s="12" t="s">
        <v>9560</v>
      </c>
      <c r="D189" s="84">
        <v>5216</v>
      </c>
      <c r="E189" s="12" t="s">
        <v>6924</v>
      </c>
      <c r="F189" s="12" t="s">
        <v>7084</v>
      </c>
      <c r="G189" s="621">
        <v>199720.64</v>
      </c>
      <c r="H189" s="19">
        <v>43745</v>
      </c>
      <c r="I189" s="925" t="s">
        <v>3290</v>
      </c>
      <c r="J189" s="934"/>
    </row>
    <row r="190" spans="1:22" s="935" customFormat="1" ht="99" customHeight="1">
      <c r="A190" s="12">
        <f t="shared" si="2"/>
        <v>179</v>
      </c>
      <c r="B190" s="933" t="s">
        <v>3289</v>
      </c>
      <c r="C190" s="19" t="s">
        <v>9560</v>
      </c>
      <c r="D190" s="189">
        <v>7000</v>
      </c>
      <c r="E190" s="19" t="s">
        <v>6924</v>
      </c>
      <c r="F190" s="19" t="s">
        <v>7085</v>
      </c>
      <c r="G190" s="621">
        <v>268030</v>
      </c>
      <c r="H190" s="19">
        <v>43745</v>
      </c>
      <c r="I190" s="925" t="s">
        <v>3290</v>
      </c>
      <c r="J190" s="934"/>
    </row>
    <row r="191" spans="1:22" s="935" customFormat="1" ht="99" customHeight="1">
      <c r="A191" s="12">
        <f t="shared" si="2"/>
        <v>180</v>
      </c>
      <c r="B191" s="933" t="s">
        <v>3289</v>
      </c>
      <c r="C191" s="19" t="s">
        <v>9560</v>
      </c>
      <c r="D191" s="189">
        <v>5800</v>
      </c>
      <c r="E191" s="19" t="s">
        <v>6924</v>
      </c>
      <c r="F191" s="19" t="s">
        <v>7086</v>
      </c>
      <c r="G191" s="621">
        <v>222082</v>
      </c>
      <c r="H191" s="19">
        <v>43745</v>
      </c>
      <c r="I191" s="925" t="s">
        <v>3290</v>
      </c>
      <c r="J191" s="934"/>
    </row>
    <row r="192" spans="1:22" s="935" customFormat="1" ht="99" customHeight="1">
      <c r="A192" s="12">
        <f t="shared" si="2"/>
        <v>181</v>
      </c>
      <c r="B192" s="933" t="s">
        <v>3289</v>
      </c>
      <c r="C192" s="19" t="s">
        <v>9560</v>
      </c>
      <c r="D192" s="189">
        <v>7000</v>
      </c>
      <c r="E192" s="19" t="s">
        <v>6924</v>
      </c>
      <c r="F192" s="19" t="s">
        <v>7087</v>
      </c>
      <c r="G192" s="621">
        <v>268030</v>
      </c>
      <c r="H192" s="19">
        <v>43745</v>
      </c>
      <c r="I192" s="925" t="s">
        <v>3290</v>
      </c>
      <c r="J192" s="934"/>
    </row>
    <row r="193" spans="1:22" s="935" customFormat="1" ht="99" customHeight="1">
      <c r="A193" s="12">
        <f t="shared" si="2"/>
        <v>182</v>
      </c>
      <c r="B193" s="927" t="s">
        <v>3289</v>
      </c>
      <c r="C193" s="12" t="s">
        <v>7088</v>
      </c>
      <c r="D193" s="12">
        <v>4600</v>
      </c>
      <c r="E193" s="12" t="s">
        <v>6924</v>
      </c>
      <c r="F193" s="12" t="s">
        <v>7089</v>
      </c>
      <c r="G193" s="621">
        <v>176134</v>
      </c>
      <c r="H193" s="19">
        <v>43742</v>
      </c>
      <c r="I193" s="13" t="s">
        <v>7090</v>
      </c>
      <c r="J193"/>
      <c r="K193"/>
      <c r="L193"/>
      <c r="M193"/>
      <c r="N193"/>
      <c r="O193"/>
      <c r="P193"/>
      <c r="Q193"/>
      <c r="R193"/>
      <c r="S193"/>
      <c r="T193"/>
      <c r="U193"/>
      <c r="V193"/>
    </row>
    <row r="194" spans="1:22" s="935" customFormat="1" ht="99" customHeight="1">
      <c r="A194" s="12">
        <f t="shared" si="2"/>
        <v>183</v>
      </c>
      <c r="B194" s="929" t="s">
        <v>3289</v>
      </c>
      <c r="C194" s="12" t="s">
        <v>9560</v>
      </c>
      <c r="D194" s="84">
        <v>5450</v>
      </c>
      <c r="E194" s="12" t="s">
        <v>6924</v>
      </c>
      <c r="F194" s="12" t="s">
        <v>7091</v>
      </c>
      <c r="G194" s="621">
        <v>208680.5</v>
      </c>
      <c r="H194" s="19">
        <v>43745</v>
      </c>
      <c r="I194" s="925" t="s">
        <v>3290</v>
      </c>
      <c r="J194" s="934"/>
    </row>
    <row r="195" spans="1:22" s="935" customFormat="1" ht="99" customHeight="1">
      <c r="A195" s="12">
        <f t="shared" si="2"/>
        <v>184</v>
      </c>
      <c r="B195" s="933" t="s">
        <v>3289</v>
      </c>
      <c r="C195" s="19" t="s">
        <v>7057</v>
      </c>
      <c r="D195" s="189">
        <v>4900</v>
      </c>
      <c r="E195" s="19" t="s">
        <v>6924</v>
      </c>
      <c r="F195" s="19" t="s">
        <v>7092</v>
      </c>
      <c r="G195" s="621">
        <v>185612</v>
      </c>
      <c r="H195" s="19">
        <v>43745</v>
      </c>
      <c r="I195" s="925" t="s">
        <v>3290</v>
      </c>
      <c r="J195" s="934"/>
    </row>
    <row r="196" spans="1:22" s="935" customFormat="1" ht="99" customHeight="1">
      <c r="A196" s="12">
        <f t="shared" si="2"/>
        <v>185</v>
      </c>
      <c r="B196" s="13" t="s">
        <v>3289</v>
      </c>
      <c r="C196" s="12" t="s">
        <v>7057</v>
      </c>
      <c r="D196" s="12">
        <v>5000</v>
      </c>
      <c r="E196" s="12" t="s">
        <v>6939</v>
      </c>
      <c r="F196" s="12" t="s">
        <v>7093</v>
      </c>
      <c r="G196" s="621">
        <v>189400</v>
      </c>
      <c r="H196" s="19">
        <v>43452</v>
      </c>
      <c r="I196" s="13" t="s">
        <v>6675</v>
      </c>
      <c r="J196"/>
      <c r="K196"/>
      <c r="L196"/>
      <c r="M196"/>
      <c r="N196"/>
      <c r="O196"/>
      <c r="P196"/>
      <c r="Q196"/>
      <c r="R196"/>
      <c r="S196"/>
      <c r="T196"/>
      <c r="U196"/>
      <c r="V196"/>
    </row>
    <row r="197" spans="1:22" s="935" customFormat="1" ht="99" customHeight="1">
      <c r="A197" s="12">
        <f t="shared" si="2"/>
        <v>186</v>
      </c>
      <c r="B197" s="13" t="s">
        <v>3289</v>
      </c>
      <c r="C197" s="12" t="s">
        <v>9561</v>
      </c>
      <c r="D197" s="12">
        <v>3585</v>
      </c>
      <c r="E197" s="12" t="s">
        <v>6939</v>
      </c>
      <c r="F197" s="12" t="s">
        <v>7094</v>
      </c>
      <c r="G197" s="621">
        <v>137592.29999999999</v>
      </c>
      <c r="H197" s="19">
        <v>43452</v>
      </c>
      <c r="I197" s="13" t="s">
        <v>6675</v>
      </c>
      <c r="J197"/>
      <c r="K197"/>
      <c r="L197"/>
      <c r="M197"/>
      <c r="N197"/>
      <c r="O197"/>
      <c r="P197"/>
      <c r="Q197"/>
      <c r="R197"/>
      <c r="S197"/>
      <c r="T197"/>
      <c r="U197"/>
      <c r="V197"/>
    </row>
    <row r="198" spans="1:22" s="935" customFormat="1" ht="99" customHeight="1">
      <c r="A198" s="12">
        <f t="shared" si="2"/>
        <v>187</v>
      </c>
      <c r="B198" s="13" t="s">
        <v>3289</v>
      </c>
      <c r="C198" s="12" t="s">
        <v>9561</v>
      </c>
      <c r="D198" s="12">
        <v>4917</v>
      </c>
      <c r="E198" s="12" t="s">
        <v>6939</v>
      </c>
      <c r="F198" s="12" t="s">
        <v>7095</v>
      </c>
      <c r="G198" s="621">
        <v>188791.22</v>
      </c>
      <c r="H198" s="19">
        <v>43452</v>
      </c>
      <c r="I198" s="13" t="s">
        <v>6675</v>
      </c>
      <c r="J198"/>
      <c r="K198"/>
      <c r="L198"/>
      <c r="M198"/>
      <c r="N198"/>
      <c r="O198"/>
      <c r="P198"/>
      <c r="Q198"/>
      <c r="R198"/>
      <c r="S198"/>
      <c r="T198"/>
      <c r="U198"/>
      <c r="V198"/>
    </row>
    <row r="199" spans="1:22" s="935" customFormat="1" ht="99" customHeight="1">
      <c r="A199" s="12">
        <f t="shared" si="2"/>
        <v>188</v>
      </c>
      <c r="B199" s="933" t="s">
        <v>3289</v>
      </c>
      <c r="C199" s="19" t="s">
        <v>7031</v>
      </c>
      <c r="D199" s="940">
        <v>3000</v>
      </c>
      <c r="E199" s="19" t="s">
        <v>6924</v>
      </c>
      <c r="F199" s="19" t="s">
        <v>7096</v>
      </c>
      <c r="G199" s="621">
        <v>146940</v>
      </c>
      <c r="H199" s="19">
        <v>43745</v>
      </c>
      <c r="I199" s="925" t="s">
        <v>3290</v>
      </c>
      <c r="J199" s="934"/>
    </row>
    <row r="200" spans="1:22" s="935" customFormat="1" ht="99" customHeight="1">
      <c r="A200" s="12">
        <f t="shared" si="2"/>
        <v>189</v>
      </c>
      <c r="B200" s="929" t="s">
        <v>3289</v>
      </c>
      <c r="C200" s="12" t="s">
        <v>8528</v>
      </c>
      <c r="D200" s="84">
        <v>3000</v>
      </c>
      <c r="E200" s="12" t="s">
        <v>6939</v>
      </c>
      <c r="F200" s="12" t="s">
        <v>7097</v>
      </c>
      <c r="G200" s="621">
        <v>113640</v>
      </c>
      <c r="H200" s="19">
        <v>43745</v>
      </c>
      <c r="I200" s="925" t="s">
        <v>3290</v>
      </c>
      <c r="J200" s="932"/>
      <c r="K200" s="932"/>
      <c r="L200" s="932"/>
      <c r="M200" s="932"/>
      <c r="N200" s="932"/>
      <c r="O200" s="932"/>
      <c r="P200" s="932"/>
      <c r="Q200" s="932"/>
      <c r="R200" s="932"/>
      <c r="S200" s="932"/>
      <c r="T200" s="932"/>
      <c r="U200" s="932"/>
      <c r="V200" s="932"/>
    </row>
    <row r="201" spans="1:22" s="935" customFormat="1" ht="99" customHeight="1">
      <c r="A201" s="12">
        <f t="shared" si="2"/>
        <v>190</v>
      </c>
      <c r="B201" s="926" t="s">
        <v>3289</v>
      </c>
      <c r="C201" s="12" t="s">
        <v>9559</v>
      </c>
      <c r="D201" s="12">
        <v>3000</v>
      </c>
      <c r="E201" s="12" t="s">
        <v>6924</v>
      </c>
      <c r="F201" s="12" t="s">
        <v>7098</v>
      </c>
      <c r="G201" s="621">
        <v>113640</v>
      </c>
      <c r="H201" s="19">
        <v>43546</v>
      </c>
      <c r="I201" s="925" t="s">
        <v>7079</v>
      </c>
      <c r="J201"/>
      <c r="K201"/>
      <c r="L201"/>
      <c r="M201"/>
      <c r="N201"/>
      <c r="O201"/>
      <c r="P201"/>
      <c r="Q201"/>
      <c r="R201"/>
      <c r="S201"/>
      <c r="T201"/>
      <c r="U201"/>
      <c r="V201"/>
    </row>
    <row r="202" spans="1:22" s="935" customFormat="1" ht="99" customHeight="1">
      <c r="A202" s="12">
        <f t="shared" si="2"/>
        <v>191</v>
      </c>
      <c r="B202" s="13" t="s">
        <v>3289</v>
      </c>
      <c r="C202" s="12" t="s">
        <v>7057</v>
      </c>
      <c r="D202" s="12">
        <v>9080</v>
      </c>
      <c r="E202" s="12" t="s">
        <v>6939</v>
      </c>
      <c r="F202" s="12" t="s">
        <v>7099</v>
      </c>
      <c r="G202" s="621">
        <v>113640</v>
      </c>
      <c r="H202" s="19">
        <v>43452</v>
      </c>
      <c r="I202" s="13" t="s">
        <v>6675</v>
      </c>
      <c r="J202"/>
      <c r="K202"/>
      <c r="L202"/>
      <c r="M202"/>
      <c r="N202"/>
      <c r="O202"/>
      <c r="P202"/>
      <c r="Q202"/>
      <c r="R202"/>
      <c r="S202"/>
      <c r="T202"/>
      <c r="U202"/>
      <c r="V202"/>
    </row>
    <row r="203" spans="1:22" s="935" customFormat="1" ht="99" customHeight="1">
      <c r="A203" s="12">
        <f t="shared" si="2"/>
        <v>192</v>
      </c>
      <c r="B203" s="929" t="s">
        <v>3289</v>
      </c>
      <c r="C203" s="12" t="s">
        <v>8528</v>
      </c>
      <c r="D203" s="12">
        <v>8200</v>
      </c>
      <c r="E203" s="12" t="s">
        <v>6939</v>
      </c>
      <c r="F203" s="12" t="s">
        <v>7100</v>
      </c>
      <c r="G203" s="621">
        <v>310616</v>
      </c>
      <c r="H203" s="19">
        <v>43745</v>
      </c>
      <c r="I203" s="925" t="s">
        <v>3290</v>
      </c>
      <c r="J203" s="932"/>
      <c r="K203" s="932"/>
      <c r="L203" s="932"/>
      <c r="M203" s="932"/>
      <c r="N203" s="932"/>
      <c r="O203" s="932"/>
      <c r="P203" s="932"/>
      <c r="Q203" s="932"/>
      <c r="R203" s="932"/>
      <c r="S203" s="932"/>
      <c r="T203" s="932"/>
      <c r="U203" s="932"/>
      <c r="V203" s="932"/>
    </row>
    <row r="204" spans="1:22" s="935" customFormat="1" ht="99" customHeight="1">
      <c r="A204" s="12">
        <f t="shared" ref="A204:A267" si="3">1+A203</f>
        <v>193</v>
      </c>
      <c r="B204" s="933" t="s">
        <v>3289</v>
      </c>
      <c r="C204" s="19" t="s">
        <v>7057</v>
      </c>
      <c r="D204" s="189">
        <v>7000</v>
      </c>
      <c r="E204" s="19" t="s">
        <v>6924</v>
      </c>
      <c r="F204" s="19" t="s">
        <v>7101</v>
      </c>
      <c r="G204" s="621">
        <v>265160</v>
      </c>
      <c r="H204" s="19">
        <v>43745</v>
      </c>
      <c r="I204" s="925" t="s">
        <v>3290</v>
      </c>
      <c r="J204" s="934"/>
    </row>
    <row r="205" spans="1:22" s="935" customFormat="1" ht="99" customHeight="1">
      <c r="A205" s="12">
        <f t="shared" si="3"/>
        <v>194</v>
      </c>
      <c r="B205" s="929" t="s">
        <v>3289</v>
      </c>
      <c r="C205" s="12" t="s">
        <v>9562</v>
      </c>
      <c r="D205" s="84">
        <v>4000</v>
      </c>
      <c r="E205" s="12" t="s">
        <v>6939</v>
      </c>
      <c r="F205" s="12" t="s">
        <v>7102</v>
      </c>
      <c r="G205" s="621">
        <v>148720</v>
      </c>
      <c r="H205" s="19">
        <v>43745</v>
      </c>
      <c r="I205" s="925" t="s">
        <v>3290</v>
      </c>
      <c r="J205" s="932"/>
      <c r="K205" s="932"/>
      <c r="L205" s="932"/>
      <c r="M205" s="932"/>
      <c r="N205" s="932"/>
      <c r="O205" s="932"/>
      <c r="P205" s="932"/>
      <c r="Q205" s="932"/>
      <c r="R205" s="932"/>
      <c r="S205" s="932"/>
      <c r="T205" s="932"/>
      <c r="U205" s="932"/>
      <c r="V205" s="932"/>
    </row>
    <row r="206" spans="1:22" s="935" customFormat="1" ht="99" customHeight="1">
      <c r="A206" s="12">
        <f t="shared" si="3"/>
        <v>195</v>
      </c>
      <c r="B206" s="926" t="s">
        <v>3289</v>
      </c>
      <c r="C206" s="12" t="s">
        <v>3689</v>
      </c>
      <c r="D206" s="12">
        <v>1513</v>
      </c>
      <c r="E206" s="12" t="s">
        <v>3661</v>
      </c>
      <c r="F206" s="12" t="s">
        <v>3690</v>
      </c>
      <c r="G206" s="621">
        <v>87209.32</v>
      </c>
      <c r="H206" s="19">
        <v>43452</v>
      </c>
      <c r="I206" s="13" t="s">
        <v>6675</v>
      </c>
      <c r="J206"/>
      <c r="K206"/>
      <c r="L206"/>
      <c r="M206"/>
      <c r="N206"/>
      <c r="O206"/>
      <c r="P206"/>
      <c r="Q206"/>
      <c r="R206"/>
      <c r="S206"/>
      <c r="T206"/>
      <c r="U206"/>
      <c r="V206"/>
    </row>
    <row r="207" spans="1:22" s="935" customFormat="1" ht="99" customHeight="1">
      <c r="A207" s="12">
        <f t="shared" si="3"/>
        <v>196</v>
      </c>
      <c r="B207" s="926" t="s">
        <v>3289</v>
      </c>
      <c r="C207" s="12" t="s">
        <v>3684</v>
      </c>
      <c r="D207" s="12">
        <v>1763</v>
      </c>
      <c r="E207" s="12" t="s">
        <v>3661</v>
      </c>
      <c r="F207" s="12" t="s">
        <v>3686</v>
      </c>
      <c r="G207" s="621">
        <v>205318.98</v>
      </c>
      <c r="H207" s="19">
        <v>43452</v>
      </c>
      <c r="I207" s="13" t="s">
        <v>6675</v>
      </c>
      <c r="J207"/>
      <c r="K207"/>
      <c r="L207"/>
      <c r="M207"/>
      <c r="N207"/>
      <c r="O207"/>
      <c r="P207"/>
      <c r="Q207"/>
      <c r="R207"/>
      <c r="S207"/>
      <c r="T207"/>
      <c r="U207"/>
      <c r="V207"/>
    </row>
    <row r="208" spans="1:22" s="935" customFormat="1" ht="99" customHeight="1">
      <c r="A208" s="12">
        <f t="shared" si="3"/>
        <v>197</v>
      </c>
      <c r="B208" s="13" t="s">
        <v>3289</v>
      </c>
      <c r="C208" s="12" t="s">
        <v>9563</v>
      </c>
      <c r="D208" s="12">
        <v>7200</v>
      </c>
      <c r="E208" s="12" t="s">
        <v>6939</v>
      </c>
      <c r="F208" s="12" t="s">
        <v>7103</v>
      </c>
      <c r="G208" s="621">
        <v>276552</v>
      </c>
      <c r="H208" s="19">
        <v>43452</v>
      </c>
      <c r="I208" s="13" t="s">
        <v>6675</v>
      </c>
      <c r="J208"/>
      <c r="K208"/>
      <c r="L208"/>
      <c r="M208"/>
      <c r="N208"/>
      <c r="O208"/>
      <c r="P208"/>
      <c r="Q208"/>
      <c r="R208"/>
      <c r="S208"/>
      <c r="T208"/>
      <c r="U208"/>
      <c r="V208"/>
    </row>
    <row r="209" spans="1:22" s="935" customFormat="1" ht="99" customHeight="1">
      <c r="A209" s="12">
        <f t="shared" si="3"/>
        <v>198</v>
      </c>
      <c r="B209" s="926" t="s">
        <v>3289</v>
      </c>
      <c r="C209" s="12" t="s">
        <v>3692</v>
      </c>
      <c r="D209" s="12">
        <v>975</v>
      </c>
      <c r="E209" s="12" t="s">
        <v>3661</v>
      </c>
      <c r="F209" s="12" t="s">
        <v>3567</v>
      </c>
      <c r="G209" s="621">
        <v>56199</v>
      </c>
      <c r="H209" s="19">
        <v>43452</v>
      </c>
      <c r="I209" s="13" t="s">
        <v>6675</v>
      </c>
      <c r="J209"/>
      <c r="K209"/>
      <c r="L209"/>
      <c r="M209"/>
      <c r="N209"/>
      <c r="O209"/>
      <c r="P209"/>
      <c r="Q209"/>
      <c r="R209"/>
      <c r="S209"/>
      <c r="T209"/>
      <c r="U209"/>
      <c r="V209"/>
    </row>
    <row r="210" spans="1:22" s="935" customFormat="1" ht="99" customHeight="1">
      <c r="A210" s="12">
        <f t="shared" si="3"/>
        <v>199</v>
      </c>
      <c r="B210" s="926" t="s">
        <v>3289</v>
      </c>
      <c r="C210" s="12" t="s">
        <v>3684</v>
      </c>
      <c r="D210" s="12">
        <v>3031</v>
      </c>
      <c r="E210" s="12" t="s">
        <v>3661</v>
      </c>
      <c r="F210" s="12" t="s">
        <v>3685</v>
      </c>
      <c r="G210" s="621">
        <v>352990.26</v>
      </c>
      <c r="H210" s="19">
        <v>43452</v>
      </c>
      <c r="I210" s="13" t="s">
        <v>6675</v>
      </c>
      <c r="J210"/>
      <c r="K210"/>
      <c r="L210"/>
      <c r="M210"/>
      <c r="N210"/>
      <c r="O210"/>
      <c r="P210"/>
      <c r="Q210"/>
      <c r="R210"/>
      <c r="S210"/>
      <c r="T210"/>
      <c r="U210"/>
      <c r="V210"/>
    </row>
    <row r="211" spans="1:22" s="935" customFormat="1" ht="99" customHeight="1">
      <c r="A211" s="12">
        <f t="shared" si="3"/>
        <v>200</v>
      </c>
      <c r="B211" s="933" t="s">
        <v>3289</v>
      </c>
      <c r="C211" s="19" t="s">
        <v>7598</v>
      </c>
      <c r="D211" s="189">
        <v>8300</v>
      </c>
      <c r="E211" s="19" t="s">
        <v>6924</v>
      </c>
      <c r="F211" s="19" t="s">
        <v>7104</v>
      </c>
      <c r="G211" s="621">
        <v>340134</v>
      </c>
      <c r="H211" s="19">
        <v>43745</v>
      </c>
      <c r="I211" s="925" t="s">
        <v>3290</v>
      </c>
      <c r="J211" s="934"/>
    </row>
    <row r="212" spans="1:22" s="935" customFormat="1" ht="99" customHeight="1">
      <c r="A212" s="12">
        <f t="shared" si="3"/>
        <v>201</v>
      </c>
      <c r="B212" s="926" t="s">
        <v>3289</v>
      </c>
      <c r="C212" s="12" t="s">
        <v>3639</v>
      </c>
      <c r="D212" s="12">
        <v>6900</v>
      </c>
      <c r="E212" s="12" t="s">
        <v>7105</v>
      </c>
      <c r="F212" s="12" t="s">
        <v>7106</v>
      </c>
      <c r="G212" s="621">
        <v>282762</v>
      </c>
      <c r="H212" s="19">
        <v>43726</v>
      </c>
      <c r="I212" s="925" t="s">
        <v>7107</v>
      </c>
      <c r="J212"/>
      <c r="K212"/>
      <c r="L212"/>
      <c r="M212"/>
      <c r="N212"/>
      <c r="O212"/>
      <c r="P212"/>
      <c r="Q212"/>
      <c r="R212"/>
      <c r="S212"/>
      <c r="T212"/>
      <c r="U212"/>
      <c r="V212"/>
    </row>
    <row r="213" spans="1:22" s="935" customFormat="1" ht="99" customHeight="1">
      <c r="A213" s="12">
        <f t="shared" si="3"/>
        <v>202</v>
      </c>
      <c r="B213" s="13" t="s">
        <v>3289</v>
      </c>
      <c r="C213" s="12" t="s">
        <v>9564</v>
      </c>
      <c r="D213" s="12">
        <v>8200</v>
      </c>
      <c r="E213" s="12" t="s">
        <v>6939</v>
      </c>
      <c r="F213" s="12" t="s">
        <v>7108</v>
      </c>
      <c r="G213" s="621">
        <v>336036</v>
      </c>
      <c r="H213" s="19">
        <v>43452</v>
      </c>
      <c r="I213" s="13" t="s">
        <v>6675</v>
      </c>
      <c r="J213"/>
      <c r="K213"/>
      <c r="L213"/>
      <c r="M213"/>
      <c r="N213"/>
      <c r="O213"/>
      <c r="P213"/>
      <c r="Q213"/>
      <c r="R213"/>
      <c r="S213"/>
      <c r="T213"/>
      <c r="U213"/>
      <c r="V213"/>
    </row>
    <row r="214" spans="1:22" s="935" customFormat="1" ht="132.75" customHeight="1">
      <c r="A214" s="12">
        <f t="shared" si="3"/>
        <v>203</v>
      </c>
      <c r="B214" s="13" t="s">
        <v>3289</v>
      </c>
      <c r="C214" s="12" t="s">
        <v>9564</v>
      </c>
      <c r="D214" s="12">
        <v>6500</v>
      </c>
      <c r="E214" s="12" t="s">
        <v>6939</v>
      </c>
      <c r="F214" s="12" t="s">
        <v>7109</v>
      </c>
      <c r="G214" s="621">
        <v>266370</v>
      </c>
      <c r="H214" s="19">
        <v>43452</v>
      </c>
      <c r="I214" s="13" t="s">
        <v>6675</v>
      </c>
      <c r="J214"/>
      <c r="K214"/>
      <c r="L214"/>
      <c r="M214"/>
      <c r="N214"/>
      <c r="O214"/>
      <c r="P214"/>
      <c r="Q214"/>
      <c r="R214"/>
      <c r="S214"/>
      <c r="T214"/>
      <c r="U214"/>
      <c r="V214"/>
    </row>
    <row r="215" spans="1:22" s="935" customFormat="1" ht="75" customHeight="1">
      <c r="A215" s="12">
        <f t="shared" si="3"/>
        <v>204</v>
      </c>
      <c r="B215" s="927" t="s">
        <v>3289</v>
      </c>
      <c r="C215" s="12" t="s">
        <v>7110</v>
      </c>
      <c r="D215" s="12">
        <v>1000</v>
      </c>
      <c r="E215" s="12" t="s">
        <v>6935</v>
      </c>
      <c r="F215" s="12" t="s">
        <v>7111</v>
      </c>
      <c r="G215" s="621">
        <v>27173.25</v>
      </c>
      <c r="H215" s="19">
        <v>43763</v>
      </c>
      <c r="I215" s="13" t="s">
        <v>7112</v>
      </c>
      <c r="J215"/>
      <c r="K215"/>
      <c r="L215"/>
      <c r="M215"/>
      <c r="N215"/>
      <c r="O215"/>
      <c r="P215"/>
      <c r="Q215"/>
      <c r="R215"/>
      <c r="S215"/>
      <c r="T215"/>
      <c r="U215"/>
      <c r="V215"/>
    </row>
    <row r="216" spans="1:22" s="935" customFormat="1" ht="83.25" customHeight="1">
      <c r="A216" s="12">
        <f t="shared" si="3"/>
        <v>205</v>
      </c>
      <c r="B216" s="926" t="s">
        <v>3289</v>
      </c>
      <c r="C216" s="12" t="s">
        <v>7113</v>
      </c>
      <c r="D216" s="12">
        <v>1000</v>
      </c>
      <c r="E216" s="12" t="s">
        <v>6935</v>
      </c>
      <c r="F216" s="12" t="s">
        <v>7114</v>
      </c>
      <c r="G216" s="621">
        <v>27173.25</v>
      </c>
      <c r="H216" s="19">
        <v>43627</v>
      </c>
      <c r="I216" s="925" t="s">
        <v>7115</v>
      </c>
      <c r="J216"/>
      <c r="K216"/>
      <c r="L216"/>
      <c r="M216"/>
      <c r="N216"/>
      <c r="O216"/>
      <c r="P216"/>
      <c r="Q216"/>
      <c r="R216"/>
      <c r="S216"/>
      <c r="T216"/>
      <c r="U216"/>
      <c r="V216"/>
    </row>
    <row r="217" spans="1:22" s="935" customFormat="1" ht="83.25" customHeight="1">
      <c r="A217" s="12">
        <f t="shared" si="3"/>
        <v>206</v>
      </c>
      <c r="B217" s="926" t="s">
        <v>3289</v>
      </c>
      <c r="C217" s="12" t="s">
        <v>7110</v>
      </c>
      <c r="D217" s="12">
        <v>1000</v>
      </c>
      <c r="E217" s="12" t="s">
        <v>6935</v>
      </c>
      <c r="F217" s="12" t="s">
        <v>7116</v>
      </c>
      <c r="G217" s="621">
        <v>27173.25</v>
      </c>
      <c r="H217" s="19">
        <v>43669</v>
      </c>
      <c r="I217" s="925" t="s">
        <v>7117</v>
      </c>
      <c r="J217"/>
      <c r="K217"/>
      <c r="L217"/>
      <c r="M217"/>
      <c r="N217"/>
      <c r="O217"/>
      <c r="P217"/>
      <c r="Q217"/>
      <c r="R217"/>
      <c r="S217"/>
      <c r="T217"/>
      <c r="U217"/>
      <c r="V217"/>
    </row>
    <row r="218" spans="1:22" s="935" customFormat="1" ht="75" customHeight="1">
      <c r="A218" s="12">
        <f t="shared" si="3"/>
        <v>207</v>
      </c>
      <c r="B218" s="926" t="s">
        <v>3289</v>
      </c>
      <c r="C218" s="12" t="s">
        <v>7110</v>
      </c>
      <c r="D218" s="12">
        <v>1000</v>
      </c>
      <c r="E218" s="12" t="s">
        <v>6935</v>
      </c>
      <c r="F218" s="12" t="s">
        <v>7118</v>
      </c>
      <c r="G218" s="621">
        <v>27173.25</v>
      </c>
      <c r="H218" s="19">
        <v>43689</v>
      </c>
      <c r="I218" s="925" t="s">
        <v>7119</v>
      </c>
      <c r="J218"/>
      <c r="K218"/>
      <c r="L218"/>
      <c r="M218"/>
      <c r="N218"/>
      <c r="O218"/>
      <c r="P218"/>
      <c r="Q218"/>
      <c r="R218"/>
      <c r="S218"/>
      <c r="T218"/>
      <c r="U218"/>
      <c r="V218"/>
    </row>
    <row r="219" spans="1:22" s="935" customFormat="1" ht="69" customHeight="1">
      <c r="A219" s="12">
        <f t="shared" si="3"/>
        <v>208</v>
      </c>
      <c r="B219" s="927" t="s">
        <v>3289</v>
      </c>
      <c r="C219" s="12" t="s">
        <v>7113</v>
      </c>
      <c r="D219" s="849">
        <v>1000</v>
      </c>
      <c r="E219" s="12" t="s">
        <v>7120</v>
      </c>
      <c r="F219" s="12" t="s">
        <v>7121</v>
      </c>
      <c r="G219" s="621">
        <v>27173.25</v>
      </c>
      <c r="H219" s="19">
        <v>43867</v>
      </c>
      <c r="I219" s="925" t="s">
        <v>7122</v>
      </c>
      <c r="J219"/>
      <c r="K219"/>
      <c r="L219"/>
      <c r="M219"/>
      <c r="N219"/>
      <c r="O219"/>
      <c r="P219"/>
      <c r="Q219"/>
      <c r="R219"/>
      <c r="S219"/>
      <c r="T219"/>
      <c r="U219"/>
      <c r="V219"/>
    </row>
    <row r="220" spans="1:22" s="935" customFormat="1" ht="86.25" customHeight="1">
      <c r="A220" s="12">
        <f t="shared" si="3"/>
        <v>209</v>
      </c>
      <c r="B220" s="926" t="s">
        <v>3289</v>
      </c>
      <c r="C220" s="12" t="s">
        <v>6934</v>
      </c>
      <c r="D220" s="12">
        <v>1000</v>
      </c>
      <c r="E220" s="12" t="s">
        <v>6935</v>
      </c>
      <c r="F220" s="12" t="s">
        <v>7123</v>
      </c>
      <c r="G220" s="621">
        <v>27173.25</v>
      </c>
      <c r="H220" s="19">
        <v>43563</v>
      </c>
      <c r="I220" s="925" t="s">
        <v>7124</v>
      </c>
      <c r="J220"/>
      <c r="K220"/>
      <c r="L220"/>
      <c r="M220"/>
      <c r="N220"/>
      <c r="O220"/>
      <c r="P220"/>
      <c r="Q220"/>
      <c r="R220"/>
      <c r="S220"/>
      <c r="T220"/>
      <c r="U220"/>
      <c r="V220"/>
    </row>
    <row r="221" spans="1:22" s="935" customFormat="1" ht="75" customHeight="1">
      <c r="A221" s="12">
        <f t="shared" si="3"/>
        <v>210</v>
      </c>
      <c r="B221" s="926" t="s">
        <v>3289</v>
      </c>
      <c r="C221" s="12" t="s">
        <v>7113</v>
      </c>
      <c r="D221" s="12">
        <v>1000</v>
      </c>
      <c r="E221" s="12" t="s">
        <v>6935</v>
      </c>
      <c r="F221" s="12" t="s">
        <v>7125</v>
      </c>
      <c r="G221" s="621">
        <v>27173.25</v>
      </c>
      <c r="H221" s="19">
        <v>43635</v>
      </c>
      <c r="I221" s="925" t="s">
        <v>7126</v>
      </c>
      <c r="J221"/>
      <c r="K221"/>
      <c r="L221"/>
      <c r="M221"/>
      <c r="N221"/>
      <c r="O221"/>
      <c r="P221"/>
      <c r="Q221"/>
      <c r="R221"/>
      <c r="S221"/>
      <c r="T221"/>
      <c r="U221"/>
      <c r="V221"/>
    </row>
    <row r="222" spans="1:22" s="935" customFormat="1" ht="75" customHeight="1">
      <c r="A222" s="12">
        <f t="shared" si="3"/>
        <v>211</v>
      </c>
      <c r="B222" s="13" t="s">
        <v>3289</v>
      </c>
      <c r="C222" s="12" t="s">
        <v>7208</v>
      </c>
      <c r="D222" s="12">
        <v>1000</v>
      </c>
      <c r="E222" s="12" t="s">
        <v>7120</v>
      </c>
      <c r="F222" s="12" t="s">
        <v>7127</v>
      </c>
      <c r="G222" s="621">
        <v>27173.25</v>
      </c>
      <c r="H222" s="19">
        <v>43452</v>
      </c>
      <c r="I222" s="13" t="s">
        <v>6675</v>
      </c>
      <c r="J222"/>
      <c r="K222"/>
      <c r="L222"/>
      <c r="M222"/>
      <c r="N222"/>
      <c r="O222"/>
      <c r="P222"/>
      <c r="Q222"/>
      <c r="R222"/>
      <c r="S222"/>
      <c r="T222"/>
      <c r="U222"/>
      <c r="V222"/>
    </row>
    <row r="223" spans="1:22" s="935" customFormat="1" ht="81.75" customHeight="1">
      <c r="A223" s="12">
        <f t="shared" si="3"/>
        <v>212</v>
      </c>
      <c r="B223" s="925" t="s">
        <v>3289</v>
      </c>
      <c r="C223" s="12" t="s">
        <v>9565</v>
      </c>
      <c r="D223" s="63">
        <v>1000</v>
      </c>
      <c r="E223" s="12" t="s">
        <v>7128</v>
      </c>
      <c r="F223" s="63" t="s">
        <v>7129</v>
      </c>
      <c r="G223" s="621">
        <v>27173.25</v>
      </c>
      <c r="H223" s="86">
        <v>43745</v>
      </c>
      <c r="I223" s="925" t="s">
        <v>3290</v>
      </c>
      <c r="J223" s="932"/>
      <c r="K223" s="932"/>
      <c r="L223" s="932"/>
      <c r="M223" s="932"/>
      <c r="N223" s="932"/>
      <c r="O223" s="932"/>
      <c r="P223" s="932"/>
      <c r="Q223" s="932"/>
      <c r="R223" s="932"/>
      <c r="S223" s="932"/>
      <c r="T223" s="932"/>
      <c r="U223" s="932"/>
      <c r="V223" s="932"/>
    </row>
    <row r="224" spans="1:22" s="935" customFormat="1" ht="74.25" customHeight="1">
      <c r="A224" s="12">
        <f t="shared" si="3"/>
        <v>213</v>
      </c>
      <c r="B224" s="13" t="s">
        <v>3289</v>
      </c>
      <c r="C224" s="12" t="s">
        <v>7208</v>
      </c>
      <c r="D224" s="12">
        <v>1000</v>
      </c>
      <c r="E224" s="12" t="s">
        <v>7120</v>
      </c>
      <c r="F224" s="12" t="s">
        <v>7130</v>
      </c>
      <c r="G224" s="621">
        <v>27173.25</v>
      </c>
      <c r="H224" s="19">
        <v>43452</v>
      </c>
      <c r="I224" s="13" t="s">
        <v>6675</v>
      </c>
      <c r="J224"/>
      <c r="K224"/>
      <c r="L224"/>
      <c r="M224"/>
      <c r="N224"/>
      <c r="O224"/>
      <c r="P224"/>
      <c r="Q224"/>
      <c r="R224"/>
      <c r="S224"/>
      <c r="T224"/>
      <c r="U224"/>
      <c r="V224"/>
    </row>
    <row r="225" spans="1:22" s="935" customFormat="1" ht="65.25" customHeight="1">
      <c r="A225" s="12">
        <f t="shared" si="3"/>
        <v>214</v>
      </c>
      <c r="B225" s="926" t="s">
        <v>3289</v>
      </c>
      <c r="C225" s="12" t="s">
        <v>7113</v>
      </c>
      <c r="D225" s="12">
        <v>1000</v>
      </c>
      <c r="E225" s="12" t="s">
        <v>6935</v>
      </c>
      <c r="F225" s="12" t="s">
        <v>7131</v>
      </c>
      <c r="G225" s="621">
        <v>27173.25</v>
      </c>
      <c r="H225" s="19">
        <v>43641</v>
      </c>
      <c r="I225" s="925" t="s">
        <v>7132</v>
      </c>
      <c r="J225"/>
      <c r="K225"/>
      <c r="L225"/>
      <c r="M225"/>
      <c r="N225"/>
      <c r="O225"/>
      <c r="P225"/>
      <c r="Q225"/>
      <c r="R225"/>
      <c r="S225"/>
      <c r="T225"/>
      <c r="U225"/>
      <c r="V225"/>
    </row>
    <row r="226" spans="1:22" s="935" customFormat="1" ht="108" customHeight="1">
      <c r="A226" s="12">
        <f t="shared" si="3"/>
        <v>215</v>
      </c>
      <c r="B226" s="926" t="s">
        <v>3289</v>
      </c>
      <c r="C226" s="12" t="s">
        <v>7110</v>
      </c>
      <c r="D226" s="12">
        <v>1000</v>
      </c>
      <c r="E226" s="12" t="s">
        <v>6935</v>
      </c>
      <c r="F226" s="12" t="s">
        <v>7133</v>
      </c>
      <c r="G226" s="621">
        <v>27173.25</v>
      </c>
      <c r="H226" s="19">
        <v>43725</v>
      </c>
      <c r="I226" s="925" t="s">
        <v>7134</v>
      </c>
      <c r="J226"/>
      <c r="K226"/>
      <c r="L226"/>
      <c r="M226"/>
      <c r="N226"/>
      <c r="O226"/>
      <c r="P226"/>
      <c r="Q226"/>
      <c r="R226"/>
      <c r="S226"/>
      <c r="T226"/>
      <c r="U226"/>
      <c r="V226"/>
    </row>
    <row r="227" spans="1:22" s="935" customFormat="1" ht="108" customHeight="1">
      <c r="A227" s="12">
        <f t="shared" si="3"/>
        <v>216</v>
      </c>
      <c r="B227" s="13" t="s">
        <v>3289</v>
      </c>
      <c r="C227" s="12" t="s">
        <v>7113</v>
      </c>
      <c r="D227" s="12">
        <v>1000</v>
      </c>
      <c r="E227" s="12" t="s">
        <v>7120</v>
      </c>
      <c r="F227" s="12" t="s">
        <v>9566</v>
      </c>
      <c r="G227" s="621">
        <v>27173.25</v>
      </c>
      <c r="H227" s="19">
        <v>44337</v>
      </c>
      <c r="I227" s="13" t="s">
        <v>9567</v>
      </c>
      <c r="J227"/>
      <c r="K227"/>
      <c r="L227"/>
      <c r="M227"/>
      <c r="N227"/>
      <c r="O227"/>
      <c r="P227"/>
      <c r="Q227"/>
      <c r="R227"/>
      <c r="S227"/>
      <c r="T227"/>
      <c r="U227"/>
      <c r="V227"/>
    </row>
    <row r="228" spans="1:22" s="935" customFormat="1" ht="108" customHeight="1">
      <c r="A228" s="12">
        <f t="shared" si="3"/>
        <v>217</v>
      </c>
      <c r="B228" s="926" t="s">
        <v>3289</v>
      </c>
      <c r="C228" s="12" t="s">
        <v>7113</v>
      </c>
      <c r="D228" s="12">
        <v>1000</v>
      </c>
      <c r="E228" s="12" t="s">
        <v>6935</v>
      </c>
      <c r="F228" s="12" t="s">
        <v>7135</v>
      </c>
      <c r="G228" s="621">
        <v>27173.25</v>
      </c>
      <c r="H228" s="19">
        <v>43643</v>
      </c>
      <c r="I228" s="925" t="s">
        <v>7136</v>
      </c>
      <c r="J228"/>
      <c r="K228"/>
      <c r="L228"/>
      <c r="M228"/>
      <c r="N228"/>
      <c r="O228"/>
      <c r="P228"/>
      <c r="Q228"/>
      <c r="R228"/>
      <c r="S228"/>
      <c r="T228"/>
      <c r="U228"/>
      <c r="V228"/>
    </row>
    <row r="229" spans="1:22" s="935" customFormat="1" ht="108" customHeight="1">
      <c r="A229" s="12">
        <f t="shared" si="3"/>
        <v>218</v>
      </c>
      <c r="B229" s="926" t="s">
        <v>3289</v>
      </c>
      <c r="C229" s="12" t="s">
        <v>7113</v>
      </c>
      <c r="D229" s="12">
        <v>1000</v>
      </c>
      <c r="E229" s="12" t="s">
        <v>6935</v>
      </c>
      <c r="F229" s="12" t="s">
        <v>7137</v>
      </c>
      <c r="G229" s="621">
        <v>27173.25</v>
      </c>
      <c r="H229" s="19">
        <v>43641</v>
      </c>
      <c r="I229" s="925" t="s">
        <v>7132</v>
      </c>
      <c r="J229"/>
      <c r="K229"/>
      <c r="L229"/>
      <c r="M229"/>
      <c r="N229"/>
      <c r="O229"/>
      <c r="P229"/>
      <c r="Q229"/>
      <c r="R229"/>
      <c r="S229"/>
      <c r="T229"/>
      <c r="U229"/>
      <c r="V229"/>
    </row>
    <row r="230" spans="1:22" s="935" customFormat="1" ht="108" customHeight="1">
      <c r="A230" s="12">
        <f t="shared" si="3"/>
        <v>219</v>
      </c>
      <c r="B230" s="926" t="s">
        <v>3289</v>
      </c>
      <c r="C230" s="12" t="s">
        <v>7110</v>
      </c>
      <c r="D230" s="12">
        <v>1000</v>
      </c>
      <c r="E230" s="12" t="s">
        <v>6935</v>
      </c>
      <c r="F230" s="12" t="s">
        <v>7138</v>
      </c>
      <c r="G230" s="621">
        <v>27173.25</v>
      </c>
      <c r="H230" s="19">
        <v>43706</v>
      </c>
      <c r="I230" s="925" t="s">
        <v>7139</v>
      </c>
      <c r="J230"/>
      <c r="K230"/>
      <c r="L230"/>
      <c r="M230"/>
      <c r="N230"/>
      <c r="O230"/>
      <c r="P230"/>
      <c r="Q230"/>
      <c r="R230"/>
      <c r="S230"/>
      <c r="T230"/>
      <c r="U230"/>
      <c r="V230"/>
    </row>
    <row r="231" spans="1:22" s="935" customFormat="1" ht="108" customHeight="1">
      <c r="A231" s="12">
        <f t="shared" si="3"/>
        <v>220</v>
      </c>
      <c r="B231" s="927" t="s">
        <v>3289</v>
      </c>
      <c r="C231" s="12" t="s">
        <v>7113</v>
      </c>
      <c r="D231" s="12">
        <v>1000</v>
      </c>
      <c r="E231" s="12" t="s">
        <v>6935</v>
      </c>
      <c r="F231" s="12" t="s">
        <v>7140</v>
      </c>
      <c r="G231" s="621">
        <v>27173.25</v>
      </c>
      <c r="H231" s="19">
        <v>43809</v>
      </c>
      <c r="I231" s="13" t="s">
        <v>7141</v>
      </c>
      <c r="J231"/>
      <c r="K231"/>
      <c r="L231"/>
      <c r="M231"/>
      <c r="N231"/>
      <c r="O231"/>
      <c r="P231"/>
      <c r="Q231"/>
      <c r="R231"/>
      <c r="S231"/>
      <c r="T231"/>
      <c r="U231"/>
      <c r="V231"/>
    </row>
    <row r="232" spans="1:22" s="935" customFormat="1" ht="108" customHeight="1">
      <c r="A232" s="12">
        <f t="shared" si="3"/>
        <v>221</v>
      </c>
      <c r="B232" s="927" t="s">
        <v>3289</v>
      </c>
      <c r="C232" s="84" t="s">
        <v>7142</v>
      </c>
      <c r="D232" s="12">
        <v>1000</v>
      </c>
      <c r="E232" s="12" t="s">
        <v>6935</v>
      </c>
      <c r="F232" s="12" t="s">
        <v>7143</v>
      </c>
      <c r="G232" s="621">
        <v>27173.25</v>
      </c>
      <c r="H232" s="19">
        <v>43776</v>
      </c>
      <c r="I232" s="13" t="s">
        <v>7144</v>
      </c>
      <c r="J232"/>
      <c r="K232"/>
      <c r="L232"/>
      <c r="M232"/>
      <c r="N232"/>
      <c r="O232"/>
      <c r="P232"/>
      <c r="Q232"/>
      <c r="R232"/>
      <c r="S232"/>
      <c r="T232"/>
      <c r="U232"/>
      <c r="V232"/>
    </row>
    <row r="233" spans="1:22" s="935" customFormat="1" ht="108" customHeight="1">
      <c r="A233" s="12">
        <f t="shared" si="3"/>
        <v>222</v>
      </c>
      <c r="B233" s="927" t="s">
        <v>3289</v>
      </c>
      <c r="C233" s="12" t="s">
        <v>7110</v>
      </c>
      <c r="D233" s="12">
        <v>1000</v>
      </c>
      <c r="E233" s="12" t="s">
        <v>6935</v>
      </c>
      <c r="F233" s="12" t="s">
        <v>7145</v>
      </c>
      <c r="G233" s="621">
        <v>27173.25</v>
      </c>
      <c r="H233" s="19">
        <v>43745</v>
      </c>
      <c r="I233" s="13" t="s">
        <v>7146</v>
      </c>
      <c r="J233"/>
      <c r="K233"/>
      <c r="L233"/>
      <c r="M233"/>
      <c r="N233"/>
      <c r="O233"/>
      <c r="P233"/>
      <c r="Q233"/>
      <c r="R233"/>
      <c r="S233"/>
      <c r="T233"/>
      <c r="U233"/>
      <c r="V233"/>
    </row>
    <row r="234" spans="1:22" s="935" customFormat="1" ht="108" customHeight="1">
      <c r="A234" s="12">
        <f t="shared" si="3"/>
        <v>223</v>
      </c>
      <c r="B234" s="927" t="s">
        <v>3289</v>
      </c>
      <c r="C234" s="84" t="s">
        <v>7142</v>
      </c>
      <c r="D234" s="12">
        <v>1000</v>
      </c>
      <c r="E234" s="12" t="s">
        <v>6935</v>
      </c>
      <c r="F234" s="12" t="s">
        <v>7147</v>
      </c>
      <c r="G234" s="621">
        <v>27173.25</v>
      </c>
      <c r="H234" s="19">
        <v>43791</v>
      </c>
      <c r="I234" s="13" t="s">
        <v>7148</v>
      </c>
      <c r="J234"/>
      <c r="K234"/>
      <c r="L234"/>
      <c r="M234"/>
      <c r="N234"/>
      <c r="O234"/>
      <c r="P234"/>
      <c r="Q234"/>
      <c r="R234"/>
      <c r="S234"/>
      <c r="T234"/>
      <c r="U234"/>
      <c r="V234"/>
    </row>
    <row r="235" spans="1:22" s="935" customFormat="1" ht="79.5" customHeight="1">
      <c r="A235" s="12">
        <f t="shared" si="3"/>
        <v>224</v>
      </c>
      <c r="B235" s="926" t="s">
        <v>3289</v>
      </c>
      <c r="C235" s="12" t="s">
        <v>7110</v>
      </c>
      <c r="D235" s="12">
        <v>1000</v>
      </c>
      <c r="E235" s="12" t="s">
        <v>6935</v>
      </c>
      <c r="F235" s="12" t="s">
        <v>7149</v>
      </c>
      <c r="G235" s="621">
        <v>27173.25</v>
      </c>
      <c r="H235" s="19">
        <v>43731</v>
      </c>
      <c r="I235" s="925" t="s">
        <v>7150</v>
      </c>
      <c r="J235"/>
      <c r="K235"/>
      <c r="L235"/>
      <c r="M235"/>
      <c r="N235"/>
      <c r="O235"/>
      <c r="P235"/>
      <c r="Q235"/>
      <c r="R235"/>
      <c r="S235"/>
      <c r="T235"/>
      <c r="U235"/>
      <c r="V235"/>
    </row>
    <row r="236" spans="1:22" s="935" customFormat="1" ht="79.5" customHeight="1">
      <c r="A236" s="12">
        <f t="shared" si="3"/>
        <v>225</v>
      </c>
      <c r="B236" s="927" t="s">
        <v>3289</v>
      </c>
      <c r="C236" s="12" t="s">
        <v>7113</v>
      </c>
      <c r="D236" s="12">
        <v>1000</v>
      </c>
      <c r="E236" s="12" t="s">
        <v>6935</v>
      </c>
      <c r="F236" s="12" t="s">
        <v>7151</v>
      </c>
      <c r="G236" s="621">
        <v>27173.25</v>
      </c>
      <c r="H236" s="19">
        <v>43809</v>
      </c>
      <c r="I236" s="13" t="s">
        <v>7141</v>
      </c>
      <c r="J236"/>
      <c r="K236"/>
      <c r="L236"/>
      <c r="M236"/>
      <c r="N236"/>
      <c r="O236"/>
      <c r="P236"/>
      <c r="Q236"/>
      <c r="R236"/>
      <c r="S236"/>
      <c r="T236"/>
      <c r="U236"/>
      <c r="V236"/>
    </row>
    <row r="237" spans="1:22" s="935" customFormat="1" ht="79.5" customHeight="1">
      <c r="A237" s="12">
        <f t="shared" si="3"/>
        <v>226</v>
      </c>
      <c r="B237" s="927" t="s">
        <v>3289</v>
      </c>
      <c r="C237" s="12" t="s">
        <v>7113</v>
      </c>
      <c r="D237" s="849">
        <v>1000</v>
      </c>
      <c r="E237" s="84" t="s">
        <v>7120</v>
      </c>
      <c r="F237" s="12" t="s">
        <v>7152</v>
      </c>
      <c r="G237" s="621">
        <v>27173.25</v>
      </c>
      <c r="H237" s="19">
        <v>44131</v>
      </c>
      <c r="I237" s="79" t="s">
        <v>7153</v>
      </c>
      <c r="J237"/>
      <c r="K237"/>
      <c r="L237"/>
      <c r="M237"/>
      <c r="N237"/>
      <c r="O237"/>
      <c r="P237"/>
      <c r="Q237"/>
      <c r="R237"/>
      <c r="S237"/>
      <c r="T237"/>
      <c r="U237"/>
      <c r="V237"/>
    </row>
    <row r="238" spans="1:22" s="935" customFormat="1" ht="79.5" customHeight="1">
      <c r="A238" s="12">
        <f t="shared" si="3"/>
        <v>227</v>
      </c>
      <c r="B238" s="19" t="s">
        <v>3289</v>
      </c>
      <c r="C238" s="12" t="s">
        <v>7154</v>
      </c>
      <c r="D238" s="189">
        <v>1000</v>
      </c>
      <c r="E238" s="84" t="s">
        <v>7155</v>
      </c>
      <c r="F238" s="12" t="s">
        <v>7156</v>
      </c>
      <c r="G238" s="621">
        <v>27173.25</v>
      </c>
      <c r="H238" s="19">
        <v>44181</v>
      </c>
      <c r="I238" s="925" t="s">
        <v>7157</v>
      </c>
      <c r="J238" s="943"/>
      <c r="K238" s="944"/>
      <c r="L238" s="944"/>
      <c r="M238" s="944"/>
      <c r="N238" s="944"/>
      <c r="O238" s="944"/>
      <c r="P238" s="944"/>
      <c r="Q238" s="944"/>
      <c r="R238" s="944"/>
      <c r="S238" s="944"/>
      <c r="T238" s="944"/>
      <c r="U238" s="944"/>
      <c r="V238" s="944"/>
    </row>
    <row r="239" spans="1:22" s="935" customFormat="1" ht="79.5" customHeight="1">
      <c r="A239" s="12">
        <f t="shared" si="3"/>
        <v>228</v>
      </c>
      <c r="B239" s="927" t="s">
        <v>3289</v>
      </c>
      <c r="C239" s="945" t="s">
        <v>7113</v>
      </c>
      <c r="D239" s="849">
        <v>1000</v>
      </c>
      <c r="E239" s="84" t="s">
        <v>7120</v>
      </c>
      <c r="F239" s="802" t="s">
        <v>7158</v>
      </c>
      <c r="G239" s="621">
        <v>27173.25</v>
      </c>
      <c r="H239" s="19">
        <v>43902</v>
      </c>
      <c r="I239" s="79" t="s">
        <v>7159</v>
      </c>
      <c r="J239"/>
      <c r="K239"/>
      <c r="L239"/>
      <c r="M239"/>
      <c r="N239"/>
      <c r="O239"/>
      <c r="P239"/>
      <c r="Q239"/>
      <c r="R239"/>
      <c r="S239"/>
      <c r="T239"/>
      <c r="U239"/>
      <c r="V239"/>
    </row>
    <row r="240" spans="1:22" s="935" customFormat="1" ht="79.5" customHeight="1">
      <c r="A240" s="12">
        <f t="shared" si="3"/>
        <v>229</v>
      </c>
      <c r="B240" s="927" t="s">
        <v>3289</v>
      </c>
      <c r="C240" s="12" t="s">
        <v>7113</v>
      </c>
      <c r="D240" s="12">
        <v>1000</v>
      </c>
      <c r="E240" s="12" t="s">
        <v>6935</v>
      </c>
      <c r="F240" s="12" t="s">
        <v>7160</v>
      </c>
      <c r="G240" s="621">
        <v>27173.25</v>
      </c>
      <c r="H240" s="19">
        <v>43808</v>
      </c>
      <c r="I240" s="13" t="s">
        <v>7161</v>
      </c>
      <c r="J240"/>
      <c r="K240"/>
      <c r="L240"/>
      <c r="M240"/>
      <c r="N240"/>
      <c r="O240"/>
      <c r="P240"/>
      <c r="Q240"/>
      <c r="R240"/>
      <c r="S240"/>
      <c r="T240"/>
      <c r="U240"/>
      <c r="V240"/>
    </row>
    <row r="241" spans="1:22" s="935" customFormat="1" ht="79.5" customHeight="1">
      <c r="A241" s="12">
        <f t="shared" si="3"/>
        <v>230</v>
      </c>
      <c r="B241" s="927" t="s">
        <v>3289</v>
      </c>
      <c r="C241" s="12" t="s">
        <v>7113</v>
      </c>
      <c r="D241" s="12">
        <v>1000</v>
      </c>
      <c r="E241" s="12" t="s">
        <v>6935</v>
      </c>
      <c r="F241" s="12" t="s">
        <v>7162</v>
      </c>
      <c r="G241" s="621">
        <v>27173.25</v>
      </c>
      <c r="H241" s="19">
        <v>43801</v>
      </c>
      <c r="I241" s="13" t="s">
        <v>7163</v>
      </c>
      <c r="J241"/>
      <c r="K241"/>
      <c r="L241"/>
      <c r="M241"/>
      <c r="N241"/>
      <c r="O241"/>
      <c r="P241"/>
      <c r="Q241"/>
      <c r="R241"/>
      <c r="S241"/>
      <c r="T241"/>
      <c r="U241"/>
      <c r="V241"/>
    </row>
    <row r="242" spans="1:22" s="935" customFormat="1" ht="79.5" customHeight="1">
      <c r="A242" s="12">
        <f t="shared" si="3"/>
        <v>231</v>
      </c>
      <c r="B242" s="929" t="s">
        <v>3289</v>
      </c>
      <c r="C242" s="12" t="s">
        <v>9565</v>
      </c>
      <c r="D242" s="84">
        <v>1000</v>
      </c>
      <c r="E242" s="12" t="s">
        <v>7128</v>
      </c>
      <c r="F242" s="12" t="s">
        <v>7164</v>
      </c>
      <c r="G242" s="621">
        <v>27173.25</v>
      </c>
      <c r="H242" s="86">
        <v>43745</v>
      </c>
      <c r="I242" s="925" t="s">
        <v>3290</v>
      </c>
      <c r="J242" s="932"/>
      <c r="K242" s="932"/>
      <c r="L242" s="932"/>
      <c r="M242" s="932"/>
      <c r="N242" s="932"/>
      <c r="O242" s="932"/>
      <c r="P242" s="932"/>
      <c r="Q242" s="932"/>
      <c r="R242" s="932"/>
      <c r="S242" s="932"/>
      <c r="T242" s="932"/>
      <c r="U242" s="932"/>
      <c r="V242" s="932"/>
    </row>
    <row r="243" spans="1:22" s="935" customFormat="1" ht="79.5" customHeight="1">
      <c r="A243" s="12">
        <f t="shared" si="3"/>
        <v>232</v>
      </c>
      <c r="B243" s="927" t="s">
        <v>3289</v>
      </c>
      <c r="C243" s="945" t="s">
        <v>7113</v>
      </c>
      <c r="D243" s="849">
        <v>1000</v>
      </c>
      <c r="E243" s="12" t="s">
        <v>7120</v>
      </c>
      <c r="F243" s="802" t="s">
        <v>7165</v>
      </c>
      <c r="G243" s="621">
        <v>27173.25</v>
      </c>
      <c r="H243" s="946">
        <v>43867</v>
      </c>
      <c r="I243" s="79" t="s">
        <v>7122</v>
      </c>
      <c r="J243"/>
      <c r="K243"/>
      <c r="L243"/>
      <c r="M243"/>
      <c r="N243"/>
      <c r="O243"/>
      <c r="P243"/>
      <c r="Q243"/>
      <c r="R243"/>
      <c r="S243"/>
      <c r="T243"/>
      <c r="U243"/>
      <c r="V243"/>
    </row>
    <row r="244" spans="1:22" s="935" customFormat="1" ht="79.5" customHeight="1">
      <c r="A244" s="12">
        <f t="shared" si="3"/>
        <v>233</v>
      </c>
      <c r="B244" s="926" t="s">
        <v>3289</v>
      </c>
      <c r="C244" s="12" t="s">
        <v>7110</v>
      </c>
      <c r="D244" s="12">
        <v>1000</v>
      </c>
      <c r="E244" s="12" t="s">
        <v>6935</v>
      </c>
      <c r="F244" s="12" t="s">
        <v>7166</v>
      </c>
      <c r="G244" s="621">
        <v>27173.25</v>
      </c>
      <c r="H244" s="19">
        <v>43664</v>
      </c>
      <c r="I244" s="925" t="s">
        <v>7167</v>
      </c>
      <c r="J244"/>
      <c r="K244"/>
      <c r="L244"/>
      <c r="M244"/>
      <c r="N244"/>
      <c r="O244"/>
      <c r="P244"/>
      <c r="Q244"/>
      <c r="R244"/>
      <c r="S244"/>
      <c r="T244"/>
      <c r="U244"/>
      <c r="V244"/>
    </row>
    <row r="245" spans="1:22" s="935" customFormat="1" ht="79.5" customHeight="1">
      <c r="A245" s="12">
        <f t="shared" si="3"/>
        <v>234</v>
      </c>
      <c r="B245" s="926" t="s">
        <v>3289</v>
      </c>
      <c r="C245" s="12" t="s">
        <v>6934</v>
      </c>
      <c r="D245" s="12">
        <v>1000</v>
      </c>
      <c r="E245" s="12" t="s">
        <v>6935</v>
      </c>
      <c r="F245" s="12" t="s">
        <v>7168</v>
      </c>
      <c r="G245" s="621">
        <v>27173.25</v>
      </c>
      <c r="H245" s="19">
        <v>43558</v>
      </c>
      <c r="I245" s="925" t="s">
        <v>7169</v>
      </c>
      <c r="J245"/>
      <c r="K245"/>
      <c r="L245"/>
      <c r="M245"/>
      <c r="N245"/>
      <c r="O245"/>
      <c r="P245"/>
      <c r="Q245"/>
      <c r="R245"/>
      <c r="S245"/>
      <c r="T245"/>
      <c r="U245"/>
      <c r="V245"/>
    </row>
    <row r="246" spans="1:22" s="935" customFormat="1" ht="79.5" customHeight="1">
      <c r="A246" s="12">
        <f t="shared" si="3"/>
        <v>235</v>
      </c>
      <c r="B246" s="927" t="s">
        <v>3289</v>
      </c>
      <c r="C246" s="945" t="s">
        <v>7113</v>
      </c>
      <c r="D246" s="849">
        <v>1000</v>
      </c>
      <c r="E246" s="12" t="s">
        <v>7120</v>
      </c>
      <c r="F246" s="802" t="s">
        <v>7170</v>
      </c>
      <c r="G246" s="621">
        <v>27173.25</v>
      </c>
      <c r="H246" s="946">
        <v>43900</v>
      </c>
      <c r="I246" s="79" t="s">
        <v>7171</v>
      </c>
      <c r="J246"/>
      <c r="K246"/>
      <c r="L246"/>
      <c r="M246"/>
      <c r="N246"/>
      <c r="O246"/>
      <c r="P246"/>
      <c r="Q246"/>
      <c r="R246"/>
      <c r="S246"/>
      <c r="T246"/>
      <c r="U246"/>
      <c r="V246"/>
    </row>
    <row r="247" spans="1:22" s="935" customFormat="1" ht="79.5" customHeight="1">
      <c r="A247" s="12">
        <f t="shared" si="3"/>
        <v>236</v>
      </c>
      <c r="B247" s="927" t="s">
        <v>3289</v>
      </c>
      <c r="C247" s="945" t="s">
        <v>7113</v>
      </c>
      <c r="D247" s="849">
        <v>1000</v>
      </c>
      <c r="E247" s="12" t="s">
        <v>7120</v>
      </c>
      <c r="F247" s="802" t="s">
        <v>7172</v>
      </c>
      <c r="G247" s="621">
        <v>27173.25</v>
      </c>
      <c r="H247" s="946">
        <v>43914</v>
      </c>
      <c r="I247" s="79" t="s">
        <v>7173</v>
      </c>
      <c r="J247"/>
      <c r="K247"/>
      <c r="L247"/>
      <c r="M247"/>
      <c r="N247"/>
      <c r="O247"/>
      <c r="P247"/>
      <c r="Q247"/>
      <c r="R247"/>
      <c r="S247"/>
      <c r="T247"/>
      <c r="U247"/>
      <c r="V247"/>
    </row>
    <row r="248" spans="1:22" s="935" customFormat="1" ht="79.5" customHeight="1">
      <c r="A248" s="12">
        <f t="shared" si="3"/>
        <v>237</v>
      </c>
      <c r="B248" s="927" t="s">
        <v>3289</v>
      </c>
      <c r="C248" s="12" t="s">
        <v>7113</v>
      </c>
      <c r="D248" s="849">
        <v>1000</v>
      </c>
      <c r="E248" s="12" t="s">
        <v>7120</v>
      </c>
      <c r="F248" s="12" t="s">
        <v>7174</v>
      </c>
      <c r="G248" s="621">
        <v>27173.25</v>
      </c>
      <c r="H248" s="19">
        <v>44130</v>
      </c>
      <c r="I248" s="79" t="s">
        <v>7175</v>
      </c>
      <c r="J248"/>
      <c r="K248"/>
      <c r="L248"/>
      <c r="M248"/>
      <c r="N248"/>
      <c r="O248"/>
      <c r="P248"/>
      <c r="Q248"/>
      <c r="R248"/>
      <c r="S248"/>
      <c r="T248"/>
      <c r="U248"/>
      <c r="V248"/>
    </row>
    <row r="249" spans="1:22" s="935" customFormat="1" ht="79.5" customHeight="1">
      <c r="A249" s="12">
        <f t="shared" si="3"/>
        <v>238</v>
      </c>
      <c r="B249" s="927" t="s">
        <v>3289</v>
      </c>
      <c r="C249" s="945" t="s">
        <v>7113</v>
      </c>
      <c r="D249" s="849">
        <v>1000</v>
      </c>
      <c r="E249" s="12" t="s">
        <v>7120</v>
      </c>
      <c r="F249" s="802" t="s">
        <v>7176</v>
      </c>
      <c r="G249" s="621">
        <v>27173.25</v>
      </c>
      <c r="H249" s="946">
        <v>43903</v>
      </c>
      <c r="I249" s="79" t="s">
        <v>7177</v>
      </c>
      <c r="J249"/>
      <c r="K249"/>
      <c r="L249"/>
      <c r="M249"/>
      <c r="N249"/>
      <c r="O249"/>
      <c r="P249"/>
      <c r="Q249"/>
      <c r="R249"/>
      <c r="S249"/>
      <c r="T249"/>
      <c r="U249"/>
      <c r="V249"/>
    </row>
    <row r="250" spans="1:22" s="935" customFormat="1" ht="79.5" customHeight="1">
      <c r="A250" s="12">
        <f t="shared" si="3"/>
        <v>239</v>
      </c>
      <c r="B250" s="926" t="s">
        <v>3289</v>
      </c>
      <c r="C250" s="12" t="s">
        <v>7113</v>
      </c>
      <c r="D250" s="12">
        <v>1000</v>
      </c>
      <c r="E250" s="12" t="s">
        <v>6935</v>
      </c>
      <c r="F250" s="12" t="s">
        <v>7178</v>
      </c>
      <c r="G250" s="621">
        <v>27173.25</v>
      </c>
      <c r="H250" s="19">
        <v>43643</v>
      </c>
      <c r="I250" s="925" t="s">
        <v>7136</v>
      </c>
      <c r="J250"/>
      <c r="K250"/>
      <c r="L250"/>
      <c r="M250"/>
      <c r="N250"/>
      <c r="O250"/>
      <c r="P250"/>
      <c r="Q250"/>
      <c r="R250"/>
      <c r="S250"/>
      <c r="T250"/>
      <c r="U250"/>
      <c r="V250"/>
    </row>
    <row r="251" spans="1:22" s="935" customFormat="1" ht="79.5" customHeight="1">
      <c r="A251" s="12">
        <f t="shared" si="3"/>
        <v>240</v>
      </c>
      <c r="B251" s="927" t="s">
        <v>3289</v>
      </c>
      <c r="C251" s="84" t="s">
        <v>7142</v>
      </c>
      <c r="D251" s="12">
        <v>1000</v>
      </c>
      <c r="E251" s="12" t="s">
        <v>6935</v>
      </c>
      <c r="F251" s="12" t="s">
        <v>7179</v>
      </c>
      <c r="G251" s="621">
        <v>27173.25</v>
      </c>
      <c r="H251" s="19">
        <v>43791</v>
      </c>
      <c r="I251" s="13" t="s">
        <v>7148</v>
      </c>
      <c r="J251"/>
      <c r="K251"/>
      <c r="L251"/>
      <c r="M251"/>
      <c r="N251"/>
      <c r="O251"/>
      <c r="P251"/>
      <c r="Q251"/>
      <c r="R251"/>
      <c r="S251"/>
      <c r="T251"/>
      <c r="U251"/>
      <c r="V251"/>
    </row>
    <row r="252" spans="1:22" s="935" customFormat="1" ht="95.25" customHeight="1">
      <c r="A252" s="12">
        <f t="shared" si="3"/>
        <v>241</v>
      </c>
      <c r="B252" s="929" t="s">
        <v>3289</v>
      </c>
      <c r="C252" s="12" t="s">
        <v>9565</v>
      </c>
      <c r="D252" s="84">
        <v>1000</v>
      </c>
      <c r="E252" s="12" t="s">
        <v>7128</v>
      </c>
      <c r="F252" s="12" t="s">
        <v>7180</v>
      </c>
      <c r="G252" s="621">
        <v>27173.25</v>
      </c>
      <c r="H252" s="86">
        <v>43745</v>
      </c>
      <c r="I252" s="925" t="s">
        <v>3290</v>
      </c>
      <c r="J252" s="932"/>
      <c r="K252" s="932"/>
      <c r="L252" s="932"/>
      <c r="M252" s="932"/>
      <c r="N252" s="932"/>
      <c r="O252" s="932"/>
      <c r="P252" s="932"/>
      <c r="Q252" s="932"/>
      <c r="R252" s="932"/>
      <c r="S252" s="932"/>
      <c r="T252" s="932"/>
      <c r="U252" s="932"/>
      <c r="V252" s="932"/>
    </row>
    <row r="253" spans="1:22" s="935" customFormat="1" ht="95.25" customHeight="1">
      <c r="A253" s="12">
        <f t="shared" si="3"/>
        <v>242</v>
      </c>
      <c r="B253" s="926" t="s">
        <v>3289</v>
      </c>
      <c r="C253" s="12" t="s">
        <v>7113</v>
      </c>
      <c r="D253" s="12">
        <v>1000</v>
      </c>
      <c r="E253" s="12" t="s">
        <v>6935</v>
      </c>
      <c r="F253" s="12" t="s">
        <v>7181</v>
      </c>
      <c r="G253" s="621">
        <v>27173.25</v>
      </c>
      <c r="H253" s="19">
        <v>43626</v>
      </c>
      <c r="I253" s="925" t="s">
        <v>7182</v>
      </c>
      <c r="J253"/>
      <c r="K253"/>
      <c r="L253"/>
      <c r="M253"/>
      <c r="N253"/>
      <c r="O253"/>
      <c r="P253"/>
      <c r="Q253"/>
      <c r="R253"/>
      <c r="S253"/>
      <c r="T253"/>
      <c r="U253"/>
      <c r="V253"/>
    </row>
    <row r="254" spans="1:22" s="935" customFormat="1" ht="95.25" customHeight="1">
      <c r="A254" s="12">
        <f t="shared" si="3"/>
        <v>243</v>
      </c>
      <c r="B254" s="926" t="s">
        <v>3289</v>
      </c>
      <c r="C254" s="12" t="s">
        <v>7110</v>
      </c>
      <c r="D254" s="12">
        <v>1000</v>
      </c>
      <c r="E254" s="12" t="s">
        <v>6935</v>
      </c>
      <c r="F254" s="12" t="s">
        <v>7183</v>
      </c>
      <c r="G254" s="621">
        <v>27173.25</v>
      </c>
      <c r="H254" s="19">
        <v>43649</v>
      </c>
      <c r="I254" s="925" t="s">
        <v>7184</v>
      </c>
      <c r="J254"/>
      <c r="K254"/>
      <c r="L254"/>
      <c r="M254"/>
      <c r="N254"/>
      <c r="O254"/>
      <c r="P254"/>
      <c r="Q254"/>
      <c r="R254"/>
      <c r="S254"/>
      <c r="T254"/>
      <c r="U254"/>
      <c r="V254"/>
    </row>
    <row r="255" spans="1:22" s="935" customFormat="1" ht="95.25" customHeight="1">
      <c r="A255" s="12">
        <f t="shared" si="3"/>
        <v>244</v>
      </c>
      <c r="B255" s="926" t="s">
        <v>3289</v>
      </c>
      <c r="C255" s="12" t="s">
        <v>7110</v>
      </c>
      <c r="D255" s="12">
        <v>1000</v>
      </c>
      <c r="E255" s="12" t="s">
        <v>6935</v>
      </c>
      <c r="F255" s="12" t="s">
        <v>7185</v>
      </c>
      <c r="G255" s="621">
        <v>27173.25</v>
      </c>
      <c r="H255" s="19">
        <v>43665</v>
      </c>
      <c r="I255" s="925" t="s">
        <v>7186</v>
      </c>
      <c r="J255"/>
      <c r="K255"/>
      <c r="L255"/>
      <c r="M255"/>
      <c r="N255"/>
      <c r="O255"/>
      <c r="P255"/>
      <c r="Q255"/>
      <c r="R255"/>
      <c r="S255"/>
      <c r="T255"/>
      <c r="U255"/>
      <c r="V255"/>
    </row>
    <row r="256" spans="1:22" s="935" customFormat="1" ht="95.25" customHeight="1">
      <c r="A256" s="12">
        <f t="shared" si="3"/>
        <v>245</v>
      </c>
      <c r="B256" s="926" t="s">
        <v>3289</v>
      </c>
      <c r="C256" s="12" t="s">
        <v>7110</v>
      </c>
      <c r="D256" s="12">
        <v>1000</v>
      </c>
      <c r="E256" s="12" t="s">
        <v>6935</v>
      </c>
      <c r="F256" s="12" t="s">
        <v>7187</v>
      </c>
      <c r="G256" s="621">
        <v>27173.25</v>
      </c>
      <c r="H256" s="19">
        <v>43665</v>
      </c>
      <c r="I256" s="925" t="s">
        <v>7186</v>
      </c>
      <c r="J256"/>
      <c r="K256"/>
      <c r="L256"/>
      <c r="M256"/>
      <c r="N256"/>
      <c r="O256"/>
      <c r="P256"/>
      <c r="Q256"/>
      <c r="R256"/>
      <c r="S256"/>
      <c r="T256"/>
      <c r="U256"/>
      <c r="V256"/>
    </row>
    <row r="257" spans="1:22" s="935" customFormat="1" ht="95.25" customHeight="1">
      <c r="A257" s="12">
        <f t="shared" si="3"/>
        <v>246</v>
      </c>
      <c r="B257" s="926" t="s">
        <v>3289</v>
      </c>
      <c r="C257" s="12" t="s">
        <v>7110</v>
      </c>
      <c r="D257" s="12">
        <v>1000</v>
      </c>
      <c r="E257" s="12" t="s">
        <v>6935</v>
      </c>
      <c r="F257" s="12" t="s">
        <v>7188</v>
      </c>
      <c r="G257" s="621">
        <v>27173.25</v>
      </c>
      <c r="H257" s="19">
        <v>43682</v>
      </c>
      <c r="I257" s="925" t="s">
        <v>7189</v>
      </c>
      <c r="J257"/>
      <c r="K257"/>
      <c r="L257"/>
      <c r="M257"/>
      <c r="N257"/>
      <c r="O257"/>
      <c r="P257"/>
      <c r="Q257"/>
      <c r="R257"/>
      <c r="S257"/>
      <c r="T257"/>
      <c r="U257"/>
      <c r="V257"/>
    </row>
    <row r="258" spans="1:22" s="935" customFormat="1" ht="95.25" customHeight="1">
      <c r="A258" s="12">
        <f t="shared" si="3"/>
        <v>247</v>
      </c>
      <c r="B258" s="925" t="s">
        <v>3289</v>
      </c>
      <c r="C258" s="12" t="s">
        <v>9565</v>
      </c>
      <c r="D258" s="12">
        <v>1000</v>
      </c>
      <c r="E258" s="12" t="s">
        <v>7128</v>
      </c>
      <c r="F258" s="12" t="s">
        <v>7190</v>
      </c>
      <c r="G258" s="621">
        <v>27173.25</v>
      </c>
      <c r="H258" s="86">
        <v>43745</v>
      </c>
      <c r="I258" s="925" t="s">
        <v>3290</v>
      </c>
      <c r="J258" s="932"/>
      <c r="K258" s="932"/>
      <c r="L258" s="932"/>
      <c r="M258" s="932"/>
      <c r="N258" s="932"/>
      <c r="O258" s="932"/>
      <c r="P258" s="932"/>
      <c r="Q258" s="932"/>
      <c r="R258" s="932"/>
      <c r="S258" s="932"/>
      <c r="T258" s="932"/>
      <c r="U258" s="932"/>
      <c r="V258" s="932"/>
    </row>
    <row r="259" spans="1:22" s="935" customFormat="1" ht="95.25" customHeight="1">
      <c r="A259" s="12">
        <f t="shared" si="3"/>
        <v>248</v>
      </c>
      <c r="B259" s="925" t="s">
        <v>3289</v>
      </c>
      <c r="C259" s="12" t="s">
        <v>9565</v>
      </c>
      <c r="D259" s="12">
        <v>1000</v>
      </c>
      <c r="E259" s="12" t="s">
        <v>7128</v>
      </c>
      <c r="F259" s="12" t="s">
        <v>7191</v>
      </c>
      <c r="G259" s="621">
        <v>27173.25</v>
      </c>
      <c r="H259" s="86">
        <v>43745</v>
      </c>
      <c r="I259" s="925" t="s">
        <v>3290</v>
      </c>
      <c r="J259" s="932"/>
      <c r="K259" s="932"/>
      <c r="L259" s="932"/>
      <c r="M259" s="932"/>
      <c r="N259" s="932"/>
      <c r="O259" s="932"/>
      <c r="P259" s="932"/>
      <c r="Q259" s="932"/>
      <c r="R259" s="932"/>
      <c r="S259" s="932"/>
      <c r="T259" s="932"/>
      <c r="U259" s="932"/>
      <c r="V259" s="932"/>
    </row>
    <row r="260" spans="1:22" s="935" customFormat="1" ht="95.25" customHeight="1">
      <c r="A260" s="12">
        <f t="shared" si="3"/>
        <v>249</v>
      </c>
      <c r="B260" s="13" t="s">
        <v>3289</v>
      </c>
      <c r="C260" s="12" t="s">
        <v>7113</v>
      </c>
      <c r="D260" s="12">
        <v>1000</v>
      </c>
      <c r="E260" s="12" t="s">
        <v>6935</v>
      </c>
      <c r="F260" s="12" t="s">
        <v>7192</v>
      </c>
      <c r="G260" s="621">
        <v>27173.25</v>
      </c>
      <c r="H260" s="19">
        <v>43545</v>
      </c>
      <c r="I260" s="13" t="s">
        <v>6702</v>
      </c>
      <c r="J260"/>
      <c r="K260"/>
      <c r="L260"/>
      <c r="M260"/>
      <c r="N260"/>
      <c r="O260"/>
      <c r="P260"/>
      <c r="Q260"/>
      <c r="R260"/>
      <c r="S260"/>
      <c r="T260"/>
      <c r="U260"/>
      <c r="V260"/>
    </row>
    <row r="261" spans="1:22" s="935" customFormat="1" ht="95.25" customHeight="1">
      <c r="A261" s="12">
        <f t="shared" si="3"/>
        <v>250</v>
      </c>
      <c r="B261" s="926" t="s">
        <v>3289</v>
      </c>
      <c r="C261" s="12" t="s">
        <v>7110</v>
      </c>
      <c r="D261" s="12">
        <v>1000</v>
      </c>
      <c r="E261" s="12" t="s">
        <v>6935</v>
      </c>
      <c r="F261" s="12" t="s">
        <v>7193</v>
      </c>
      <c r="G261" s="621">
        <v>27173.25</v>
      </c>
      <c r="H261" s="19">
        <v>43698</v>
      </c>
      <c r="I261" s="925" t="s">
        <v>7194</v>
      </c>
      <c r="J261"/>
      <c r="K261"/>
      <c r="L261"/>
      <c r="M261"/>
      <c r="N261"/>
      <c r="O261"/>
      <c r="P261"/>
      <c r="Q261"/>
      <c r="R261"/>
      <c r="S261"/>
      <c r="T261"/>
      <c r="U261"/>
      <c r="V261"/>
    </row>
    <row r="262" spans="1:22" s="935" customFormat="1" ht="95.25" customHeight="1">
      <c r="A262" s="12">
        <f t="shared" si="3"/>
        <v>251</v>
      </c>
      <c r="B262" s="926" t="s">
        <v>3289</v>
      </c>
      <c r="C262" s="12" t="s">
        <v>7110</v>
      </c>
      <c r="D262" s="12">
        <v>1000</v>
      </c>
      <c r="E262" s="12" t="s">
        <v>6935</v>
      </c>
      <c r="F262" s="12" t="s">
        <v>7195</v>
      </c>
      <c r="G262" s="621">
        <v>27173.25</v>
      </c>
      <c r="H262" s="19">
        <v>43689</v>
      </c>
      <c r="I262" s="925" t="s">
        <v>7119</v>
      </c>
      <c r="J262"/>
      <c r="K262"/>
      <c r="L262"/>
      <c r="M262"/>
      <c r="N262"/>
      <c r="O262"/>
      <c r="P262"/>
      <c r="Q262"/>
      <c r="R262"/>
      <c r="S262"/>
      <c r="T262"/>
      <c r="U262"/>
      <c r="V262"/>
    </row>
    <row r="263" spans="1:22" s="935" customFormat="1" ht="95.25" customHeight="1">
      <c r="A263" s="12">
        <f t="shared" si="3"/>
        <v>252</v>
      </c>
      <c r="B263" s="927" t="s">
        <v>3289</v>
      </c>
      <c r="C263" s="12" t="s">
        <v>7110</v>
      </c>
      <c r="D263" s="12">
        <v>1000</v>
      </c>
      <c r="E263" s="12" t="s">
        <v>6935</v>
      </c>
      <c r="F263" s="12" t="s">
        <v>7196</v>
      </c>
      <c r="G263" s="621">
        <v>27173.25</v>
      </c>
      <c r="H263" s="19">
        <v>43760</v>
      </c>
      <c r="I263" s="13" t="s">
        <v>7197</v>
      </c>
      <c r="J263"/>
      <c r="K263"/>
      <c r="L263"/>
      <c r="M263"/>
      <c r="N263"/>
      <c r="O263"/>
      <c r="P263"/>
      <c r="Q263"/>
      <c r="R263"/>
      <c r="S263"/>
      <c r="T263"/>
      <c r="U263"/>
      <c r="V263"/>
    </row>
    <row r="264" spans="1:22" s="935" customFormat="1" ht="95.25" customHeight="1">
      <c r="A264" s="12">
        <f t="shared" si="3"/>
        <v>253</v>
      </c>
      <c r="B264" s="927" t="s">
        <v>3289</v>
      </c>
      <c r="C264" s="12" t="s">
        <v>7110</v>
      </c>
      <c r="D264" s="12">
        <v>1000</v>
      </c>
      <c r="E264" s="12" t="s">
        <v>6935</v>
      </c>
      <c r="F264" s="12" t="s">
        <v>7198</v>
      </c>
      <c r="G264" s="621">
        <v>27173.25</v>
      </c>
      <c r="H264" s="19">
        <v>43767</v>
      </c>
      <c r="I264" s="13" t="s">
        <v>7199</v>
      </c>
      <c r="J264"/>
      <c r="K264"/>
      <c r="L264"/>
      <c r="M264"/>
      <c r="N264"/>
      <c r="O264"/>
      <c r="P264"/>
      <c r="Q264"/>
      <c r="R264"/>
      <c r="S264"/>
      <c r="T264"/>
      <c r="U264"/>
      <c r="V264"/>
    </row>
    <row r="265" spans="1:22" s="935" customFormat="1" ht="95.25" customHeight="1">
      <c r="A265" s="12">
        <f t="shared" si="3"/>
        <v>254</v>
      </c>
      <c r="B265" s="930" t="s">
        <v>3289</v>
      </c>
      <c r="C265" s="12" t="s">
        <v>7110</v>
      </c>
      <c r="D265" s="12">
        <v>1000</v>
      </c>
      <c r="E265" s="12" t="s">
        <v>6935</v>
      </c>
      <c r="F265" s="12" t="s">
        <v>7200</v>
      </c>
      <c r="G265" s="621">
        <v>27173.25</v>
      </c>
      <c r="H265" s="19">
        <v>44182</v>
      </c>
      <c r="I265" s="13" t="s">
        <v>7201</v>
      </c>
      <c r="J265" s="928"/>
      <c r="K265" s="928"/>
      <c r="L265" s="928"/>
      <c r="M265" s="928"/>
      <c r="N265" s="928"/>
      <c r="O265" s="928"/>
      <c r="P265" s="928"/>
      <c r="Q265" s="928"/>
      <c r="R265" s="928"/>
      <c r="S265" s="928"/>
      <c r="T265" s="928"/>
      <c r="U265" s="928"/>
      <c r="V265" s="928"/>
    </row>
    <row r="266" spans="1:22" s="935" customFormat="1" ht="95.25" customHeight="1">
      <c r="A266" s="12">
        <f t="shared" si="3"/>
        <v>255</v>
      </c>
      <c r="B266" s="927" t="s">
        <v>3289</v>
      </c>
      <c r="C266" s="12" t="s">
        <v>6934</v>
      </c>
      <c r="D266" s="12">
        <v>1000</v>
      </c>
      <c r="E266" s="12" t="s">
        <v>7120</v>
      </c>
      <c r="F266" s="802" t="s">
        <v>7202</v>
      </c>
      <c r="G266" s="621">
        <v>27173.25</v>
      </c>
      <c r="H266" s="19">
        <v>43847</v>
      </c>
      <c r="I266" s="79" t="s">
        <v>7203</v>
      </c>
      <c r="J266"/>
      <c r="K266"/>
      <c r="L266"/>
      <c r="M266"/>
      <c r="N266"/>
      <c r="O266"/>
      <c r="P266"/>
      <c r="Q266"/>
      <c r="R266"/>
      <c r="S266"/>
      <c r="T266"/>
      <c r="U266"/>
      <c r="V266"/>
    </row>
    <row r="267" spans="1:22" s="935" customFormat="1" ht="95.25" customHeight="1">
      <c r="A267" s="12">
        <f t="shared" si="3"/>
        <v>256</v>
      </c>
      <c r="B267" s="927" t="s">
        <v>3289</v>
      </c>
      <c r="C267" s="12" t="s">
        <v>7110</v>
      </c>
      <c r="D267" s="12">
        <v>1000</v>
      </c>
      <c r="E267" s="12" t="s">
        <v>6935</v>
      </c>
      <c r="F267" s="12" t="s">
        <v>7204</v>
      </c>
      <c r="G267" s="621">
        <v>27173.25</v>
      </c>
      <c r="H267" s="19">
        <v>43747</v>
      </c>
      <c r="I267" s="13" t="s">
        <v>7205</v>
      </c>
      <c r="J267"/>
      <c r="K267"/>
      <c r="L267"/>
      <c r="M267"/>
      <c r="N267"/>
      <c r="O267"/>
      <c r="P267"/>
      <c r="Q267"/>
      <c r="R267"/>
      <c r="S267"/>
      <c r="T267"/>
      <c r="U267"/>
      <c r="V267"/>
    </row>
    <row r="268" spans="1:22" s="935" customFormat="1" ht="95.25" customHeight="1">
      <c r="A268" s="12">
        <f t="shared" ref="A268:A331" si="4">1+A267</f>
        <v>257</v>
      </c>
      <c r="B268" s="927" t="s">
        <v>3289</v>
      </c>
      <c r="C268" s="12" t="s">
        <v>6934</v>
      </c>
      <c r="D268" s="12">
        <v>1000</v>
      </c>
      <c r="E268" s="12" t="s">
        <v>7120</v>
      </c>
      <c r="F268" s="802" t="s">
        <v>7206</v>
      </c>
      <c r="G268" s="621">
        <v>27173.25</v>
      </c>
      <c r="H268" s="19">
        <v>43854</v>
      </c>
      <c r="I268" s="79" t="s">
        <v>7207</v>
      </c>
      <c r="J268"/>
      <c r="K268"/>
      <c r="L268"/>
      <c r="M268"/>
      <c r="N268"/>
      <c r="O268"/>
      <c r="P268"/>
      <c r="Q268"/>
      <c r="R268"/>
      <c r="S268"/>
      <c r="T268"/>
      <c r="U268"/>
      <c r="V268"/>
    </row>
    <row r="269" spans="1:22" s="935" customFormat="1" ht="95.25" customHeight="1">
      <c r="A269" s="12">
        <f t="shared" si="4"/>
        <v>258</v>
      </c>
      <c r="B269" s="13" t="s">
        <v>3289</v>
      </c>
      <c r="C269" s="12" t="s">
        <v>7208</v>
      </c>
      <c r="D269" s="12">
        <v>1000</v>
      </c>
      <c r="E269" s="12" t="s">
        <v>7120</v>
      </c>
      <c r="F269" s="12" t="s">
        <v>7209</v>
      </c>
      <c r="G269" s="621">
        <v>27173.25</v>
      </c>
      <c r="H269" s="19">
        <v>43452</v>
      </c>
      <c r="I269" s="13" t="s">
        <v>6675</v>
      </c>
      <c r="J269"/>
      <c r="K269"/>
      <c r="L269"/>
      <c r="M269"/>
      <c r="N269"/>
      <c r="O269"/>
      <c r="P269"/>
      <c r="Q269"/>
      <c r="R269"/>
      <c r="S269"/>
      <c r="T269"/>
      <c r="U269"/>
      <c r="V269"/>
    </row>
    <row r="270" spans="1:22" s="935" customFormat="1" ht="95.25" customHeight="1">
      <c r="A270" s="12">
        <f t="shared" si="4"/>
        <v>259</v>
      </c>
      <c r="B270" s="13" t="s">
        <v>3289</v>
      </c>
      <c r="C270" s="12" t="s">
        <v>7113</v>
      </c>
      <c r="D270" s="12">
        <v>1000</v>
      </c>
      <c r="E270" s="12" t="s">
        <v>6935</v>
      </c>
      <c r="F270" s="12" t="s">
        <v>7210</v>
      </c>
      <c r="G270" s="621">
        <v>27173.25</v>
      </c>
      <c r="H270" s="19">
        <v>43501</v>
      </c>
      <c r="I270" s="925" t="s">
        <v>7030</v>
      </c>
      <c r="J270"/>
      <c r="K270"/>
      <c r="L270"/>
      <c r="M270"/>
      <c r="N270"/>
      <c r="O270"/>
      <c r="P270"/>
      <c r="Q270"/>
      <c r="R270"/>
      <c r="S270"/>
      <c r="T270"/>
      <c r="U270"/>
      <c r="V270"/>
    </row>
    <row r="271" spans="1:22" s="935" customFormat="1" ht="95.25" customHeight="1">
      <c r="A271" s="12">
        <f t="shared" si="4"/>
        <v>260</v>
      </c>
      <c r="B271" s="927" t="s">
        <v>3289</v>
      </c>
      <c r="C271" s="84" t="s">
        <v>7142</v>
      </c>
      <c r="D271" s="12">
        <v>1000</v>
      </c>
      <c r="E271" s="12" t="s">
        <v>6935</v>
      </c>
      <c r="F271" s="12" t="s">
        <v>7211</v>
      </c>
      <c r="G271" s="621">
        <v>27173.25</v>
      </c>
      <c r="H271" s="19">
        <v>43791</v>
      </c>
      <c r="I271" s="13" t="s">
        <v>7148</v>
      </c>
      <c r="J271"/>
      <c r="K271"/>
      <c r="L271"/>
      <c r="M271"/>
      <c r="N271"/>
      <c r="O271"/>
      <c r="P271"/>
      <c r="Q271"/>
      <c r="R271"/>
      <c r="S271"/>
      <c r="T271"/>
      <c r="U271"/>
      <c r="V271"/>
    </row>
    <row r="272" spans="1:22" s="935" customFormat="1" ht="95.25" customHeight="1">
      <c r="A272" s="12">
        <f t="shared" si="4"/>
        <v>261</v>
      </c>
      <c r="B272" s="927" t="s">
        <v>3289</v>
      </c>
      <c r="C272" s="84" t="s">
        <v>7142</v>
      </c>
      <c r="D272" s="12">
        <v>1000</v>
      </c>
      <c r="E272" s="12" t="s">
        <v>6935</v>
      </c>
      <c r="F272" s="12" t="s">
        <v>7212</v>
      </c>
      <c r="G272" s="621">
        <v>27173.25</v>
      </c>
      <c r="H272" s="19">
        <v>43776</v>
      </c>
      <c r="I272" s="13" t="s">
        <v>7144</v>
      </c>
      <c r="J272"/>
      <c r="K272"/>
      <c r="L272"/>
      <c r="M272"/>
      <c r="N272"/>
      <c r="O272"/>
      <c r="P272"/>
      <c r="Q272"/>
      <c r="R272"/>
      <c r="S272"/>
      <c r="T272"/>
      <c r="U272"/>
      <c r="V272"/>
    </row>
    <row r="273" spans="1:22" s="935" customFormat="1" ht="95.25" customHeight="1">
      <c r="A273" s="12">
        <f t="shared" si="4"/>
        <v>262</v>
      </c>
      <c r="B273" s="19" t="s">
        <v>3289</v>
      </c>
      <c r="C273" s="12" t="s">
        <v>7154</v>
      </c>
      <c r="D273" s="189">
        <v>1000</v>
      </c>
      <c r="E273" s="84" t="s">
        <v>7155</v>
      </c>
      <c r="F273" s="12" t="s">
        <v>7213</v>
      </c>
      <c r="G273" s="621">
        <v>27173.25</v>
      </c>
      <c r="H273" s="19">
        <v>44182</v>
      </c>
      <c r="I273" s="13" t="s">
        <v>7201</v>
      </c>
      <c r="J273" s="943"/>
      <c r="K273" s="944"/>
      <c r="L273" s="944"/>
      <c r="M273" s="944"/>
      <c r="N273" s="944"/>
      <c r="O273" s="944"/>
      <c r="P273" s="944"/>
      <c r="Q273" s="944"/>
      <c r="R273" s="944"/>
      <c r="S273" s="944"/>
      <c r="T273" s="944"/>
      <c r="U273" s="944"/>
      <c r="V273" s="944"/>
    </row>
    <row r="274" spans="1:22" s="935" customFormat="1" ht="95.25" customHeight="1">
      <c r="A274" s="12">
        <f t="shared" si="4"/>
        <v>263</v>
      </c>
      <c r="B274" s="927" t="s">
        <v>3289</v>
      </c>
      <c r="C274" s="12" t="s">
        <v>7113</v>
      </c>
      <c r="D274" s="12">
        <v>1000</v>
      </c>
      <c r="E274" s="12" t="s">
        <v>6935</v>
      </c>
      <c r="F274" s="12" t="s">
        <v>7214</v>
      </c>
      <c r="G274" s="621">
        <v>27173.25</v>
      </c>
      <c r="H274" s="19">
        <v>43816</v>
      </c>
      <c r="I274" s="13" t="s">
        <v>7215</v>
      </c>
      <c r="J274"/>
      <c r="K274"/>
      <c r="L274"/>
      <c r="M274"/>
      <c r="N274"/>
      <c r="O274"/>
      <c r="P274"/>
      <c r="Q274"/>
      <c r="R274"/>
      <c r="S274"/>
      <c r="T274"/>
      <c r="U274"/>
      <c r="V274"/>
    </row>
    <row r="275" spans="1:22" s="935" customFormat="1" ht="95.25" customHeight="1">
      <c r="A275" s="12">
        <f t="shared" si="4"/>
        <v>264</v>
      </c>
      <c r="B275" s="13" t="s">
        <v>3289</v>
      </c>
      <c r="C275" s="12" t="s">
        <v>7208</v>
      </c>
      <c r="D275" s="12">
        <v>1000</v>
      </c>
      <c r="E275" s="12" t="s">
        <v>7120</v>
      </c>
      <c r="F275" s="12" t="s">
        <v>7216</v>
      </c>
      <c r="G275" s="621">
        <v>27173.25</v>
      </c>
      <c r="H275" s="19">
        <v>43452</v>
      </c>
      <c r="I275" s="13" t="s">
        <v>6675</v>
      </c>
      <c r="J275"/>
      <c r="K275"/>
      <c r="L275"/>
      <c r="M275"/>
      <c r="N275"/>
      <c r="O275"/>
      <c r="P275"/>
      <c r="Q275"/>
      <c r="R275"/>
      <c r="S275"/>
      <c r="T275"/>
      <c r="U275"/>
      <c r="V275"/>
    </row>
    <row r="276" spans="1:22" s="935" customFormat="1" ht="95.25" customHeight="1">
      <c r="A276" s="12">
        <f t="shared" si="4"/>
        <v>265</v>
      </c>
      <c r="B276" s="929" t="s">
        <v>3289</v>
      </c>
      <c r="C276" s="12" t="s">
        <v>9568</v>
      </c>
      <c r="D276" s="84">
        <v>1000</v>
      </c>
      <c r="E276" s="12" t="s">
        <v>7128</v>
      </c>
      <c r="F276" s="12" t="s">
        <v>7217</v>
      </c>
      <c r="G276" s="621">
        <v>27173.25</v>
      </c>
      <c r="H276" s="86">
        <v>43745</v>
      </c>
      <c r="I276" s="925" t="s">
        <v>3290</v>
      </c>
      <c r="J276" s="932"/>
      <c r="K276" s="932"/>
      <c r="L276" s="932"/>
      <c r="M276" s="932"/>
      <c r="N276" s="932"/>
      <c r="O276" s="932"/>
      <c r="P276" s="932"/>
      <c r="Q276" s="932"/>
      <c r="R276" s="932"/>
      <c r="S276" s="932"/>
      <c r="T276" s="932"/>
      <c r="U276" s="932"/>
      <c r="V276" s="932"/>
    </row>
    <row r="277" spans="1:22" s="935" customFormat="1" ht="95.25" customHeight="1">
      <c r="A277" s="12">
        <f t="shared" si="4"/>
        <v>266</v>
      </c>
      <c r="B277" s="926" t="s">
        <v>3289</v>
      </c>
      <c r="C277" s="12" t="s">
        <v>6934</v>
      </c>
      <c r="D277" s="12">
        <v>1000</v>
      </c>
      <c r="E277" s="12" t="s">
        <v>6935</v>
      </c>
      <c r="F277" s="12" t="s">
        <v>7218</v>
      </c>
      <c r="G277" s="621">
        <v>27173.25</v>
      </c>
      <c r="H277" s="19">
        <v>43574</v>
      </c>
      <c r="I277" s="925" t="s">
        <v>7219</v>
      </c>
      <c r="J277"/>
      <c r="K277"/>
      <c r="L277"/>
      <c r="M277"/>
      <c r="N277"/>
      <c r="O277"/>
      <c r="P277"/>
      <c r="Q277"/>
      <c r="R277"/>
      <c r="S277"/>
      <c r="T277"/>
      <c r="U277"/>
      <c r="V277"/>
    </row>
    <row r="278" spans="1:22" s="935" customFormat="1" ht="95.25" customHeight="1">
      <c r="A278" s="12">
        <f t="shared" si="4"/>
        <v>267</v>
      </c>
      <c r="B278" s="929" t="s">
        <v>3289</v>
      </c>
      <c r="C278" s="12" t="s">
        <v>9568</v>
      </c>
      <c r="D278" s="84">
        <v>1000</v>
      </c>
      <c r="E278" s="12" t="s">
        <v>7128</v>
      </c>
      <c r="F278" s="12" t="s">
        <v>7220</v>
      </c>
      <c r="G278" s="621">
        <v>27173.25</v>
      </c>
      <c r="H278" s="19">
        <v>43745</v>
      </c>
      <c r="I278" s="925" t="s">
        <v>3290</v>
      </c>
      <c r="J278" s="932"/>
      <c r="K278" s="932"/>
      <c r="L278" s="932"/>
      <c r="M278" s="932"/>
      <c r="N278" s="932"/>
      <c r="O278" s="932"/>
      <c r="P278" s="932"/>
      <c r="Q278" s="932"/>
      <c r="R278" s="932"/>
      <c r="S278" s="932"/>
      <c r="T278" s="932"/>
      <c r="U278" s="932"/>
      <c r="V278" s="932"/>
    </row>
    <row r="279" spans="1:22" s="935" customFormat="1" ht="95.25" customHeight="1">
      <c r="A279" s="12">
        <f t="shared" si="4"/>
        <v>268</v>
      </c>
      <c r="B279" s="927" t="s">
        <v>3289</v>
      </c>
      <c r="C279" s="12" t="s">
        <v>6934</v>
      </c>
      <c r="D279" s="12">
        <v>1000</v>
      </c>
      <c r="E279" s="12" t="s">
        <v>7120</v>
      </c>
      <c r="F279" s="12" t="s">
        <v>7221</v>
      </c>
      <c r="G279" s="621">
        <v>27173.25</v>
      </c>
      <c r="H279" s="19">
        <v>43819</v>
      </c>
      <c r="I279" s="13" t="s">
        <v>7222</v>
      </c>
      <c r="J279"/>
      <c r="K279"/>
      <c r="L279"/>
      <c r="M279"/>
      <c r="N279"/>
      <c r="O279"/>
      <c r="P279"/>
      <c r="Q279"/>
      <c r="R279"/>
      <c r="S279"/>
      <c r="T279"/>
      <c r="U279"/>
      <c r="V279"/>
    </row>
    <row r="280" spans="1:22" s="935" customFormat="1" ht="95.25" customHeight="1">
      <c r="A280" s="12">
        <f t="shared" si="4"/>
        <v>269</v>
      </c>
      <c r="B280" s="13" t="s">
        <v>3289</v>
      </c>
      <c r="C280" s="12" t="s">
        <v>7113</v>
      </c>
      <c r="D280" s="12">
        <v>1000</v>
      </c>
      <c r="E280" s="12" t="s">
        <v>6935</v>
      </c>
      <c r="F280" s="12" t="s">
        <v>7223</v>
      </c>
      <c r="G280" s="621">
        <v>27173.25</v>
      </c>
      <c r="H280" s="19">
        <v>43545</v>
      </c>
      <c r="I280" s="13" t="s">
        <v>6702</v>
      </c>
      <c r="J280"/>
      <c r="K280"/>
      <c r="L280"/>
      <c r="M280"/>
      <c r="N280"/>
      <c r="O280"/>
      <c r="P280"/>
      <c r="Q280"/>
      <c r="R280"/>
      <c r="S280"/>
      <c r="T280"/>
      <c r="U280"/>
      <c r="V280"/>
    </row>
    <row r="281" spans="1:22" s="935" customFormat="1" ht="95.25" customHeight="1">
      <c r="A281" s="12">
        <f t="shared" si="4"/>
        <v>270</v>
      </c>
      <c r="B281" s="13" t="s">
        <v>3289</v>
      </c>
      <c r="C281" s="12" t="s">
        <v>7208</v>
      </c>
      <c r="D281" s="12">
        <v>1000</v>
      </c>
      <c r="E281" s="12" t="s">
        <v>7120</v>
      </c>
      <c r="F281" s="12" t="s">
        <v>7224</v>
      </c>
      <c r="G281" s="621">
        <v>27173.25</v>
      </c>
      <c r="H281" s="19">
        <v>43452</v>
      </c>
      <c r="I281" s="13" t="s">
        <v>6675</v>
      </c>
      <c r="J281"/>
      <c r="K281"/>
      <c r="L281"/>
      <c r="M281"/>
      <c r="N281"/>
      <c r="O281"/>
      <c r="P281"/>
      <c r="Q281"/>
      <c r="R281"/>
      <c r="S281"/>
      <c r="T281"/>
      <c r="U281"/>
      <c r="V281"/>
    </row>
    <row r="282" spans="1:22" s="935" customFormat="1" ht="95.25" customHeight="1">
      <c r="A282" s="12">
        <f t="shared" si="4"/>
        <v>271</v>
      </c>
      <c r="B282" s="926" t="s">
        <v>3289</v>
      </c>
      <c r="C282" s="12" t="s">
        <v>7110</v>
      </c>
      <c r="D282" s="12">
        <v>1000</v>
      </c>
      <c r="E282" s="12" t="s">
        <v>6935</v>
      </c>
      <c r="F282" s="12" t="s">
        <v>7225</v>
      </c>
      <c r="G282" s="621">
        <v>27173.25</v>
      </c>
      <c r="H282" s="19">
        <v>43669</v>
      </c>
      <c r="I282" s="925" t="s">
        <v>7117</v>
      </c>
      <c r="J282"/>
      <c r="K282"/>
      <c r="L282"/>
      <c r="M282"/>
      <c r="N282"/>
      <c r="O282"/>
      <c r="P282"/>
      <c r="Q282"/>
      <c r="R282"/>
      <c r="S282"/>
      <c r="T282"/>
      <c r="U282"/>
      <c r="V282"/>
    </row>
    <row r="283" spans="1:22" s="935" customFormat="1" ht="95.25" customHeight="1">
      <c r="A283" s="12">
        <f t="shared" si="4"/>
        <v>272</v>
      </c>
      <c r="B283" s="927" t="s">
        <v>3289</v>
      </c>
      <c r="C283" s="945" t="s">
        <v>7113</v>
      </c>
      <c r="D283" s="849">
        <v>1000</v>
      </c>
      <c r="E283" s="945" t="s">
        <v>7120</v>
      </c>
      <c r="F283" s="802" t="s">
        <v>7226</v>
      </c>
      <c r="G283" s="621">
        <v>27173.25</v>
      </c>
      <c r="H283" s="946">
        <v>43867</v>
      </c>
      <c r="I283" s="79" t="s">
        <v>7122</v>
      </c>
      <c r="J283"/>
      <c r="K283"/>
      <c r="L283"/>
      <c r="M283"/>
      <c r="N283"/>
      <c r="O283"/>
      <c r="P283"/>
      <c r="Q283"/>
      <c r="R283"/>
      <c r="S283"/>
      <c r="T283"/>
      <c r="U283"/>
      <c r="V283"/>
    </row>
    <row r="284" spans="1:22" s="935" customFormat="1" ht="95.25" customHeight="1">
      <c r="A284" s="12">
        <f t="shared" si="4"/>
        <v>273</v>
      </c>
      <c r="B284" s="927" t="s">
        <v>3289</v>
      </c>
      <c r="C284" s="12" t="s">
        <v>7113</v>
      </c>
      <c r="D284" s="12">
        <v>1000</v>
      </c>
      <c r="E284" s="12" t="s">
        <v>6935</v>
      </c>
      <c r="F284" s="12" t="s">
        <v>7227</v>
      </c>
      <c r="G284" s="621">
        <v>27173.25</v>
      </c>
      <c r="H284" s="19">
        <v>43812</v>
      </c>
      <c r="I284" s="13" t="s">
        <v>7228</v>
      </c>
      <c r="J284"/>
      <c r="K284"/>
      <c r="L284"/>
      <c r="M284"/>
      <c r="N284"/>
      <c r="O284"/>
      <c r="P284"/>
      <c r="Q284"/>
      <c r="R284"/>
      <c r="S284"/>
      <c r="T284"/>
      <c r="U284"/>
      <c r="V284"/>
    </row>
    <row r="285" spans="1:22" s="935" customFormat="1" ht="95.25" customHeight="1">
      <c r="A285" s="12">
        <f t="shared" si="4"/>
        <v>274</v>
      </c>
      <c r="B285" s="925" t="s">
        <v>3289</v>
      </c>
      <c r="C285" s="12" t="s">
        <v>9565</v>
      </c>
      <c r="D285" s="12">
        <v>1000</v>
      </c>
      <c r="E285" s="12" t="s">
        <v>7128</v>
      </c>
      <c r="F285" s="12" t="s">
        <v>7229</v>
      </c>
      <c r="G285" s="621">
        <v>27173.25</v>
      </c>
      <c r="H285" s="86">
        <v>43745</v>
      </c>
      <c r="I285" s="925" t="s">
        <v>3290</v>
      </c>
      <c r="J285" s="932"/>
      <c r="K285" s="932"/>
      <c r="L285" s="932"/>
      <c r="M285" s="932"/>
      <c r="N285" s="932"/>
      <c r="O285" s="932"/>
      <c r="P285" s="932"/>
      <c r="Q285" s="932"/>
      <c r="R285" s="932"/>
      <c r="S285" s="932"/>
      <c r="T285" s="932"/>
      <c r="U285" s="932"/>
      <c r="V285" s="932"/>
    </row>
    <row r="286" spans="1:22" s="935" customFormat="1" ht="95.25" customHeight="1">
      <c r="A286" s="12">
        <f t="shared" si="4"/>
        <v>275</v>
      </c>
      <c r="B286" s="13" t="s">
        <v>3289</v>
      </c>
      <c r="C286" s="59" t="s">
        <v>7113</v>
      </c>
      <c r="D286" s="12">
        <v>1000</v>
      </c>
      <c r="E286" s="12" t="s">
        <v>7120</v>
      </c>
      <c r="F286" s="12" t="s">
        <v>7230</v>
      </c>
      <c r="G286" s="621">
        <v>27173.25</v>
      </c>
      <c r="H286" s="19">
        <v>44145</v>
      </c>
      <c r="I286" s="59" t="s">
        <v>7231</v>
      </c>
      <c r="J286"/>
      <c r="K286"/>
      <c r="L286"/>
      <c r="M286"/>
      <c r="N286"/>
      <c r="O286"/>
      <c r="P286"/>
      <c r="Q286"/>
      <c r="R286"/>
      <c r="S286"/>
      <c r="T286"/>
      <c r="U286"/>
      <c r="V286"/>
    </row>
    <row r="287" spans="1:22" s="935" customFormat="1" ht="95.25" customHeight="1">
      <c r="A287" s="12">
        <f t="shared" si="4"/>
        <v>276</v>
      </c>
      <c r="B287" s="927" t="s">
        <v>3289</v>
      </c>
      <c r="C287" s="12" t="s">
        <v>6934</v>
      </c>
      <c r="D287" s="12">
        <v>1000</v>
      </c>
      <c r="E287" s="12" t="s">
        <v>7120</v>
      </c>
      <c r="F287" s="802" t="s">
        <v>7232</v>
      </c>
      <c r="G287" s="621">
        <v>27173.25</v>
      </c>
      <c r="H287" s="19">
        <v>43857</v>
      </c>
      <c r="I287" s="79" t="s">
        <v>7233</v>
      </c>
      <c r="J287"/>
      <c r="K287"/>
      <c r="L287"/>
      <c r="M287"/>
      <c r="N287"/>
      <c r="O287"/>
      <c r="P287"/>
      <c r="Q287"/>
      <c r="R287"/>
      <c r="S287"/>
      <c r="T287"/>
      <c r="U287"/>
      <c r="V287"/>
    </row>
    <row r="288" spans="1:22" s="935" customFormat="1" ht="95.25" customHeight="1">
      <c r="A288" s="12">
        <f t="shared" si="4"/>
        <v>277</v>
      </c>
      <c r="B288" s="925" t="s">
        <v>3289</v>
      </c>
      <c r="C288" s="12" t="s">
        <v>9565</v>
      </c>
      <c r="D288" s="63">
        <v>1000</v>
      </c>
      <c r="E288" s="12" t="s">
        <v>7128</v>
      </c>
      <c r="F288" s="63" t="s">
        <v>7234</v>
      </c>
      <c r="G288" s="621">
        <v>27173.25</v>
      </c>
      <c r="H288" s="86">
        <v>43745</v>
      </c>
      <c r="I288" s="925" t="s">
        <v>3290</v>
      </c>
      <c r="J288" s="932"/>
      <c r="K288" s="932"/>
      <c r="L288" s="932"/>
      <c r="M288" s="932"/>
      <c r="N288" s="932"/>
      <c r="O288" s="932"/>
      <c r="P288" s="932"/>
      <c r="Q288" s="932"/>
      <c r="R288" s="932"/>
      <c r="S288" s="932"/>
      <c r="T288" s="932"/>
      <c r="U288" s="932"/>
      <c r="V288" s="932"/>
    </row>
    <row r="289" spans="1:22" s="935" customFormat="1" ht="95.25" customHeight="1">
      <c r="A289" s="12">
        <f t="shared" si="4"/>
        <v>278</v>
      </c>
      <c r="B289" s="926" t="s">
        <v>3289</v>
      </c>
      <c r="C289" s="12" t="s">
        <v>6934</v>
      </c>
      <c r="D289" s="12">
        <v>1000</v>
      </c>
      <c r="E289" s="12" t="s">
        <v>6935</v>
      </c>
      <c r="F289" s="12" t="s">
        <v>7235</v>
      </c>
      <c r="G289" s="621">
        <v>27173.25</v>
      </c>
      <c r="H289" s="19">
        <v>43560</v>
      </c>
      <c r="I289" s="925" t="s">
        <v>7236</v>
      </c>
      <c r="J289"/>
      <c r="K289"/>
      <c r="L289"/>
      <c r="M289"/>
      <c r="N289"/>
      <c r="O289"/>
      <c r="P289"/>
      <c r="Q289"/>
      <c r="R289"/>
      <c r="S289"/>
      <c r="T289"/>
      <c r="U289"/>
      <c r="V289"/>
    </row>
    <row r="290" spans="1:22" s="935" customFormat="1" ht="95.25" customHeight="1">
      <c r="A290" s="12">
        <f t="shared" si="4"/>
        <v>279</v>
      </c>
      <c r="B290" s="926" t="s">
        <v>3289</v>
      </c>
      <c r="C290" s="12" t="s">
        <v>6934</v>
      </c>
      <c r="D290" s="12">
        <v>1000</v>
      </c>
      <c r="E290" s="12" t="s">
        <v>6935</v>
      </c>
      <c r="F290" s="12" t="s">
        <v>7237</v>
      </c>
      <c r="G290" s="621">
        <v>27173.25</v>
      </c>
      <c r="H290" s="19">
        <v>43550</v>
      </c>
      <c r="I290" s="925" t="s">
        <v>7238</v>
      </c>
      <c r="J290"/>
      <c r="K290"/>
      <c r="L290"/>
      <c r="M290"/>
      <c r="N290"/>
      <c r="O290"/>
      <c r="P290"/>
      <c r="Q290"/>
      <c r="R290"/>
      <c r="S290"/>
      <c r="T290"/>
      <c r="U290"/>
      <c r="V290"/>
    </row>
    <row r="291" spans="1:22" s="935" customFormat="1" ht="95.25" customHeight="1">
      <c r="A291" s="12">
        <f t="shared" si="4"/>
        <v>280</v>
      </c>
      <c r="B291" s="927" t="s">
        <v>3289</v>
      </c>
      <c r="C291" s="12" t="s">
        <v>6934</v>
      </c>
      <c r="D291" s="12">
        <v>1000</v>
      </c>
      <c r="E291" s="12" t="s">
        <v>7120</v>
      </c>
      <c r="F291" s="802" t="s">
        <v>7239</v>
      </c>
      <c r="G291" s="621">
        <v>27173.25</v>
      </c>
      <c r="H291" s="19">
        <v>43861</v>
      </c>
      <c r="I291" s="79" t="s">
        <v>7576</v>
      </c>
      <c r="J291"/>
      <c r="K291"/>
      <c r="L291"/>
      <c r="M291"/>
      <c r="N291"/>
      <c r="O291"/>
      <c r="P291"/>
      <c r="Q291"/>
      <c r="R291"/>
      <c r="S291"/>
      <c r="T291"/>
      <c r="U291"/>
      <c r="V291"/>
    </row>
    <row r="292" spans="1:22" s="935" customFormat="1" ht="95.25" customHeight="1">
      <c r="A292" s="12">
        <f t="shared" si="4"/>
        <v>281</v>
      </c>
      <c r="B292" s="927" t="s">
        <v>3289</v>
      </c>
      <c r="C292" s="84" t="s">
        <v>7142</v>
      </c>
      <c r="D292" s="12">
        <v>1000</v>
      </c>
      <c r="E292" s="12" t="s">
        <v>6935</v>
      </c>
      <c r="F292" s="12" t="s">
        <v>7240</v>
      </c>
      <c r="G292" s="621">
        <v>27173.25</v>
      </c>
      <c r="H292" s="19">
        <v>43783</v>
      </c>
      <c r="I292" s="13" t="s">
        <v>7241</v>
      </c>
      <c r="J292"/>
      <c r="K292"/>
      <c r="L292"/>
      <c r="M292"/>
      <c r="N292"/>
      <c r="O292"/>
      <c r="P292"/>
      <c r="Q292"/>
      <c r="R292"/>
      <c r="S292"/>
      <c r="T292"/>
      <c r="U292"/>
      <c r="V292"/>
    </row>
    <row r="293" spans="1:22" s="935" customFormat="1" ht="88.5" customHeight="1">
      <c r="A293" s="12">
        <f t="shared" si="4"/>
        <v>282</v>
      </c>
      <c r="B293" s="13" t="s">
        <v>3289</v>
      </c>
      <c r="C293" s="12" t="s">
        <v>7113</v>
      </c>
      <c r="D293" s="12">
        <v>1000</v>
      </c>
      <c r="E293" s="12" t="s">
        <v>6935</v>
      </c>
      <c r="F293" s="12" t="s">
        <v>7242</v>
      </c>
      <c r="G293" s="621">
        <v>27173.25</v>
      </c>
      <c r="H293" s="19">
        <v>43545</v>
      </c>
      <c r="I293" s="13" t="s">
        <v>6702</v>
      </c>
      <c r="J293"/>
      <c r="K293"/>
      <c r="L293"/>
      <c r="M293"/>
      <c r="N293"/>
      <c r="O293"/>
      <c r="P293"/>
      <c r="Q293"/>
      <c r="R293"/>
      <c r="S293"/>
      <c r="T293"/>
      <c r="U293"/>
      <c r="V293"/>
    </row>
    <row r="294" spans="1:22" s="935" customFormat="1" ht="88.5" customHeight="1">
      <c r="A294" s="12">
        <f t="shared" si="4"/>
        <v>283</v>
      </c>
      <c r="B294" s="927" t="s">
        <v>3289</v>
      </c>
      <c r="C294" s="84" t="s">
        <v>7142</v>
      </c>
      <c r="D294" s="12">
        <v>1000</v>
      </c>
      <c r="E294" s="12" t="s">
        <v>6935</v>
      </c>
      <c r="F294" s="12" t="s">
        <v>7243</v>
      </c>
      <c r="G294" s="621">
        <v>27173.25</v>
      </c>
      <c r="H294" s="19">
        <v>43791</v>
      </c>
      <c r="I294" s="13" t="s">
        <v>7148</v>
      </c>
      <c r="J294"/>
      <c r="K294"/>
      <c r="L294"/>
      <c r="M294"/>
      <c r="N294"/>
      <c r="O294"/>
      <c r="P294"/>
      <c r="Q294"/>
      <c r="R294"/>
      <c r="S294"/>
      <c r="T294"/>
      <c r="U294"/>
      <c r="V294"/>
    </row>
    <row r="295" spans="1:22" s="935" customFormat="1" ht="88.5" customHeight="1">
      <c r="A295" s="12">
        <f t="shared" si="4"/>
        <v>284</v>
      </c>
      <c r="B295" s="927" t="s">
        <v>3289</v>
      </c>
      <c r="C295" s="12" t="s">
        <v>7113</v>
      </c>
      <c r="D295" s="12">
        <v>1000</v>
      </c>
      <c r="E295" s="12" t="s">
        <v>6935</v>
      </c>
      <c r="F295" s="12" t="s">
        <v>7244</v>
      </c>
      <c r="G295" s="621">
        <v>27173.25</v>
      </c>
      <c r="H295" s="19">
        <v>43804</v>
      </c>
      <c r="I295" s="13" t="s">
        <v>7245</v>
      </c>
      <c r="J295"/>
      <c r="K295"/>
      <c r="L295"/>
      <c r="M295"/>
      <c r="N295"/>
      <c r="O295"/>
      <c r="P295"/>
      <c r="Q295"/>
      <c r="R295"/>
      <c r="S295"/>
      <c r="T295"/>
      <c r="U295"/>
      <c r="V295"/>
    </row>
    <row r="296" spans="1:22" s="935" customFormat="1" ht="88.5" customHeight="1">
      <c r="A296" s="12">
        <f t="shared" si="4"/>
        <v>285</v>
      </c>
      <c r="B296" s="927" t="s">
        <v>3289</v>
      </c>
      <c r="C296" s="12" t="s">
        <v>7113</v>
      </c>
      <c r="D296" s="849">
        <v>1000</v>
      </c>
      <c r="E296" s="12" t="s">
        <v>7120</v>
      </c>
      <c r="F296" s="12" t="s">
        <v>7246</v>
      </c>
      <c r="G296" s="621">
        <v>27173.25</v>
      </c>
      <c r="H296" s="19">
        <v>43871</v>
      </c>
      <c r="I296" s="13" t="s">
        <v>7247</v>
      </c>
      <c r="J296"/>
      <c r="K296"/>
      <c r="L296"/>
      <c r="M296"/>
      <c r="N296"/>
      <c r="O296"/>
      <c r="P296"/>
      <c r="Q296"/>
      <c r="R296"/>
      <c r="S296"/>
      <c r="T296"/>
      <c r="U296"/>
      <c r="V296"/>
    </row>
    <row r="297" spans="1:22" s="935" customFormat="1" ht="86.25" customHeight="1">
      <c r="A297" s="12">
        <f t="shared" si="4"/>
        <v>286</v>
      </c>
      <c r="B297" s="927" t="s">
        <v>3289</v>
      </c>
      <c r="C297" s="12" t="s">
        <v>7113</v>
      </c>
      <c r="D297" s="1">
        <v>1000</v>
      </c>
      <c r="E297" s="12" t="s">
        <v>7120</v>
      </c>
      <c r="F297" s="12" t="s">
        <v>7248</v>
      </c>
      <c r="G297" s="621">
        <v>27173.25</v>
      </c>
      <c r="H297" s="19">
        <v>44009</v>
      </c>
      <c r="I297" s="13" t="s">
        <v>7249</v>
      </c>
      <c r="J297"/>
      <c r="K297"/>
      <c r="L297"/>
      <c r="M297"/>
      <c r="N297"/>
      <c r="O297"/>
      <c r="P297"/>
      <c r="Q297"/>
      <c r="R297"/>
      <c r="S297"/>
      <c r="T297"/>
      <c r="U297"/>
      <c r="V297"/>
    </row>
    <row r="298" spans="1:22" s="935" customFormat="1" ht="86.25" customHeight="1">
      <c r="A298" s="12">
        <f t="shared" si="4"/>
        <v>287</v>
      </c>
      <c r="B298" s="927" t="s">
        <v>3289</v>
      </c>
      <c r="C298" s="12" t="s">
        <v>7113</v>
      </c>
      <c r="D298" s="849">
        <v>1000</v>
      </c>
      <c r="E298" s="84" t="s">
        <v>7120</v>
      </c>
      <c r="F298" s="12" t="s">
        <v>7250</v>
      </c>
      <c r="G298" s="621">
        <v>27173.25</v>
      </c>
      <c r="H298" s="19">
        <v>44106</v>
      </c>
      <c r="I298" s="79" t="s">
        <v>7251</v>
      </c>
      <c r="J298"/>
      <c r="K298"/>
      <c r="L298"/>
      <c r="M298"/>
      <c r="N298"/>
      <c r="O298"/>
      <c r="P298"/>
      <c r="Q298"/>
      <c r="R298"/>
      <c r="S298"/>
      <c r="T298"/>
      <c r="U298"/>
      <c r="V298"/>
    </row>
    <row r="299" spans="1:22" s="935" customFormat="1" ht="86.25" customHeight="1">
      <c r="A299" s="12">
        <f t="shared" si="4"/>
        <v>288</v>
      </c>
      <c r="B299" s="927" t="s">
        <v>3289</v>
      </c>
      <c r="C299" s="12" t="s">
        <v>7113</v>
      </c>
      <c r="D299" s="849">
        <v>1000</v>
      </c>
      <c r="E299" s="12" t="s">
        <v>7120</v>
      </c>
      <c r="F299" s="12" t="s">
        <v>7252</v>
      </c>
      <c r="G299" s="621">
        <v>27173.25</v>
      </c>
      <c r="H299" s="19">
        <v>43887</v>
      </c>
      <c r="I299" s="13" t="s">
        <v>7253</v>
      </c>
      <c r="J299"/>
      <c r="K299"/>
      <c r="L299"/>
      <c r="M299"/>
      <c r="N299"/>
      <c r="O299"/>
      <c r="P299"/>
      <c r="Q299"/>
      <c r="R299"/>
      <c r="S299"/>
      <c r="T299"/>
      <c r="U299"/>
      <c r="V299"/>
    </row>
    <row r="300" spans="1:22" s="935" customFormat="1" ht="86.25" customHeight="1">
      <c r="A300" s="12">
        <f t="shared" si="4"/>
        <v>289</v>
      </c>
      <c r="B300" s="927" t="s">
        <v>3289</v>
      </c>
      <c r="C300" s="12" t="s">
        <v>7113</v>
      </c>
      <c r="D300" s="1">
        <v>1000</v>
      </c>
      <c r="E300" s="12" t="s">
        <v>7120</v>
      </c>
      <c r="F300" s="12" t="s">
        <v>7254</v>
      </c>
      <c r="G300" s="621">
        <v>27173.25</v>
      </c>
      <c r="H300" s="19">
        <v>43993</v>
      </c>
      <c r="I300" s="13" t="s">
        <v>7255</v>
      </c>
      <c r="J300"/>
      <c r="K300"/>
      <c r="L300"/>
      <c r="M300"/>
      <c r="N300"/>
      <c r="O300"/>
      <c r="P300"/>
      <c r="Q300"/>
      <c r="R300"/>
      <c r="S300"/>
      <c r="T300"/>
      <c r="U300"/>
      <c r="V300"/>
    </row>
    <row r="301" spans="1:22" s="935" customFormat="1" ht="86.25" customHeight="1">
      <c r="A301" s="12">
        <f t="shared" si="4"/>
        <v>290</v>
      </c>
      <c r="B301" s="13" t="s">
        <v>3289</v>
      </c>
      <c r="C301" s="12" t="s">
        <v>7113</v>
      </c>
      <c r="D301" s="12">
        <v>1000</v>
      </c>
      <c r="E301" s="12" t="s">
        <v>6935</v>
      </c>
      <c r="F301" s="12" t="s">
        <v>7256</v>
      </c>
      <c r="G301" s="621">
        <v>27173.25</v>
      </c>
      <c r="H301" s="19">
        <v>43545</v>
      </c>
      <c r="I301" s="13" t="s">
        <v>6702</v>
      </c>
      <c r="J301"/>
      <c r="K301"/>
      <c r="L301"/>
      <c r="M301"/>
      <c r="N301"/>
      <c r="O301"/>
      <c r="P301"/>
      <c r="Q301"/>
      <c r="R301"/>
      <c r="S301"/>
      <c r="T301"/>
      <c r="U301"/>
      <c r="V301"/>
    </row>
    <row r="302" spans="1:22" s="935" customFormat="1" ht="86.25" customHeight="1">
      <c r="A302" s="12">
        <f t="shared" si="4"/>
        <v>291</v>
      </c>
      <c r="B302" s="13" t="s">
        <v>3289</v>
      </c>
      <c r="C302" s="12" t="s">
        <v>6934</v>
      </c>
      <c r="D302" s="12">
        <v>1000</v>
      </c>
      <c r="E302" s="12" t="s">
        <v>6935</v>
      </c>
      <c r="F302" s="12" t="s">
        <v>7257</v>
      </c>
      <c r="G302" s="621">
        <v>27173.25</v>
      </c>
      <c r="H302" s="19">
        <v>43524</v>
      </c>
      <c r="I302" s="925" t="s">
        <v>7258</v>
      </c>
      <c r="J302"/>
      <c r="K302"/>
      <c r="L302"/>
      <c r="M302"/>
      <c r="N302"/>
      <c r="O302"/>
      <c r="P302"/>
      <c r="Q302"/>
      <c r="R302"/>
      <c r="S302"/>
      <c r="T302"/>
      <c r="U302"/>
      <c r="V302"/>
    </row>
    <row r="303" spans="1:22" s="935" customFormat="1" ht="86.25" customHeight="1">
      <c r="A303" s="12">
        <f t="shared" si="4"/>
        <v>292</v>
      </c>
      <c r="B303" s="926" t="s">
        <v>3289</v>
      </c>
      <c r="C303" s="12" t="s">
        <v>6934</v>
      </c>
      <c r="D303" s="12">
        <v>1000</v>
      </c>
      <c r="E303" s="12" t="s">
        <v>6935</v>
      </c>
      <c r="F303" s="12" t="s">
        <v>7259</v>
      </c>
      <c r="G303" s="621">
        <v>27173.25</v>
      </c>
      <c r="H303" s="19">
        <v>43574</v>
      </c>
      <c r="I303" s="925" t="s">
        <v>7219</v>
      </c>
      <c r="J303"/>
      <c r="K303"/>
      <c r="L303"/>
      <c r="M303"/>
      <c r="N303"/>
      <c r="O303"/>
      <c r="P303"/>
      <c r="Q303"/>
      <c r="R303"/>
      <c r="S303"/>
      <c r="T303"/>
      <c r="U303"/>
      <c r="V303"/>
    </row>
    <row r="304" spans="1:22" s="935" customFormat="1" ht="86.25" customHeight="1">
      <c r="A304" s="12">
        <f t="shared" si="4"/>
        <v>293</v>
      </c>
      <c r="B304" s="927" t="s">
        <v>3289</v>
      </c>
      <c r="C304" s="945" t="s">
        <v>7113</v>
      </c>
      <c r="D304" s="849">
        <v>1000</v>
      </c>
      <c r="E304" s="945" t="s">
        <v>7120</v>
      </c>
      <c r="F304" s="802" t="s">
        <v>7260</v>
      </c>
      <c r="G304" s="621">
        <v>27173.25</v>
      </c>
      <c r="H304" s="19">
        <v>43907</v>
      </c>
      <c r="I304" s="79" t="s">
        <v>7261</v>
      </c>
      <c r="J304"/>
      <c r="K304"/>
      <c r="L304"/>
      <c r="M304"/>
      <c r="N304"/>
      <c r="O304"/>
      <c r="P304"/>
      <c r="Q304"/>
      <c r="R304"/>
      <c r="S304"/>
      <c r="T304"/>
      <c r="U304"/>
      <c r="V304"/>
    </row>
    <row r="305" spans="1:22" s="935" customFormat="1" ht="86.25" customHeight="1">
      <c r="A305" s="12">
        <f t="shared" si="4"/>
        <v>294</v>
      </c>
      <c r="B305" s="13" t="s">
        <v>3289</v>
      </c>
      <c r="C305" s="12" t="s">
        <v>6934</v>
      </c>
      <c r="D305" s="12">
        <v>1000</v>
      </c>
      <c r="E305" s="12" t="s">
        <v>6935</v>
      </c>
      <c r="F305" s="12" t="s">
        <v>7262</v>
      </c>
      <c r="G305" s="621">
        <v>27173.25</v>
      </c>
      <c r="H305" s="19">
        <v>43537</v>
      </c>
      <c r="I305" s="925" t="s">
        <v>7263</v>
      </c>
      <c r="J305"/>
      <c r="K305"/>
      <c r="L305"/>
      <c r="M305"/>
      <c r="N305"/>
      <c r="O305"/>
      <c r="P305"/>
      <c r="Q305"/>
      <c r="R305"/>
      <c r="S305"/>
      <c r="T305"/>
      <c r="U305"/>
      <c r="V305"/>
    </row>
    <row r="306" spans="1:22" s="935" customFormat="1" ht="86.25" customHeight="1">
      <c r="A306" s="12">
        <f t="shared" si="4"/>
        <v>295</v>
      </c>
      <c r="B306" s="927" t="s">
        <v>3289</v>
      </c>
      <c r="C306" s="12" t="s">
        <v>6934</v>
      </c>
      <c r="D306" s="12">
        <v>1000</v>
      </c>
      <c r="E306" s="12" t="s">
        <v>7120</v>
      </c>
      <c r="F306" s="12" t="s">
        <v>7264</v>
      </c>
      <c r="G306" s="621">
        <v>27173.25</v>
      </c>
      <c r="H306" s="19">
        <v>43474</v>
      </c>
      <c r="I306" s="79" t="s">
        <v>7222</v>
      </c>
      <c r="J306"/>
      <c r="K306"/>
      <c r="L306"/>
      <c r="M306"/>
      <c r="N306"/>
      <c r="O306"/>
      <c r="P306"/>
      <c r="Q306"/>
      <c r="R306"/>
      <c r="S306"/>
      <c r="T306"/>
      <c r="U306"/>
      <c r="V306"/>
    </row>
    <row r="307" spans="1:22" s="935" customFormat="1" ht="86.25" customHeight="1">
      <c r="A307" s="12">
        <f t="shared" si="4"/>
        <v>296</v>
      </c>
      <c r="B307" s="19" t="s">
        <v>3289</v>
      </c>
      <c r="C307" s="12" t="s">
        <v>7154</v>
      </c>
      <c r="D307" s="189">
        <v>1000</v>
      </c>
      <c r="E307" s="84" t="s">
        <v>7155</v>
      </c>
      <c r="F307" s="12" t="s">
        <v>7265</v>
      </c>
      <c r="G307" s="621">
        <v>27173.25</v>
      </c>
      <c r="H307" s="19">
        <v>44181</v>
      </c>
      <c r="I307" s="925" t="s">
        <v>7157</v>
      </c>
      <c r="J307" s="943"/>
      <c r="K307" s="944"/>
      <c r="L307" s="944"/>
      <c r="M307" s="944"/>
      <c r="N307" s="944"/>
      <c r="O307" s="944"/>
      <c r="P307" s="944"/>
      <c r="Q307" s="944"/>
      <c r="R307" s="944"/>
      <c r="S307" s="944"/>
      <c r="T307" s="944"/>
      <c r="U307" s="944"/>
      <c r="V307" s="944"/>
    </row>
    <row r="308" spans="1:22" s="935" customFormat="1" ht="88.5" customHeight="1">
      <c r="A308" s="12">
        <f t="shared" si="4"/>
        <v>297</v>
      </c>
      <c r="B308" s="926" t="s">
        <v>3289</v>
      </c>
      <c r="C308" s="12" t="s">
        <v>7113</v>
      </c>
      <c r="D308" s="12">
        <v>1000</v>
      </c>
      <c r="E308" s="12" t="s">
        <v>6935</v>
      </c>
      <c r="F308" s="12" t="s">
        <v>7266</v>
      </c>
      <c r="G308" s="621">
        <v>27173.25</v>
      </c>
      <c r="H308" s="19">
        <v>43634</v>
      </c>
      <c r="I308" s="925" t="s">
        <v>7267</v>
      </c>
      <c r="J308"/>
      <c r="K308"/>
      <c r="L308"/>
      <c r="M308"/>
      <c r="N308"/>
      <c r="O308"/>
      <c r="P308"/>
      <c r="Q308"/>
      <c r="R308"/>
      <c r="S308"/>
      <c r="T308"/>
      <c r="U308"/>
      <c r="V308"/>
    </row>
    <row r="309" spans="1:22" s="935" customFormat="1" ht="88.5" customHeight="1">
      <c r="A309" s="12">
        <f t="shared" si="4"/>
        <v>298</v>
      </c>
      <c r="B309" s="927" t="s">
        <v>3289</v>
      </c>
      <c r="C309" s="945" t="s">
        <v>7113</v>
      </c>
      <c r="D309" s="849">
        <v>1000</v>
      </c>
      <c r="E309" s="945" t="s">
        <v>7120</v>
      </c>
      <c r="F309" s="802" t="s">
        <v>7268</v>
      </c>
      <c r="G309" s="621">
        <v>27173.25</v>
      </c>
      <c r="H309" s="19">
        <v>43917</v>
      </c>
      <c r="I309" s="79" t="s">
        <v>7269</v>
      </c>
      <c r="J309"/>
      <c r="K309"/>
      <c r="L309"/>
      <c r="M309"/>
      <c r="N309"/>
      <c r="O309"/>
      <c r="P309"/>
      <c r="Q309"/>
      <c r="R309"/>
      <c r="S309"/>
      <c r="T309"/>
      <c r="U309"/>
      <c r="V309"/>
    </row>
    <row r="310" spans="1:22" s="935" customFormat="1" ht="88.5" customHeight="1">
      <c r="A310" s="12">
        <f t="shared" si="4"/>
        <v>299</v>
      </c>
      <c r="B310" s="13" t="s">
        <v>3289</v>
      </c>
      <c r="C310" s="12" t="s">
        <v>7113</v>
      </c>
      <c r="D310" s="12">
        <v>1000</v>
      </c>
      <c r="E310" s="12" t="s">
        <v>6935</v>
      </c>
      <c r="F310" s="12" t="s">
        <v>7270</v>
      </c>
      <c r="G310" s="621">
        <v>27173.25</v>
      </c>
      <c r="H310" s="19">
        <v>43545</v>
      </c>
      <c r="I310" s="13" t="s">
        <v>6702</v>
      </c>
      <c r="J310"/>
      <c r="K310"/>
      <c r="L310"/>
      <c r="M310"/>
      <c r="N310"/>
      <c r="O310"/>
      <c r="P310"/>
      <c r="Q310"/>
      <c r="R310"/>
      <c r="S310"/>
      <c r="T310"/>
      <c r="U310"/>
      <c r="V310"/>
    </row>
    <row r="311" spans="1:22" s="935" customFormat="1" ht="88.5" customHeight="1">
      <c r="A311" s="12">
        <f t="shared" si="4"/>
        <v>300</v>
      </c>
      <c r="B311" s="927" t="s">
        <v>3289</v>
      </c>
      <c r="C311" s="12" t="s">
        <v>7113</v>
      </c>
      <c r="D311" s="1">
        <v>1000</v>
      </c>
      <c r="E311" s="12" t="s">
        <v>7120</v>
      </c>
      <c r="F311" s="12" t="s">
        <v>7271</v>
      </c>
      <c r="G311" s="621">
        <v>27173.25</v>
      </c>
      <c r="H311" s="19">
        <v>43486</v>
      </c>
      <c r="I311" s="13" t="s">
        <v>7272</v>
      </c>
      <c r="J311"/>
      <c r="K311"/>
      <c r="L311"/>
      <c r="M311"/>
      <c r="N311"/>
      <c r="O311"/>
      <c r="P311"/>
      <c r="Q311"/>
      <c r="R311"/>
      <c r="S311"/>
      <c r="T311"/>
      <c r="U311"/>
      <c r="V311"/>
    </row>
    <row r="312" spans="1:22" s="935" customFormat="1" ht="88.5" customHeight="1">
      <c r="A312" s="12">
        <f t="shared" si="4"/>
        <v>301</v>
      </c>
      <c r="B312" s="929" t="s">
        <v>3289</v>
      </c>
      <c r="C312" s="12" t="s">
        <v>9568</v>
      </c>
      <c r="D312" s="94">
        <v>1000</v>
      </c>
      <c r="E312" s="12" t="s">
        <v>7128</v>
      </c>
      <c r="F312" s="12" t="s">
        <v>7273</v>
      </c>
      <c r="G312" s="621">
        <v>27173.25</v>
      </c>
      <c r="H312" s="19">
        <v>43745</v>
      </c>
      <c r="I312" s="925" t="s">
        <v>3290</v>
      </c>
      <c r="J312" s="932"/>
      <c r="K312" s="932"/>
      <c r="L312" s="932"/>
      <c r="M312" s="932"/>
      <c r="N312" s="932"/>
      <c r="O312" s="932"/>
      <c r="P312" s="932"/>
      <c r="Q312" s="932"/>
      <c r="R312" s="932"/>
      <c r="S312" s="932"/>
      <c r="T312" s="932"/>
      <c r="U312" s="932"/>
      <c r="V312" s="932"/>
    </row>
    <row r="313" spans="1:22" s="947" customFormat="1" ht="88.5" customHeight="1">
      <c r="A313" s="12">
        <f t="shared" si="4"/>
        <v>302</v>
      </c>
      <c r="B313" s="927" t="s">
        <v>3289</v>
      </c>
      <c r="C313" s="12" t="s">
        <v>7113</v>
      </c>
      <c r="D313" s="12">
        <v>1000</v>
      </c>
      <c r="E313" s="12" t="s">
        <v>6935</v>
      </c>
      <c r="F313" s="12" t="s">
        <v>7274</v>
      </c>
      <c r="G313" s="621">
        <v>27173.25</v>
      </c>
      <c r="H313" s="19">
        <v>43809</v>
      </c>
      <c r="I313" s="13" t="s">
        <v>7141</v>
      </c>
      <c r="J313"/>
      <c r="K313"/>
      <c r="L313"/>
      <c r="M313"/>
      <c r="N313"/>
      <c r="O313"/>
      <c r="P313"/>
      <c r="Q313"/>
      <c r="R313"/>
      <c r="S313"/>
      <c r="T313"/>
      <c r="U313"/>
      <c r="V313"/>
    </row>
    <row r="314" spans="1:22" s="947" customFormat="1" ht="88.5" customHeight="1">
      <c r="A314" s="12">
        <f t="shared" si="4"/>
        <v>303</v>
      </c>
      <c r="B314" s="927" t="s">
        <v>3289</v>
      </c>
      <c r="C314" s="12" t="s">
        <v>7113</v>
      </c>
      <c r="D314" s="12">
        <v>1000</v>
      </c>
      <c r="E314" s="12" t="s">
        <v>6935</v>
      </c>
      <c r="F314" s="12" t="s">
        <v>7275</v>
      </c>
      <c r="G314" s="621">
        <v>27173.25</v>
      </c>
      <c r="H314" s="19">
        <v>43545</v>
      </c>
      <c r="I314" s="13" t="s">
        <v>7276</v>
      </c>
      <c r="J314"/>
      <c r="K314"/>
      <c r="L314"/>
      <c r="M314"/>
      <c r="N314"/>
      <c r="O314"/>
      <c r="P314"/>
      <c r="Q314"/>
      <c r="R314"/>
      <c r="S314"/>
      <c r="T314"/>
      <c r="U314"/>
      <c r="V314"/>
    </row>
    <row r="315" spans="1:22" s="947" customFormat="1" ht="88.5" customHeight="1">
      <c r="A315" s="12">
        <f t="shared" si="4"/>
        <v>304</v>
      </c>
      <c r="B315" s="927" t="s">
        <v>3289</v>
      </c>
      <c r="C315" s="12" t="s">
        <v>7113</v>
      </c>
      <c r="D315" s="12">
        <v>1000</v>
      </c>
      <c r="E315" s="12" t="s">
        <v>6935</v>
      </c>
      <c r="F315" s="12" t="s">
        <v>7277</v>
      </c>
      <c r="G315" s="621">
        <v>27173.25</v>
      </c>
      <c r="H315" s="19">
        <v>43809</v>
      </c>
      <c r="I315" s="13" t="s">
        <v>7141</v>
      </c>
      <c r="J315"/>
      <c r="K315"/>
      <c r="L315"/>
      <c r="M315"/>
      <c r="N315"/>
      <c r="O315"/>
      <c r="P315"/>
      <c r="Q315"/>
      <c r="R315"/>
      <c r="S315"/>
      <c r="T315"/>
      <c r="U315"/>
      <c r="V315"/>
    </row>
    <row r="316" spans="1:22" s="947" customFormat="1" ht="88.5" customHeight="1">
      <c r="A316" s="12">
        <f t="shared" si="4"/>
        <v>305</v>
      </c>
      <c r="B316" s="927" t="s">
        <v>3289</v>
      </c>
      <c r="C316" s="79" t="s">
        <v>7113</v>
      </c>
      <c r="D316" s="1">
        <v>1000</v>
      </c>
      <c r="E316" s="1" t="s">
        <v>7120</v>
      </c>
      <c r="F316" s="12" t="s">
        <v>7278</v>
      </c>
      <c r="G316" s="621">
        <v>27173.25</v>
      </c>
      <c r="H316" s="19">
        <v>44025</v>
      </c>
      <c r="I316" s="79" t="s">
        <v>7279</v>
      </c>
      <c r="J316"/>
      <c r="K316"/>
      <c r="L316"/>
      <c r="M316"/>
      <c r="N316"/>
      <c r="O316"/>
      <c r="P316"/>
      <c r="Q316"/>
      <c r="R316"/>
      <c r="S316"/>
      <c r="T316"/>
      <c r="U316"/>
      <c r="V316"/>
    </row>
    <row r="317" spans="1:22" s="935" customFormat="1" ht="88.5" customHeight="1">
      <c r="A317" s="12">
        <f t="shared" si="4"/>
        <v>306</v>
      </c>
      <c r="B317" s="19" t="s">
        <v>3289</v>
      </c>
      <c r="C317" s="12" t="s">
        <v>7154</v>
      </c>
      <c r="D317" s="189">
        <v>1000</v>
      </c>
      <c r="E317" s="84" t="s">
        <v>7155</v>
      </c>
      <c r="F317" s="12" t="s">
        <v>7280</v>
      </c>
      <c r="G317" s="621">
        <v>27173.25</v>
      </c>
      <c r="H317" s="19">
        <v>44180</v>
      </c>
      <c r="I317" s="925" t="s">
        <v>7281</v>
      </c>
      <c r="J317" s="943"/>
      <c r="K317" s="944"/>
      <c r="L317" s="944"/>
      <c r="M317" s="944"/>
      <c r="N317" s="944"/>
      <c r="O317" s="944"/>
      <c r="P317" s="944"/>
      <c r="Q317" s="944"/>
      <c r="R317" s="944"/>
      <c r="S317" s="944"/>
      <c r="T317" s="944"/>
      <c r="U317" s="944"/>
      <c r="V317" s="944"/>
    </row>
    <row r="318" spans="1:22" s="935" customFormat="1" ht="88.5" customHeight="1">
      <c r="A318" s="12">
        <f t="shared" si="4"/>
        <v>307</v>
      </c>
      <c r="B318" s="927" t="s">
        <v>3289</v>
      </c>
      <c r="C318" s="79" t="s">
        <v>7113</v>
      </c>
      <c r="D318" s="1">
        <v>1000</v>
      </c>
      <c r="E318" s="1" t="s">
        <v>7120</v>
      </c>
      <c r="F318" s="12" t="s">
        <v>7282</v>
      </c>
      <c r="G318" s="621">
        <v>27173.25</v>
      </c>
      <c r="H318" s="19">
        <v>44028</v>
      </c>
      <c r="I318" s="79" t="s">
        <v>7283</v>
      </c>
      <c r="J318"/>
      <c r="K318"/>
      <c r="L318"/>
      <c r="M318"/>
      <c r="N318"/>
      <c r="O318"/>
      <c r="P318"/>
      <c r="Q318"/>
      <c r="R318"/>
      <c r="S318"/>
      <c r="T318"/>
      <c r="U318"/>
      <c r="V318"/>
    </row>
    <row r="319" spans="1:22" s="935" customFormat="1" ht="88.5" customHeight="1">
      <c r="A319" s="12">
        <f t="shared" si="4"/>
        <v>308</v>
      </c>
      <c r="B319" s="926" t="s">
        <v>3289</v>
      </c>
      <c r="C319" s="12" t="s">
        <v>7113</v>
      </c>
      <c r="D319" s="12">
        <v>1000</v>
      </c>
      <c r="E319" s="12" t="s">
        <v>6935</v>
      </c>
      <c r="F319" s="12" t="s">
        <v>7284</v>
      </c>
      <c r="G319" s="621">
        <v>27173.25</v>
      </c>
      <c r="H319" s="19">
        <v>43612</v>
      </c>
      <c r="I319" s="925" t="s">
        <v>7285</v>
      </c>
      <c r="J319"/>
      <c r="K319"/>
      <c r="L319"/>
      <c r="M319"/>
      <c r="N319"/>
      <c r="O319"/>
      <c r="P319"/>
      <c r="Q319"/>
      <c r="R319"/>
      <c r="S319"/>
      <c r="T319"/>
      <c r="U319"/>
      <c r="V319"/>
    </row>
    <row r="320" spans="1:22" s="935" customFormat="1" ht="88.5" customHeight="1">
      <c r="A320" s="12">
        <f t="shared" si="4"/>
        <v>309</v>
      </c>
      <c r="B320" s="13" t="s">
        <v>3289</v>
      </c>
      <c r="C320" s="12" t="s">
        <v>6934</v>
      </c>
      <c r="D320" s="12">
        <v>1000</v>
      </c>
      <c r="E320" s="12" t="s">
        <v>6935</v>
      </c>
      <c r="F320" s="12" t="s">
        <v>7286</v>
      </c>
      <c r="G320" s="621">
        <v>27173.25</v>
      </c>
      <c r="H320" s="19">
        <v>43528</v>
      </c>
      <c r="I320" s="925" t="s">
        <v>7287</v>
      </c>
      <c r="J320"/>
      <c r="K320"/>
      <c r="L320"/>
      <c r="M320"/>
      <c r="N320"/>
      <c r="O320"/>
      <c r="P320"/>
      <c r="Q320"/>
      <c r="R320"/>
      <c r="S320"/>
      <c r="T320"/>
      <c r="U320"/>
      <c r="V320"/>
    </row>
    <row r="321" spans="1:22" s="935" customFormat="1" ht="88.5" customHeight="1">
      <c r="A321" s="12">
        <f t="shared" si="4"/>
        <v>310</v>
      </c>
      <c r="B321" s="927" t="s">
        <v>3289</v>
      </c>
      <c r="C321" s="945" t="s">
        <v>7113</v>
      </c>
      <c r="D321" s="849">
        <v>1000</v>
      </c>
      <c r="E321" s="945" t="s">
        <v>7120</v>
      </c>
      <c r="F321" s="12" t="s">
        <v>7288</v>
      </c>
      <c r="G321" s="621">
        <v>27173.25</v>
      </c>
      <c r="H321" s="19">
        <v>43944</v>
      </c>
      <c r="I321" s="79" t="s">
        <v>7269</v>
      </c>
      <c r="J321"/>
      <c r="K321"/>
      <c r="L321"/>
      <c r="M321"/>
      <c r="N321"/>
      <c r="O321"/>
      <c r="P321"/>
      <c r="Q321"/>
      <c r="R321"/>
      <c r="S321"/>
      <c r="T321"/>
      <c r="U321"/>
      <c r="V321"/>
    </row>
    <row r="322" spans="1:22" s="935" customFormat="1" ht="88.5" customHeight="1">
      <c r="A322" s="12">
        <f t="shared" si="4"/>
        <v>311</v>
      </c>
      <c r="B322" s="927" t="s">
        <v>3289</v>
      </c>
      <c r="C322" s="84" t="s">
        <v>7142</v>
      </c>
      <c r="D322" s="12">
        <v>1000</v>
      </c>
      <c r="E322" s="12" t="s">
        <v>6935</v>
      </c>
      <c r="F322" s="12" t="s">
        <v>7289</v>
      </c>
      <c r="G322" s="621">
        <v>27173.25</v>
      </c>
      <c r="H322" s="19">
        <v>43780</v>
      </c>
      <c r="I322" s="13" t="s">
        <v>7290</v>
      </c>
      <c r="J322"/>
      <c r="K322"/>
      <c r="L322"/>
      <c r="M322"/>
      <c r="N322"/>
      <c r="O322"/>
      <c r="P322"/>
      <c r="Q322"/>
      <c r="R322"/>
      <c r="S322"/>
      <c r="T322"/>
      <c r="U322"/>
      <c r="V322"/>
    </row>
    <row r="323" spans="1:22" s="935" customFormat="1" ht="88.5" customHeight="1">
      <c r="A323" s="12">
        <f t="shared" si="4"/>
        <v>312</v>
      </c>
      <c r="B323" s="13" t="s">
        <v>3289</v>
      </c>
      <c r="C323" s="12" t="s">
        <v>7113</v>
      </c>
      <c r="D323" s="12">
        <v>1000</v>
      </c>
      <c r="E323" s="12" t="s">
        <v>6935</v>
      </c>
      <c r="F323" s="12" t="s">
        <v>7291</v>
      </c>
      <c r="G323" s="621">
        <v>27173.25</v>
      </c>
      <c r="H323" s="19">
        <v>43545</v>
      </c>
      <c r="I323" s="13" t="s">
        <v>6702</v>
      </c>
      <c r="J323"/>
      <c r="K323"/>
      <c r="L323"/>
      <c r="M323"/>
      <c r="N323"/>
      <c r="O323"/>
      <c r="P323"/>
      <c r="Q323"/>
      <c r="R323"/>
      <c r="S323"/>
      <c r="T323"/>
      <c r="U323"/>
      <c r="V323"/>
    </row>
    <row r="324" spans="1:22" s="935" customFormat="1" ht="88.5" customHeight="1">
      <c r="A324" s="12">
        <f t="shared" si="4"/>
        <v>313</v>
      </c>
      <c r="B324" s="13" t="s">
        <v>3289</v>
      </c>
      <c r="C324" s="12" t="s">
        <v>6934</v>
      </c>
      <c r="D324" s="12">
        <v>1000</v>
      </c>
      <c r="E324" s="12" t="s">
        <v>6935</v>
      </c>
      <c r="F324" s="12" t="s">
        <v>7292</v>
      </c>
      <c r="G324" s="621">
        <v>27173.25</v>
      </c>
      <c r="H324" s="19">
        <v>43511</v>
      </c>
      <c r="I324" s="925" t="s">
        <v>7293</v>
      </c>
      <c r="J324"/>
      <c r="K324"/>
      <c r="L324"/>
      <c r="M324"/>
      <c r="N324"/>
      <c r="O324"/>
      <c r="P324"/>
      <c r="Q324"/>
      <c r="R324"/>
      <c r="S324"/>
      <c r="T324"/>
      <c r="U324"/>
      <c r="V324"/>
    </row>
    <row r="325" spans="1:22" s="935" customFormat="1" ht="88.5" customHeight="1">
      <c r="A325" s="12">
        <f t="shared" si="4"/>
        <v>314</v>
      </c>
      <c r="B325" s="13" t="s">
        <v>3289</v>
      </c>
      <c r="C325" s="12" t="s">
        <v>7113</v>
      </c>
      <c r="D325" s="12">
        <v>1000</v>
      </c>
      <c r="E325" s="12" t="s">
        <v>7120</v>
      </c>
      <c r="F325" s="12" t="s">
        <v>8521</v>
      </c>
      <c r="G325" s="621">
        <v>27173.25</v>
      </c>
      <c r="H325" s="19">
        <v>44147</v>
      </c>
      <c r="I325" s="13" t="s">
        <v>8522</v>
      </c>
      <c r="J325"/>
      <c r="K325"/>
      <c r="L325"/>
      <c r="M325"/>
      <c r="N325"/>
      <c r="O325"/>
      <c r="P325"/>
      <c r="Q325"/>
      <c r="R325"/>
      <c r="S325"/>
      <c r="T325"/>
      <c r="U325"/>
      <c r="V325"/>
    </row>
    <row r="326" spans="1:22" s="935" customFormat="1" ht="88.5" customHeight="1">
      <c r="A326" s="12">
        <f t="shared" si="4"/>
        <v>315</v>
      </c>
      <c r="B326" s="927" t="s">
        <v>3289</v>
      </c>
      <c r="C326" s="12" t="s">
        <v>7142</v>
      </c>
      <c r="D326" s="12">
        <v>1000</v>
      </c>
      <c r="E326" s="84" t="s">
        <v>6935</v>
      </c>
      <c r="F326" s="12" t="s">
        <v>7294</v>
      </c>
      <c r="G326" s="621">
        <v>27173.25</v>
      </c>
      <c r="H326" s="19">
        <v>43776</v>
      </c>
      <c r="I326" s="13" t="s">
        <v>7144</v>
      </c>
      <c r="J326"/>
      <c r="K326"/>
      <c r="L326"/>
      <c r="M326"/>
      <c r="N326"/>
      <c r="O326"/>
      <c r="P326"/>
      <c r="Q326"/>
      <c r="R326"/>
      <c r="S326"/>
      <c r="T326"/>
      <c r="U326"/>
      <c r="V326"/>
    </row>
    <row r="327" spans="1:22" s="935" customFormat="1" ht="88.5" customHeight="1">
      <c r="A327" s="12">
        <f t="shared" si="4"/>
        <v>316</v>
      </c>
      <c r="B327" s="933" t="s">
        <v>3289</v>
      </c>
      <c r="C327" s="12" t="s">
        <v>7295</v>
      </c>
      <c r="D327" s="189">
        <v>1000</v>
      </c>
      <c r="E327" s="84" t="s">
        <v>7155</v>
      </c>
      <c r="F327" s="12" t="s">
        <v>7296</v>
      </c>
      <c r="G327" s="621">
        <v>27173.25</v>
      </c>
      <c r="H327" s="19">
        <v>43745</v>
      </c>
      <c r="I327" s="925" t="s">
        <v>3290</v>
      </c>
      <c r="J327" s="934"/>
    </row>
    <row r="328" spans="1:22" s="935" customFormat="1" ht="88.5" customHeight="1">
      <c r="A328" s="12">
        <f t="shared" si="4"/>
        <v>317</v>
      </c>
      <c r="B328" s="19" t="s">
        <v>3289</v>
      </c>
      <c r="C328" s="12" t="s">
        <v>7154</v>
      </c>
      <c r="D328" s="189">
        <v>1000</v>
      </c>
      <c r="E328" s="84" t="s">
        <v>7155</v>
      </c>
      <c r="F328" s="12" t="s">
        <v>7297</v>
      </c>
      <c r="G328" s="621">
        <v>27173.25</v>
      </c>
      <c r="H328" s="19">
        <v>44166</v>
      </c>
      <c r="I328" s="925" t="s">
        <v>7298</v>
      </c>
      <c r="J328" s="943"/>
      <c r="K328" s="944"/>
      <c r="L328" s="944"/>
      <c r="M328" s="944"/>
      <c r="N328" s="944"/>
      <c r="O328" s="944"/>
      <c r="P328" s="944"/>
      <c r="Q328" s="944"/>
      <c r="R328" s="944"/>
      <c r="S328" s="944"/>
      <c r="T328" s="944"/>
      <c r="U328" s="944"/>
      <c r="V328" s="944"/>
    </row>
    <row r="329" spans="1:22" s="935" customFormat="1" ht="88.5" customHeight="1">
      <c r="A329" s="12">
        <f t="shared" si="4"/>
        <v>318</v>
      </c>
      <c r="B329" s="927" t="s">
        <v>3289</v>
      </c>
      <c r="C329" s="12" t="s">
        <v>7113</v>
      </c>
      <c r="D329" s="1">
        <v>1000</v>
      </c>
      <c r="E329" s="84" t="s">
        <v>7120</v>
      </c>
      <c r="F329" s="12" t="s">
        <v>7299</v>
      </c>
      <c r="G329" s="621">
        <v>27173.25</v>
      </c>
      <c r="H329" s="19">
        <v>44018</v>
      </c>
      <c r="I329" s="79" t="s">
        <v>7300</v>
      </c>
      <c r="J329"/>
      <c r="K329"/>
      <c r="L329"/>
      <c r="M329"/>
      <c r="N329"/>
      <c r="O329"/>
      <c r="P329"/>
      <c r="Q329"/>
      <c r="R329"/>
      <c r="S329"/>
      <c r="T329"/>
      <c r="U329"/>
      <c r="V329"/>
    </row>
    <row r="330" spans="1:22" s="935" customFormat="1" ht="88.5" customHeight="1">
      <c r="A330" s="12">
        <f t="shared" si="4"/>
        <v>319</v>
      </c>
      <c r="B330" s="933" t="s">
        <v>3289</v>
      </c>
      <c r="C330" s="12" t="s">
        <v>7301</v>
      </c>
      <c r="D330" s="940">
        <v>1000</v>
      </c>
      <c r="E330" s="84" t="s">
        <v>7155</v>
      </c>
      <c r="F330" s="12" t="s">
        <v>7302</v>
      </c>
      <c r="G330" s="621">
        <v>27173.25</v>
      </c>
      <c r="H330" s="19">
        <v>43745</v>
      </c>
      <c r="I330" s="925" t="s">
        <v>3290</v>
      </c>
      <c r="J330" s="934"/>
    </row>
    <row r="331" spans="1:22" s="935" customFormat="1" ht="88.5" customHeight="1">
      <c r="A331" s="12">
        <f t="shared" si="4"/>
        <v>320</v>
      </c>
      <c r="B331" s="933" t="s">
        <v>3289</v>
      </c>
      <c r="C331" s="12" t="s">
        <v>7301</v>
      </c>
      <c r="D331" s="940">
        <v>1000</v>
      </c>
      <c r="E331" s="84" t="s">
        <v>7155</v>
      </c>
      <c r="F331" s="12" t="s">
        <v>7303</v>
      </c>
      <c r="G331" s="621">
        <v>27173.25</v>
      </c>
      <c r="H331" s="19">
        <v>43745</v>
      </c>
      <c r="I331" s="925" t="s">
        <v>3290</v>
      </c>
      <c r="J331" s="934"/>
    </row>
    <row r="332" spans="1:22" s="935" customFormat="1" ht="88.5" customHeight="1">
      <c r="A332" s="12">
        <f t="shared" ref="A332:A395" si="5">1+A331</f>
        <v>321</v>
      </c>
      <c r="B332" s="13" t="s">
        <v>3289</v>
      </c>
      <c r="C332" s="12" t="s">
        <v>7208</v>
      </c>
      <c r="D332" s="12">
        <v>1000</v>
      </c>
      <c r="E332" s="84" t="s">
        <v>7120</v>
      </c>
      <c r="F332" s="12" t="s">
        <v>7304</v>
      </c>
      <c r="G332" s="621">
        <v>40910</v>
      </c>
      <c r="H332" s="19">
        <v>43452</v>
      </c>
      <c r="I332" s="13" t="s">
        <v>6675</v>
      </c>
      <c r="J332"/>
      <c r="K332"/>
      <c r="L332"/>
      <c r="M332"/>
      <c r="N332"/>
      <c r="O332"/>
      <c r="P332"/>
      <c r="Q332"/>
      <c r="R332"/>
      <c r="S332"/>
      <c r="T332"/>
      <c r="U332"/>
      <c r="V332"/>
    </row>
    <row r="333" spans="1:22" s="935" customFormat="1" ht="88.5" customHeight="1">
      <c r="A333" s="12">
        <f t="shared" si="5"/>
        <v>322</v>
      </c>
      <c r="B333" s="13" t="s">
        <v>3289</v>
      </c>
      <c r="C333" s="12" t="s">
        <v>6934</v>
      </c>
      <c r="D333" s="12">
        <v>1000</v>
      </c>
      <c r="E333" s="84" t="s">
        <v>6935</v>
      </c>
      <c r="F333" s="12" t="s">
        <v>7305</v>
      </c>
      <c r="G333" s="621">
        <v>27173.25</v>
      </c>
      <c r="H333" s="19">
        <v>43528</v>
      </c>
      <c r="I333" s="925" t="s">
        <v>7306</v>
      </c>
      <c r="J333"/>
      <c r="K333"/>
      <c r="L333"/>
      <c r="M333"/>
      <c r="N333"/>
      <c r="O333"/>
      <c r="P333"/>
      <c r="Q333"/>
      <c r="R333"/>
      <c r="S333"/>
      <c r="T333"/>
      <c r="U333"/>
      <c r="V333"/>
    </row>
    <row r="334" spans="1:22" s="935" customFormat="1" ht="88.5" customHeight="1">
      <c r="A334" s="12">
        <f t="shared" si="5"/>
        <v>323</v>
      </c>
      <c r="B334" s="13" t="s">
        <v>3289</v>
      </c>
      <c r="C334" s="12" t="s">
        <v>7113</v>
      </c>
      <c r="D334" s="12">
        <v>1000</v>
      </c>
      <c r="E334" s="84" t="s">
        <v>6935</v>
      </c>
      <c r="F334" s="12" t="s">
        <v>7307</v>
      </c>
      <c r="G334" s="621">
        <v>27173.25</v>
      </c>
      <c r="H334" s="19">
        <v>43545</v>
      </c>
      <c r="I334" s="13" t="s">
        <v>6702</v>
      </c>
      <c r="J334"/>
      <c r="K334"/>
      <c r="L334"/>
      <c r="M334"/>
      <c r="N334"/>
      <c r="O334"/>
      <c r="P334"/>
      <c r="Q334"/>
      <c r="R334"/>
      <c r="S334"/>
      <c r="T334"/>
      <c r="U334"/>
      <c r="V334"/>
    </row>
    <row r="335" spans="1:22" s="942" customFormat="1" ht="88.5" customHeight="1">
      <c r="A335" s="12">
        <f t="shared" si="5"/>
        <v>324</v>
      </c>
      <c r="B335" s="927" t="s">
        <v>3289</v>
      </c>
      <c r="C335" s="12" t="s">
        <v>7113</v>
      </c>
      <c r="D335" s="849">
        <v>1000</v>
      </c>
      <c r="E335" s="84" t="s">
        <v>7120</v>
      </c>
      <c r="F335" s="12" t="s">
        <v>7308</v>
      </c>
      <c r="G335" s="621">
        <v>27173.25</v>
      </c>
      <c r="H335" s="19">
        <v>43917</v>
      </c>
      <c r="I335" s="79" t="s">
        <v>7269</v>
      </c>
      <c r="J335"/>
      <c r="K335"/>
      <c r="L335"/>
      <c r="M335"/>
      <c r="N335"/>
      <c r="O335"/>
      <c r="P335"/>
      <c r="Q335"/>
      <c r="R335"/>
      <c r="S335"/>
      <c r="T335"/>
      <c r="U335"/>
      <c r="V335"/>
    </row>
    <row r="336" spans="1:22" s="942" customFormat="1" ht="88.5" customHeight="1">
      <c r="A336" s="12">
        <f t="shared" si="5"/>
        <v>325</v>
      </c>
      <c r="B336" s="13" t="s">
        <v>3289</v>
      </c>
      <c r="C336" s="12" t="s">
        <v>7208</v>
      </c>
      <c r="D336" s="12">
        <v>1000</v>
      </c>
      <c r="E336" s="84" t="s">
        <v>7120</v>
      </c>
      <c r="F336" s="12" t="s">
        <v>7309</v>
      </c>
      <c r="G336" s="621">
        <v>27173.25</v>
      </c>
      <c r="H336" s="19">
        <v>43452</v>
      </c>
      <c r="I336" s="13" t="s">
        <v>6675</v>
      </c>
      <c r="J336"/>
      <c r="K336"/>
      <c r="L336"/>
      <c r="M336"/>
      <c r="N336"/>
      <c r="O336"/>
      <c r="P336"/>
      <c r="Q336"/>
      <c r="R336"/>
      <c r="S336"/>
      <c r="T336"/>
      <c r="U336"/>
      <c r="V336"/>
    </row>
    <row r="337" spans="1:22" s="942" customFormat="1" ht="88.5" customHeight="1">
      <c r="A337" s="12">
        <f t="shared" si="5"/>
        <v>326</v>
      </c>
      <c r="B337" s="925" t="s">
        <v>3289</v>
      </c>
      <c r="C337" s="12" t="s">
        <v>9565</v>
      </c>
      <c r="D337" s="63">
        <v>1000</v>
      </c>
      <c r="E337" s="84" t="s">
        <v>7128</v>
      </c>
      <c r="F337" s="12" t="s">
        <v>7310</v>
      </c>
      <c r="G337" s="621">
        <v>27173.25</v>
      </c>
      <c r="H337" s="19">
        <v>43745</v>
      </c>
      <c r="I337" s="925" t="s">
        <v>3290</v>
      </c>
      <c r="J337" s="932"/>
      <c r="K337" s="932"/>
      <c r="L337" s="932"/>
      <c r="M337" s="932"/>
      <c r="N337" s="932"/>
      <c r="O337" s="932"/>
      <c r="P337" s="932"/>
      <c r="Q337" s="932"/>
      <c r="R337" s="932"/>
      <c r="S337" s="932"/>
      <c r="T337" s="932"/>
      <c r="U337" s="932"/>
      <c r="V337" s="932"/>
    </row>
    <row r="338" spans="1:22" s="942" customFormat="1" ht="88.5" customHeight="1">
      <c r="A338" s="12">
        <f t="shared" si="5"/>
        <v>327</v>
      </c>
      <c r="B338" s="925" t="s">
        <v>3289</v>
      </c>
      <c r="C338" s="12" t="s">
        <v>9565</v>
      </c>
      <c r="D338" s="63">
        <v>1000</v>
      </c>
      <c r="E338" s="84" t="s">
        <v>7128</v>
      </c>
      <c r="F338" s="12" t="s">
        <v>7311</v>
      </c>
      <c r="G338" s="621">
        <v>27173.25</v>
      </c>
      <c r="H338" s="19">
        <v>43745</v>
      </c>
      <c r="I338" s="925" t="s">
        <v>3290</v>
      </c>
      <c r="J338" s="932"/>
      <c r="K338" s="932"/>
      <c r="L338" s="932"/>
      <c r="M338" s="932"/>
      <c r="N338" s="932"/>
      <c r="O338" s="932"/>
      <c r="P338" s="932"/>
      <c r="Q338" s="932"/>
      <c r="R338" s="932"/>
      <c r="S338" s="932"/>
      <c r="T338" s="932"/>
      <c r="U338" s="932"/>
      <c r="V338" s="932"/>
    </row>
    <row r="339" spans="1:22" s="938" customFormat="1" ht="88.5" customHeight="1">
      <c r="A339" s="12">
        <f t="shared" si="5"/>
        <v>328</v>
      </c>
      <c r="B339" s="925" t="s">
        <v>3289</v>
      </c>
      <c r="C339" s="12" t="s">
        <v>9565</v>
      </c>
      <c r="D339" s="63">
        <v>1000</v>
      </c>
      <c r="E339" s="84" t="s">
        <v>7128</v>
      </c>
      <c r="F339" s="12" t="s">
        <v>7312</v>
      </c>
      <c r="G339" s="621">
        <v>27173.25</v>
      </c>
      <c r="H339" s="19">
        <v>43745</v>
      </c>
      <c r="I339" s="925" t="s">
        <v>3290</v>
      </c>
      <c r="J339" s="932"/>
      <c r="K339" s="932"/>
      <c r="L339" s="932"/>
      <c r="M339" s="932"/>
      <c r="N339" s="932"/>
      <c r="O339" s="932"/>
      <c r="P339" s="932"/>
      <c r="Q339" s="932"/>
      <c r="R339" s="932"/>
      <c r="S339" s="932"/>
      <c r="T339" s="932"/>
      <c r="U339" s="932"/>
      <c r="V339" s="932"/>
    </row>
    <row r="340" spans="1:22" s="935" customFormat="1" ht="88.5" customHeight="1">
      <c r="A340" s="12">
        <f t="shared" si="5"/>
        <v>329</v>
      </c>
      <c r="B340" s="925" t="s">
        <v>3289</v>
      </c>
      <c r="C340" s="12" t="s">
        <v>9565</v>
      </c>
      <c r="D340" s="63">
        <v>1000</v>
      </c>
      <c r="E340" s="84" t="s">
        <v>7128</v>
      </c>
      <c r="F340" s="12" t="s">
        <v>7313</v>
      </c>
      <c r="G340" s="621">
        <v>27173.25</v>
      </c>
      <c r="H340" s="19">
        <v>43745</v>
      </c>
      <c r="I340" s="925" t="s">
        <v>3290</v>
      </c>
      <c r="J340" s="932"/>
      <c r="K340" s="932"/>
      <c r="L340" s="932"/>
      <c r="M340" s="932"/>
      <c r="N340" s="932"/>
      <c r="O340" s="932"/>
      <c r="P340" s="932"/>
      <c r="Q340" s="932"/>
      <c r="R340" s="932"/>
      <c r="S340" s="932"/>
      <c r="T340" s="932"/>
      <c r="U340" s="932"/>
      <c r="V340" s="932"/>
    </row>
    <row r="341" spans="1:22" s="932" customFormat="1" ht="88.5" customHeight="1">
      <c r="A341" s="12">
        <f t="shared" si="5"/>
        <v>330</v>
      </c>
      <c r="B341" s="927" t="s">
        <v>3289</v>
      </c>
      <c r="C341" s="12" t="s">
        <v>6934</v>
      </c>
      <c r="D341" s="12">
        <v>1000</v>
      </c>
      <c r="E341" s="84" t="s">
        <v>7120</v>
      </c>
      <c r="F341" s="12" t="s">
        <v>7314</v>
      </c>
      <c r="G341" s="621">
        <v>27173.25</v>
      </c>
      <c r="H341" s="19">
        <v>43823</v>
      </c>
      <c r="I341" s="13" t="s">
        <v>7315</v>
      </c>
      <c r="J341"/>
      <c r="K341"/>
      <c r="L341"/>
      <c r="M341"/>
      <c r="N341"/>
      <c r="O341"/>
      <c r="P341"/>
      <c r="Q341"/>
      <c r="R341"/>
      <c r="S341"/>
      <c r="T341"/>
      <c r="U341"/>
      <c r="V341"/>
    </row>
    <row r="342" spans="1:22" s="932" customFormat="1" ht="88.5" customHeight="1">
      <c r="A342" s="12">
        <f t="shared" si="5"/>
        <v>331</v>
      </c>
      <c r="B342" s="927" t="s">
        <v>3289</v>
      </c>
      <c r="C342" s="12" t="s">
        <v>7113</v>
      </c>
      <c r="D342" s="849">
        <v>1000</v>
      </c>
      <c r="E342" s="84" t="s">
        <v>7120</v>
      </c>
      <c r="F342" s="12" t="s">
        <v>7316</v>
      </c>
      <c r="G342" s="621">
        <v>27173.25</v>
      </c>
      <c r="H342" s="19">
        <v>43908</v>
      </c>
      <c r="I342" s="79" t="s">
        <v>7317</v>
      </c>
      <c r="J342"/>
      <c r="K342"/>
      <c r="L342"/>
      <c r="M342"/>
      <c r="N342"/>
      <c r="O342"/>
      <c r="P342"/>
      <c r="Q342"/>
      <c r="R342"/>
      <c r="S342"/>
      <c r="T342"/>
      <c r="U342"/>
      <c r="V342"/>
    </row>
    <row r="343" spans="1:22" s="932" customFormat="1" ht="88.5" customHeight="1">
      <c r="A343" s="12">
        <f t="shared" si="5"/>
        <v>332</v>
      </c>
      <c r="B343" s="927" t="s">
        <v>3289</v>
      </c>
      <c r="C343" s="12" t="s">
        <v>7113</v>
      </c>
      <c r="D343" s="1">
        <v>1000</v>
      </c>
      <c r="E343" s="84" t="s">
        <v>7120</v>
      </c>
      <c r="F343" s="12" t="s">
        <v>7318</v>
      </c>
      <c r="G343" s="621">
        <v>27173.25</v>
      </c>
      <c r="H343" s="19">
        <v>43983</v>
      </c>
      <c r="I343" s="79" t="s">
        <v>7319</v>
      </c>
      <c r="J343"/>
      <c r="K343"/>
      <c r="L343"/>
      <c r="M343"/>
      <c r="N343"/>
      <c r="O343"/>
      <c r="P343"/>
      <c r="Q343"/>
      <c r="R343"/>
      <c r="S343"/>
      <c r="T343"/>
      <c r="U343"/>
      <c r="V343"/>
    </row>
    <row r="344" spans="1:22" s="932" customFormat="1" ht="88.5" customHeight="1">
      <c r="A344" s="12">
        <f t="shared" si="5"/>
        <v>333</v>
      </c>
      <c r="B344" s="926" t="s">
        <v>3289</v>
      </c>
      <c r="C344" s="12" t="s">
        <v>6934</v>
      </c>
      <c r="D344" s="12">
        <v>1000</v>
      </c>
      <c r="E344" s="84" t="s">
        <v>6935</v>
      </c>
      <c r="F344" s="12" t="s">
        <v>7320</v>
      </c>
      <c r="G344" s="621">
        <v>27173.25</v>
      </c>
      <c r="H344" s="19">
        <v>43564</v>
      </c>
      <c r="I344" s="925" t="s">
        <v>7321</v>
      </c>
      <c r="J344"/>
      <c r="K344"/>
      <c r="L344"/>
      <c r="M344"/>
      <c r="N344"/>
      <c r="O344"/>
      <c r="P344"/>
      <c r="Q344"/>
      <c r="R344"/>
      <c r="S344"/>
      <c r="T344"/>
      <c r="U344"/>
      <c r="V344"/>
    </row>
    <row r="345" spans="1:22" s="932" customFormat="1" ht="88.5" customHeight="1">
      <c r="A345" s="12">
        <f t="shared" si="5"/>
        <v>334</v>
      </c>
      <c r="B345" s="927" t="s">
        <v>3289</v>
      </c>
      <c r="C345" s="12" t="s">
        <v>6934</v>
      </c>
      <c r="D345" s="12">
        <v>1000</v>
      </c>
      <c r="E345" s="84" t="s">
        <v>7120</v>
      </c>
      <c r="F345" s="12" t="s">
        <v>7322</v>
      </c>
      <c r="G345" s="621">
        <v>27173.25</v>
      </c>
      <c r="H345" s="19">
        <v>43847</v>
      </c>
      <c r="I345" s="79" t="s">
        <v>7203</v>
      </c>
      <c r="J345"/>
      <c r="K345"/>
      <c r="L345"/>
      <c r="M345"/>
      <c r="N345"/>
      <c r="O345"/>
      <c r="P345"/>
      <c r="Q345"/>
      <c r="R345"/>
      <c r="S345"/>
      <c r="T345"/>
      <c r="U345"/>
      <c r="V345"/>
    </row>
    <row r="346" spans="1:22" s="932" customFormat="1" ht="88.5" customHeight="1">
      <c r="A346" s="12">
        <f t="shared" si="5"/>
        <v>335</v>
      </c>
      <c r="B346" s="926" t="s">
        <v>3289</v>
      </c>
      <c r="C346" s="12" t="s">
        <v>7110</v>
      </c>
      <c r="D346" s="12">
        <v>1000</v>
      </c>
      <c r="E346" s="84" t="s">
        <v>6935</v>
      </c>
      <c r="F346" s="12" t="s">
        <v>7323</v>
      </c>
      <c r="G346" s="621">
        <v>27173.25</v>
      </c>
      <c r="H346" s="19">
        <v>43643</v>
      </c>
      <c r="I346" s="925" t="s">
        <v>7136</v>
      </c>
      <c r="J346"/>
      <c r="K346"/>
      <c r="L346"/>
      <c r="M346"/>
      <c r="N346"/>
      <c r="O346"/>
      <c r="P346"/>
      <c r="Q346"/>
      <c r="R346"/>
      <c r="S346"/>
      <c r="T346"/>
      <c r="U346"/>
      <c r="V346"/>
    </row>
    <row r="347" spans="1:22" s="932" customFormat="1" ht="88.5" customHeight="1">
      <c r="A347" s="12">
        <f t="shared" si="5"/>
        <v>336</v>
      </c>
      <c r="B347" s="927" t="s">
        <v>3289</v>
      </c>
      <c r="C347" s="12" t="s">
        <v>7113</v>
      </c>
      <c r="D347" s="12">
        <v>1000</v>
      </c>
      <c r="E347" s="84" t="s">
        <v>6935</v>
      </c>
      <c r="F347" s="12" t="s">
        <v>7324</v>
      </c>
      <c r="G347" s="621">
        <v>27173.25</v>
      </c>
      <c r="H347" s="19">
        <v>43809</v>
      </c>
      <c r="I347" s="13" t="s">
        <v>7141</v>
      </c>
      <c r="J347"/>
      <c r="K347"/>
      <c r="L347"/>
      <c r="M347"/>
      <c r="N347"/>
      <c r="O347"/>
      <c r="P347"/>
      <c r="Q347"/>
      <c r="R347"/>
      <c r="S347"/>
      <c r="T347"/>
      <c r="U347"/>
      <c r="V347"/>
    </row>
    <row r="348" spans="1:22" s="932" customFormat="1" ht="88.5" customHeight="1">
      <c r="A348" s="12">
        <f t="shared" si="5"/>
        <v>337</v>
      </c>
      <c r="B348" s="929" t="s">
        <v>3289</v>
      </c>
      <c r="C348" s="12" t="s">
        <v>9565</v>
      </c>
      <c r="D348" s="94">
        <v>1000</v>
      </c>
      <c r="E348" s="84" t="s">
        <v>7128</v>
      </c>
      <c r="F348" s="12" t="s">
        <v>7325</v>
      </c>
      <c r="G348" s="621">
        <v>27173.25</v>
      </c>
      <c r="H348" s="19">
        <v>43745</v>
      </c>
      <c r="I348" s="925" t="s">
        <v>3290</v>
      </c>
    </row>
    <row r="349" spans="1:22" s="932" customFormat="1" ht="88.5" customHeight="1">
      <c r="A349" s="12">
        <f t="shared" si="5"/>
        <v>338</v>
      </c>
      <c r="B349" s="929" t="s">
        <v>3289</v>
      </c>
      <c r="C349" s="12" t="s">
        <v>7326</v>
      </c>
      <c r="D349" s="94">
        <v>1000</v>
      </c>
      <c r="E349" s="84" t="s">
        <v>7128</v>
      </c>
      <c r="F349" s="12" t="s">
        <v>7327</v>
      </c>
      <c r="G349" s="621">
        <v>27173.25</v>
      </c>
      <c r="H349" s="19">
        <v>43745</v>
      </c>
      <c r="I349" s="925" t="s">
        <v>3290</v>
      </c>
    </row>
    <row r="350" spans="1:22" s="932" customFormat="1" ht="88.5" customHeight="1">
      <c r="A350" s="12">
        <f t="shared" si="5"/>
        <v>339</v>
      </c>
      <c r="B350" s="925" t="s">
        <v>3289</v>
      </c>
      <c r="C350" s="12" t="s">
        <v>9565</v>
      </c>
      <c r="D350" s="63">
        <v>1000</v>
      </c>
      <c r="E350" s="84" t="s">
        <v>7128</v>
      </c>
      <c r="F350" s="12" t="s">
        <v>7328</v>
      </c>
      <c r="G350" s="621">
        <v>27173.25</v>
      </c>
      <c r="H350" s="19">
        <v>43745</v>
      </c>
      <c r="I350" s="925" t="s">
        <v>3290</v>
      </c>
    </row>
    <row r="351" spans="1:22" s="932" customFormat="1" ht="88.5" customHeight="1">
      <c r="A351" s="12">
        <f t="shared" si="5"/>
        <v>340</v>
      </c>
      <c r="B351" s="933" t="s">
        <v>3289</v>
      </c>
      <c r="C351" s="12" t="s">
        <v>7295</v>
      </c>
      <c r="D351" s="940">
        <v>1000</v>
      </c>
      <c r="E351" s="84" t="s">
        <v>7155</v>
      </c>
      <c r="F351" s="12" t="s">
        <v>7329</v>
      </c>
      <c r="G351" s="621">
        <v>27173.25</v>
      </c>
      <c r="H351" s="19">
        <v>43745</v>
      </c>
      <c r="I351" s="925" t="s">
        <v>3290</v>
      </c>
      <c r="J351" s="934"/>
      <c r="K351" s="935"/>
      <c r="L351" s="935"/>
      <c r="M351" s="935"/>
      <c r="N351" s="935"/>
      <c r="O351" s="935"/>
      <c r="P351" s="935"/>
      <c r="Q351" s="935"/>
      <c r="R351" s="935"/>
      <c r="S351" s="935"/>
      <c r="T351" s="935"/>
      <c r="U351" s="935"/>
      <c r="V351" s="935"/>
    </row>
    <row r="352" spans="1:22" s="932" customFormat="1" ht="88.5" customHeight="1">
      <c r="A352" s="12">
        <f t="shared" si="5"/>
        <v>341</v>
      </c>
      <c r="B352" s="926" t="s">
        <v>3289</v>
      </c>
      <c r="C352" s="12" t="s">
        <v>7110</v>
      </c>
      <c r="D352" s="12">
        <v>1000</v>
      </c>
      <c r="E352" s="84" t="s">
        <v>6935</v>
      </c>
      <c r="F352" s="12" t="s">
        <v>7330</v>
      </c>
      <c r="G352" s="621">
        <v>27173.25</v>
      </c>
      <c r="H352" s="19">
        <v>43662</v>
      </c>
      <c r="I352" s="925" t="s">
        <v>7331</v>
      </c>
      <c r="J352"/>
      <c r="K352"/>
      <c r="L352"/>
      <c r="M352"/>
      <c r="N352"/>
      <c r="O352"/>
      <c r="P352"/>
      <c r="Q352"/>
      <c r="R352"/>
      <c r="S352"/>
      <c r="T352"/>
      <c r="U352"/>
      <c r="V352"/>
    </row>
    <row r="353" spans="1:22" s="932" customFormat="1" ht="88.5" customHeight="1">
      <c r="A353" s="12">
        <f t="shared" si="5"/>
        <v>342</v>
      </c>
      <c r="B353" s="927" t="s">
        <v>3289</v>
      </c>
      <c r="C353" s="12" t="s">
        <v>7113</v>
      </c>
      <c r="D353" s="849">
        <v>1000</v>
      </c>
      <c r="E353" s="84" t="s">
        <v>7120</v>
      </c>
      <c r="F353" s="12" t="s">
        <v>7332</v>
      </c>
      <c r="G353" s="621">
        <v>27173.25</v>
      </c>
      <c r="H353" s="19">
        <v>43881</v>
      </c>
      <c r="I353" s="79" t="s">
        <v>7333</v>
      </c>
      <c r="J353"/>
      <c r="K353"/>
      <c r="L353"/>
      <c r="M353"/>
      <c r="N353"/>
      <c r="O353"/>
      <c r="P353"/>
      <c r="Q353"/>
      <c r="R353"/>
      <c r="S353"/>
      <c r="T353"/>
      <c r="U353"/>
      <c r="V353"/>
    </row>
    <row r="354" spans="1:22" s="932" customFormat="1" ht="88.5" customHeight="1">
      <c r="A354" s="12">
        <f t="shared" si="5"/>
        <v>343</v>
      </c>
      <c r="B354" s="13" t="s">
        <v>3289</v>
      </c>
      <c r="C354" s="12" t="s">
        <v>7208</v>
      </c>
      <c r="D354" s="849">
        <v>1000</v>
      </c>
      <c r="E354" s="84" t="s">
        <v>7120</v>
      </c>
      <c r="F354" s="12" t="s">
        <v>7334</v>
      </c>
      <c r="G354" s="621">
        <v>27173.25</v>
      </c>
      <c r="H354" s="19">
        <v>43745</v>
      </c>
      <c r="I354" s="925" t="s">
        <v>3290</v>
      </c>
      <c r="J354"/>
      <c r="K354"/>
      <c r="L354"/>
      <c r="M354"/>
      <c r="N354"/>
      <c r="O354"/>
      <c r="P354"/>
      <c r="Q354"/>
      <c r="R354"/>
      <c r="S354"/>
      <c r="T354"/>
      <c r="U354"/>
      <c r="V354"/>
    </row>
    <row r="355" spans="1:22" s="932" customFormat="1" ht="88.5" customHeight="1">
      <c r="A355" s="12">
        <f t="shared" si="5"/>
        <v>344</v>
      </c>
      <c r="B355" s="929" t="s">
        <v>3289</v>
      </c>
      <c r="C355" s="84" t="s">
        <v>9569</v>
      </c>
      <c r="D355" s="1">
        <v>600</v>
      </c>
      <c r="E355" s="12" t="s">
        <v>7120</v>
      </c>
      <c r="F355" s="12" t="s">
        <v>9570</v>
      </c>
      <c r="G355" s="621">
        <v>16303.95</v>
      </c>
      <c r="H355" s="19">
        <v>44224</v>
      </c>
      <c r="I355" s="13" t="s">
        <v>9571</v>
      </c>
      <c r="J355"/>
      <c r="K355"/>
      <c r="L355"/>
      <c r="M355"/>
      <c r="N355"/>
      <c r="O355"/>
      <c r="P355"/>
      <c r="Q355"/>
      <c r="R355"/>
      <c r="S355"/>
      <c r="T355"/>
      <c r="U355"/>
      <c r="V355"/>
    </row>
    <row r="356" spans="1:22" s="932" customFormat="1" ht="88.5" customHeight="1">
      <c r="A356" s="12">
        <f t="shared" si="5"/>
        <v>345</v>
      </c>
      <c r="B356" s="927" t="s">
        <v>3289</v>
      </c>
      <c r="C356" s="12" t="s">
        <v>7335</v>
      </c>
      <c r="D356" s="12">
        <v>500</v>
      </c>
      <c r="E356" s="12" t="s">
        <v>6935</v>
      </c>
      <c r="F356" s="12" t="s">
        <v>7336</v>
      </c>
      <c r="G356" s="621">
        <v>13586.63</v>
      </c>
      <c r="H356" s="19">
        <v>43754</v>
      </c>
      <c r="I356" s="13" t="s">
        <v>7337</v>
      </c>
      <c r="J356"/>
      <c r="K356"/>
      <c r="L356"/>
      <c r="M356"/>
      <c r="N356"/>
      <c r="O356"/>
      <c r="P356"/>
      <c r="Q356"/>
      <c r="R356"/>
      <c r="S356"/>
      <c r="T356"/>
      <c r="U356"/>
      <c r="V356"/>
    </row>
    <row r="357" spans="1:22" s="932" customFormat="1" ht="88.5" customHeight="1">
      <c r="A357" s="12">
        <f t="shared" si="5"/>
        <v>346</v>
      </c>
      <c r="B357" s="926" t="s">
        <v>3289</v>
      </c>
      <c r="C357" s="12" t="s">
        <v>7338</v>
      </c>
      <c r="D357" s="12">
        <v>500</v>
      </c>
      <c r="E357" s="12" t="s">
        <v>6935</v>
      </c>
      <c r="F357" s="12" t="s">
        <v>7339</v>
      </c>
      <c r="G357" s="621">
        <v>13586.63</v>
      </c>
      <c r="H357" s="19">
        <v>43647</v>
      </c>
      <c r="I357" s="925" t="s">
        <v>7018</v>
      </c>
      <c r="J357"/>
      <c r="K357"/>
      <c r="L357"/>
      <c r="M357"/>
      <c r="N357"/>
      <c r="O357"/>
      <c r="P357"/>
      <c r="Q357"/>
      <c r="R357"/>
      <c r="S357"/>
      <c r="T357"/>
      <c r="U357"/>
      <c r="V357"/>
    </row>
    <row r="358" spans="1:22" s="932" customFormat="1" ht="88.5" customHeight="1">
      <c r="A358" s="12">
        <f t="shared" si="5"/>
        <v>347</v>
      </c>
      <c r="B358" s="926" t="s">
        <v>3289</v>
      </c>
      <c r="C358" s="12" t="s">
        <v>7338</v>
      </c>
      <c r="D358" s="12">
        <v>500</v>
      </c>
      <c r="E358" s="12" t="s">
        <v>6935</v>
      </c>
      <c r="F358" s="12" t="s">
        <v>7340</v>
      </c>
      <c r="G358" s="621">
        <v>13586.63</v>
      </c>
      <c r="H358" s="19">
        <v>43661</v>
      </c>
      <c r="I358" s="925" t="s">
        <v>7341</v>
      </c>
      <c r="J358"/>
      <c r="K358"/>
      <c r="L358"/>
      <c r="M358"/>
      <c r="N358"/>
      <c r="O358"/>
      <c r="P358"/>
      <c r="Q358"/>
      <c r="R358"/>
      <c r="S358"/>
      <c r="T358"/>
      <c r="U358"/>
      <c r="V358"/>
    </row>
    <row r="359" spans="1:22" s="932" customFormat="1" ht="88.5" customHeight="1">
      <c r="A359" s="12">
        <f t="shared" si="5"/>
        <v>348</v>
      </c>
      <c r="B359" s="13" t="s">
        <v>3289</v>
      </c>
      <c r="C359" s="12" t="s">
        <v>7342</v>
      </c>
      <c r="D359" s="12">
        <v>500</v>
      </c>
      <c r="E359" s="12" t="s">
        <v>7120</v>
      </c>
      <c r="F359" s="12" t="s">
        <v>7343</v>
      </c>
      <c r="G359" s="621">
        <v>13586.63</v>
      </c>
      <c r="H359" s="19">
        <v>43452</v>
      </c>
      <c r="I359" s="13" t="s">
        <v>6675</v>
      </c>
      <c r="J359"/>
      <c r="K359"/>
      <c r="L359"/>
      <c r="M359"/>
      <c r="N359"/>
      <c r="O359"/>
      <c r="P359"/>
      <c r="Q359"/>
      <c r="R359"/>
      <c r="S359"/>
      <c r="T359"/>
      <c r="U359"/>
      <c r="V359"/>
    </row>
    <row r="360" spans="1:22" s="932" customFormat="1" ht="88.5" customHeight="1">
      <c r="A360" s="12">
        <f t="shared" si="5"/>
        <v>349</v>
      </c>
      <c r="B360" s="926" t="s">
        <v>3289</v>
      </c>
      <c r="C360" s="12" t="s">
        <v>7338</v>
      </c>
      <c r="D360" s="12">
        <v>500</v>
      </c>
      <c r="E360" s="12" t="s">
        <v>6935</v>
      </c>
      <c r="F360" s="12" t="s">
        <v>7344</v>
      </c>
      <c r="G360" s="621">
        <v>13586.63</v>
      </c>
      <c r="H360" s="19">
        <v>43626</v>
      </c>
      <c r="I360" s="925" t="s">
        <v>7182</v>
      </c>
      <c r="J360"/>
      <c r="K360"/>
      <c r="L360"/>
      <c r="M360"/>
      <c r="N360"/>
      <c r="O360"/>
      <c r="P360"/>
      <c r="Q360"/>
      <c r="R360"/>
      <c r="S360"/>
      <c r="T360"/>
      <c r="U360"/>
      <c r="V360"/>
    </row>
    <row r="361" spans="1:22" s="932" customFormat="1" ht="88.5" customHeight="1">
      <c r="A361" s="12">
        <f t="shared" si="5"/>
        <v>350</v>
      </c>
      <c r="B361" s="926" t="s">
        <v>3289</v>
      </c>
      <c r="C361" s="12" t="s">
        <v>7345</v>
      </c>
      <c r="D361" s="12">
        <v>1000</v>
      </c>
      <c r="E361" s="12" t="s">
        <v>6935</v>
      </c>
      <c r="F361" s="12" t="s">
        <v>7346</v>
      </c>
      <c r="G361" s="621">
        <v>27173.25</v>
      </c>
      <c r="H361" s="19">
        <v>43616</v>
      </c>
      <c r="I361" s="925" t="s">
        <v>7347</v>
      </c>
      <c r="J361"/>
      <c r="K361"/>
      <c r="L361"/>
      <c r="M361"/>
      <c r="N361"/>
      <c r="O361"/>
      <c r="P361"/>
      <c r="Q361"/>
      <c r="R361"/>
      <c r="S361"/>
      <c r="T361"/>
      <c r="U361"/>
      <c r="V361"/>
    </row>
    <row r="362" spans="1:22" s="932" customFormat="1" ht="88.5" customHeight="1">
      <c r="A362" s="12">
        <f t="shared" si="5"/>
        <v>351</v>
      </c>
      <c r="B362" s="926" t="s">
        <v>3289</v>
      </c>
      <c r="C362" s="12" t="s">
        <v>7338</v>
      </c>
      <c r="D362" s="12">
        <v>500</v>
      </c>
      <c r="E362" s="12" t="s">
        <v>6935</v>
      </c>
      <c r="F362" s="12" t="s">
        <v>7348</v>
      </c>
      <c r="G362" s="621">
        <v>13586.63</v>
      </c>
      <c r="H362" s="19">
        <v>43560</v>
      </c>
      <c r="I362" s="925" t="s">
        <v>7236</v>
      </c>
      <c r="J362"/>
      <c r="K362"/>
      <c r="L362"/>
      <c r="M362"/>
      <c r="N362"/>
      <c r="O362"/>
      <c r="P362"/>
      <c r="Q362"/>
      <c r="R362"/>
      <c r="S362"/>
      <c r="T362"/>
      <c r="U362"/>
      <c r="V362"/>
    </row>
    <row r="363" spans="1:22" s="932" customFormat="1" ht="88.5" customHeight="1">
      <c r="A363" s="12">
        <f t="shared" si="5"/>
        <v>352</v>
      </c>
      <c r="B363" s="927" t="s">
        <v>3289</v>
      </c>
      <c r="C363" s="12" t="s">
        <v>7335</v>
      </c>
      <c r="D363" s="12">
        <v>500</v>
      </c>
      <c r="E363" s="12" t="s">
        <v>6935</v>
      </c>
      <c r="F363" s="12" t="s">
        <v>7349</v>
      </c>
      <c r="G363" s="621">
        <v>13586.63</v>
      </c>
      <c r="H363" s="19">
        <v>43767</v>
      </c>
      <c r="I363" s="13" t="s">
        <v>7350</v>
      </c>
      <c r="J363"/>
      <c r="K363"/>
      <c r="L363"/>
      <c r="M363"/>
      <c r="N363"/>
      <c r="O363"/>
      <c r="P363"/>
      <c r="Q363"/>
      <c r="R363"/>
      <c r="S363"/>
      <c r="T363"/>
      <c r="U363"/>
      <c r="V363"/>
    </row>
    <row r="364" spans="1:22" s="932" customFormat="1" ht="88.5" customHeight="1">
      <c r="A364" s="12">
        <f t="shared" si="5"/>
        <v>353</v>
      </c>
      <c r="B364" s="926" t="s">
        <v>3289</v>
      </c>
      <c r="C364" s="12" t="s">
        <v>7345</v>
      </c>
      <c r="D364" s="12">
        <v>500</v>
      </c>
      <c r="E364" s="12" t="s">
        <v>6935</v>
      </c>
      <c r="F364" s="12" t="s">
        <v>7351</v>
      </c>
      <c r="G364" s="621">
        <v>13586.63</v>
      </c>
      <c r="H364" s="19">
        <v>43643</v>
      </c>
      <c r="I364" s="925" t="s">
        <v>7136</v>
      </c>
      <c r="J364"/>
      <c r="K364"/>
      <c r="L364"/>
      <c r="M364"/>
      <c r="N364"/>
      <c r="O364"/>
      <c r="P364"/>
      <c r="Q364"/>
      <c r="R364"/>
      <c r="S364"/>
      <c r="T364"/>
      <c r="U364"/>
      <c r="V364"/>
    </row>
    <row r="365" spans="1:22" s="932" customFormat="1" ht="88.5" customHeight="1">
      <c r="A365" s="12">
        <f t="shared" si="5"/>
        <v>354</v>
      </c>
      <c r="B365" s="13" t="s">
        <v>3289</v>
      </c>
      <c r="C365" s="12" t="s">
        <v>7338</v>
      </c>
      <c r="D365" s="12">
        <v>500</v>
      </c>
      <c r="E365" s="12" t="s">
        <v>6935</v>
      </c>
      <c r="F365" s="12" t="s">
        <v>7352</v>
      </c>
      <c r="G365" s="621">
        <v>13586.63</v>
      </c>
      <c r="H365" s="19">
        <v>43545</v>
      </c>
      <c r="I365" s="13" t="s">
        <v>6702</v>
      </c>
      <c r="J365"/>
      <c r="K365"/>
      <c r="L365"/>
      <c r="M365"/>
      <c r="N365"/>
      <c r="O365"/>
      <c r="P365"/>
      <c r="Q365"/>
      <c r="R365"/>
      <c r="S365"/>
      <c r="T365"/>
      <c r="U365"/>
      <c r="V365"/>
    </row>
    <row r="366" spans="1:22" s="932" customFormat="1" ht="88.5" customHeight="1">
      <c r="A366" s="12">
        <f t="shared" si="5"/>
        <v>355</v>
      </c>
      <c r="B366" s="926" t="s">
        <v>3289</v>
      </c>
      <c r="C366" s="12" t="s">
        <v>7338</v>
      </c>
      <c r="D366" s="12">
        <v>600</v>
      </c>
      <c r="E366" s="12" t="s">
        <v>6935</v>
      </c>
      <c r="F366" s="12" t="s">
        <v>7353</v>
      </c>
      <c r="G366" s="621">
        <v>16303.95</v>
      </c>
      <c r="H366" s="19">
        <v>43643</v>
      </c>
      <c r="I366" s="925" t="s">
        <v>7136</v>
      </c>
      <c r="J366"/>
      <c r="K366"/>
      <c r="L366"/>
      <c r="M366"/>
      <c r="N366"/>
      <c r="O366"/>
      <c r="P366"/>
      <c r="Q366"/>
      <c r="R366"/>
      <c r="S366"/>
      <c r="T366"/>
      <c r="U366"/>
      <c r="V366"/>
    </row>
    <row r="367" spans="1:22" s="932" customFormat="1" ht="88.5" customHeight="1">
      <c r="A367" s="12">
        <f t="shared" si="5"/>
        <v>356</v>
      </c>
      <c r="B367" s="925" t="s">
        <v>3289</v>
      </c>
      <c r="C367" s="12" t="s">
        <v>9572</v>
      </c>
      <c r="D367" s="12">
        <v>1000</v>
      </c>
      <c r="E367" s="12" t="s">
        <v>7128</v>
      </c>
      <c r="F367" s="12" t="s">
        <v>7354</v>
      </c>
      <c r="G367" s="621">
        <v>27173.25</v>
      </c>
      <c r="H367" s="19">
        <v>43745</v>
      </c>
      <c r="I367" s="925" t="s">
        <v>3290</v>
      </c>
    </row>
    <row r="368" spans="1:22" s="932" customFormat="1" ht="88.5" customHeight="1">
      <c r="A368" s="12">
        <f t="shared" si="5"/>
        <v>357</v>
      </c>
      <c r="B368" s="13" t="s">
        <v>3289</v>
      </c>
      <c r="C368" s="12" t="s">
        <v>7355</v>
      </c>
      <c r="D368" s="12">
        <v>1000</v>
      </c>
      <c r="E368" s="12" t="s">
        <v>7120</v>
      </c>
      <c r="F368" s="12" t="s">
        <v>7356</v>
      </c>
      <c r="G368" s="621">
        <v>27173.25</v>
      </c>
      <c r="H368" s="19">
        <v>43452</v>
      </c>
      <c r="I368" s="13" t="s">
        <v>6675</v>
      </c>
      <c r="J368"/>
      <c r="K368"/>
      <c r="L368"/>
      <c r="M368"/>
      <c r="N368"/>
      <c r="O368"/>
      <c r="P368"/>
      <c r="Q368"/>
      <c r="R368"/>
      <c r="S368"/>
      <c r="T368"/>
      <c r="U368"/>
      <c r="V368"/>
    </row>
    <row r="369" spans="1:22" s="932" customFormat="1" ht="88.5" customHeight="1">
      <c r="A369" s="12">
        <f t="shared" si="5"/>
        <v>358</v>
      </c>
      <c r="B369" s="926" t="s">
        <v>3289</v>
      </c>
      <c r="C369" s="12" t="s">
        <v>7357</v>
      </c>
      <c r="D369" s="12">
        <v>1000</v>
      </c>
      <c r="E369" s="12" t="s">
        <v>6935</v>
      </c>
      <c r="F369" s="12" t="s">
        <v>7358</v>
      </c>
      <c r="G369" s="621">
        <v>27173.25</v>
      </c>
      <c r="H369" s="19">
        <v>43614</v>
      </c>
      <c r="I369" s="925" t="s">
        <v>7359</v>
      </c>
      <c r="J369"/>
      <c r="K369"/>
      <c r="L369"/>
      <c r="M369"/>
      <c r="N369"/>
      <c r="O369"/>
      <c r="P369"/>
      <c r="Q369"/>
      <c r="R369"/>
      <c r="S369"/>
      <c r="T369"/>
      <c r="U369"/>
      <c r="V369"/>
    </row>
    <row r="370" spans="1:22" s="932" customFormat="1" ht="88.5" customHeight="1">
      <c r="A370" s="12">
        <f t="shared" si="5"/>
        <v>359</v>
      </c>
      <c r="B370" s="13" t="s">
        <v>3289</v>
      </c>
      <c r="C370" s="12" t="s">
        <v>7342</v>
      </c>
      <c r="D370" s="12">
        <v>1000</v>
      </c>
      <c r="E370" s="12" t="s">
        <v>7120</v>
      </c>
      <c r="F370" s="12" t="s">
        <v>7360</v>
      </c>
      <c r="G370" s="621">
        <v>27173.25</v>
      </c>
      <c r="H370" s="19">
        <v>43452</v>
      </c>
      <c r="I370" s="13" t="s">
        <v>6675</v>
      </c>
      <c r="J370"/>
      <c r="K370"/>
      <c r="L370"/>
      <c r="M370"/>
      <c r="N370"/>
      <c r="O370"/>
      <c r="P370"/>
      <c r="Q370"/>
      <c r="R370"/>
      <c r="S370"/>
      <c r="T370"/>
      <c r="U370"/>
      <c r="V370"/>
    </row>
    <row r="371" spans="1:22" s="932" customFormat="1" ht="88.5" customHeight="1">
      <c r="A371" s="12">
        <f t="shared" si="5"/>
        <v>360</v>
      </c>
      <c r="B371" s="925" t="s">
        <v>3289</v>
      </c>
      <c r="C371" s="12" t="s">
        <v>9572</v>
      </c>
      <c r="D371" s="12">
        <v>1000</v>
      </c>
      <c r="E371" s="12" t="s">
        <v>7128</v>
      </c>
      <c r="F371" s="12" t="s">
        <v>7361</v>
      </c>
      <c r="G371" s="621">
        <v>27173.25</v>
      </c>
      <c r="H371" s="19">
        <v>43745</v>
      </c>
      <c r="I371" s="925" t="s">
        <v>3290</v>
      </c>
    </row>
    <row r="372" spans="1:22" s="932" customFormat="1" ht="88.5" customHeight="1">
      <c r="A372" s="12">
        <f t="shared" si="5"/>
        <v>361</v>
      </c>
      <c r="B372" s="926" t="s">
        <v>3289</v>
      </c>
      <c r="C372" s="12" t="s">
        <v>7338</v>
      </c>
      <c r="D372" s="12">
        <v>1000</v>
      </c>
      <c r="E372" s="12" t="s">
        <v>6935</v>
      </c>
      <c r="F372" s="12" t="s">
        <v>7362</v>
      </c>
      <c r="G372" s="621">
        <v>27173.25</v>
      </c>
      <c r="H372" s="19">
        <v>43643</v>
      </c>
      <c r="I372" s="925" t="s">
        <v>7136</v>
      </c>
      <c r="J372"/>
      <c r="K372"/>
      <c r="L372"/>
      <c r="M372"/>
      <c r="N372"/>
      <c r="O372"/>
      <c r="P372"/>
      <c r="Q372"/>
      <c r="R372"/>
      <c r="S372"/>
      <c r="T372"/>
      <c r="U372"/>
      <c r="V372"/>
    </row>
    <row r="373" spans="1:22" s="932" customFormat="1" ht="88.5" customHeight="1">
      <c r="A373" s="12">
        <f t="shared" si="5"/>
        <v>362</v>
      </c>
      <c r="B373" s="926" t="s">
        <v>3289</v>
      </c>
      <c r="C373" s="12" t="s">
        <v>7338</v>
      </c>
      <c r="D373" s="12">
        <v>500</v>
      </c>
      <c r="E373" s="12" t="s">
        <v>6935</v>
      </c>
      <c r="F373" s="12" t="s">
        <v>7363</v>
      </c>
      <c r="G373" s="621">
        <v>13586.63</v>
      </c>
      <c r="H373" s="19">
        <v>43669</v>
      </c>
      <c r="I373" s="925" t="s">
        <v>7117</v>
      </c>
      <c r="J373"/>
      <c r="K373"/>
      <c r="L373"/>
      <c r="M373"/>
      <c r="N373"/>
      <c r="O373"/>
      <c r="P373"/>
      <c r="Q373"/>
      <c r="R373"/>
      <c r="S373"/>
      <c r="T373"/>
      <c r="U373"/>
      <c r="V373"/>
    </row>
    <row r="374" spans="1:22" s="932" customFormat="1" ht="88.5" customHeight="1">
      <c r="A374" s="12">
        <f t="shared" si="5"/>
        <v>363</v>
      </c>
      <c r="B374" s="926" t="s">
        <v>3289</v>
      </c>
      <c r="C374" s="12" t="s">
        <v>7338</v>
      </c>
      <c r="D374" s="12">
        <v>500</v>
      </c>
      <c r="E374" s="12" t="s">
        <v>6935</v>
      </c>
      <c r="F374" s="12" t="s">
        <v>7364</v>
      </c>
      <c r="G374" s="621">
        <v>13586.63</v>
      </c>
      <c r="H374" s="19">
        <v>43672</v>
      </c>
      <c r="I374" s="925" t="s">
        <v>7365</v>
      </c>
      <c r="J374"/>
      <c r="K374"/>
      <c r="L374"/>
      <c r="M374"/>
      <c r="N374"/>
      <c r="O374"/>
      <c r="P374"/>
      <c r="Q374"/>
      <c r="R374"/>
      <c r="S374"/>
      <c r="T374"/>
      <c r="U374"/>
      <c r="V374"/>
    </row>
    <row r="375" spans="1:22" s="932" customFormat="1" ht="88.5" customHeight="1">
      <c r="A375" s="12">
        <f t="shared" si="5"/>
        <v>364</v>
      </c>
      <c r="B375" s="926" t="s">
        <v>3289</v>
      </c>
      <c r="C375" s="12" t="s">
        <v>7338</v>
      </c>
      <c r="D375" s="12">
        <v>1000</v>
      </c>
      <c r="E375" s="12" t="s">
        <v>6935</v>
      </c>
      <c r="F375" s="12" t="s">
        <v>7366</v>
      </c>
      <c r="G375" s="621">
        <v>27173.25</v>
      </c>
      <c r="H375" s="19">
        <v>43665</v>
      </c>
      <c r="I375" s="925" t="s">
        <v>7186</v>
      </c>
      <c r="J375"/>
      <c r="K375"/>
      <c r="L375"/>
      <c r="M375"/>
      <c r="N375"/>
      <c r="O375"/>
      <c r="P375"/>
      <c r="Q375"/>
      <c r="R375"/>
      <c r="S375"/>
      <c r="T375"/>
      <c r="U375"/>
      <c r="V375"/>
    </row>
    <row r="376" spans="1:22" s="932" customFormat="1" ht="88.5" customHeight="1">
      <c r="A376" s="12">
        <f t="shared" si="5"/>
        <v>365</v>
      </c>
      <c r="B376" s="926" t="s">
        <v>3289</v>
      </c>
      <c r="C376" s="12" t="s">
        <v>7338</v>
      </c>
      <c r="D376" s="12">
        <v>1000</v>
      </c>
      <c r="E376" s="12" t="s">
        <v>6935</v>
      </c>
      <c r="F376" s="12" t="s">
        <v>7367</v>
      </c>
      <c r="G376" s="621">
        <v>27173.25</v>
      </c>
      <c r="H376" s="19">
        <v>43662</v>
      </c>
      <c r="I376" s="925" t="s">
        <v>7331</v>
      </c>
      <c r="J376"/>
      <c r="K376"/>
      <c r="L376"/>
      <c r="M376"/>
      <c r="N376"/>
      <c r="O376"/>
      <c r="P376"/>
      <c r="Q376"/>
      <c r="R376"/>
      <c r="S376"/>
      <c r="T376"/>
      <c r="U376"/>
      <c r="V376"/>
    </row>
    <row r="377" spans="1:22" s="932" customFormat="1" ht="88.5" customHeight="1">
      <c r="A377" s="12">
        <f t="shared" si="5"/>
        <v>366</v>
      </c>
      <c r="B377" s="926" t="s">
        <v>3289</v>
      </c>
      <c r="C377" s="12" t="s">
        <v>7338</v>
      </c>
      <c r="D377" s="12">
        <v>700</v>
      </c>
      <c r="E377" s="12" t="s">
        <v>6935</v>
      </c>
      <c r="F377" s="12" t="s">
        <v>7368</v>
      </c>
      <c r="G377" s="621">
        <v>19021.28</v>
      </c>
      <c r="H377" s="19">
        <v>43641</v>
      </c>
      <c r="I377" s="925" t="s">
        <v>7132</v>
      </c>
      <c r="J377"/>
      <c r="K377"/>
      <c r="L377"/>
      <c r="M377"/>
      <c r="N377"/>
      <c r="O377"/>
      <c r="P377"/>
      <c r="Q377"/>
      <c r="R377"/>
      <c r="S377"/>
      <c r="T377"/>
      <c r="U377"/>
      <c r="V377"/>
    </row>
    <row r="378" spans="1:22" s="932" customFormat="1" ht="88.5" customHeight="1">
      <c r="A378" s="12">
        <f t="shared" si="5"/>
        <v>367</v>
      </c>
      <c r="B378" s="926" t="s">
        <v>3289</v>
      </c>
      <c r="C378" s="12" t="s">
        <v>7369</v>
      </c>
      <c r="D378" s="12">
        <v>600</v>
      </c>
      <c r="E378" s="12" t="s">
        <v>6935</v>
      </c>
      <c r="F378" s="12" t="s">
        <v>7370</v>
      </c>
      <c r="G378" s="621">
        <v>16303.95</v>
      </c>
      <c r="H378" s="19">
        <v>43643</v>
      </c>
      <c r="I378" s="925" t="s">
        <v>7371</v>
      </c>
      <c r="J378"/>
      <c r="K378"/>
      <c r="L378"/>
      <c r="M378"/>
      <c r="N378"/>
      <c r="O378"/>
      <c r="P378"/>
      <c r="Q378"/>
      <c r="R378"/>
      <c r="S378"/>
      <c r="T378"/>
      <c r="U378"/>
      <c r="V378"/>
    </row>
    <row r="379" spans="1:22" s="932" customFormat="1" ht="88.5" customHeight="1">
      <c r="A379" s="12">
        <f t="shared" si="5"/>
        <v>368</v>
      </c>
      <c r="B379" s="926" t="s">
        <v>3289</v>
      </c>
      <c r="C379" s="12" t="s">
        <v>7338</v>
      </c>
      <c r="D379" s="12">
        <v>600</v>
      </c>
      <c r="E379" s="12" t="s">
        <v>6935</v>
      </c>
      <c r="F379" s="12" t="s">
        <v>7372</v>
      </c>
      <c r="G379" s="621">
        <v>16303.95</v>
      </c>
      <c r="H379" s="19">
        <v>43556</v>
      </c>
      <c r="I379" s="925" t="s">
        <v>7373</v>
      </c>
      <c r="J379"/>
      <c r="K379"/>
      <c r="L379"/>
      <c r="M379"/>
      <c r="N379"/>
      <c r="O379"/>
      <c r="P379"/>
      <c r="Q379"/>
      <c r="R379"/>
      <c r="S379"/>
      <c r="T379"/>
      <c r="U379"/>
      <c r="V379"/>
    </row>
    <row r="380" spans="1:22" s="932" customFormat="1" ht="88.5" customHeight="1">
      <c r="A380" s="12">
        <f t="shared" si="5"/>
        <v>369</v>
      </c>
      <c r="B380" s="13" t="s">
        <v>3289</v>
      </c>
      <c r="C380" s="12" t="s">
        <v>7338</v>
      </c>
      <c r="D380" s="12">
        <v>600</v>
      </c>
      <c r="E380" s="12" t="s">
        <v>6935</v>
      </c>
      <c r="F380" s="12" t="s">
        <v>7374</v>
      </c>
      <c r="G380" s="621">
        <v>16303.95</v>
      </c>
      <c r="H380" s="19">
        <v>43545</v>
      </c>
      <c r="I380" s="13" t="s">
        <v>6702</v>
      </c>
      <c r="J380"/>
      <c r="K380"/>
      <c r="L380"/>
      <c r="M380"/>
      <c r="N380"/>
      <c r="O380"/>
      <c r="P380"/>
      <c r="Q380"/>
      <c r="R380"/>
      <c r="S380"/>
      <c r="T380"/>
      <c r="U380"/>
      <c r="V380"/>
    </row>
    <row r="381" spans="1:22" s="932" customFormat="1" ht="88.5" customHeight="1">
      <c r="A381" s="12">
        <f t="shared" si="5"/>
        <v>370</v>
      </c>
      <c r="B381" s="927" t="s">
        <v>3289</v>
      </c>
      <c r="C381" s="84" t="s">
        <v>7375</v>
      </c>
      <c r="D381" s="12">
        <v>600</v>
      </c>
      <c r="E381" s="12" t="s">
        <v>6935</v>
      </c>
      <c r="F381" s="12" t="s">
        <v>7376</v>
      </c>
      <c r="G381" s="621">
        <v>16303.95</v>
      </c>
      <c r="H381" s="19">
        <v>43787</v>
      </c>
      <c r="I381" s="13" t="s">
        <v>7377</v>
      </c>
      <c r="J381"/>
      <c r="K381"/>
      <c r="L381"/>
      <c r="M381"/>
      <c r="N381"/>
      <c r="O381"/>
      <c r="P381"/>
      <c r="Q381"/>
      <c r="R381"/>
      <c r="S381"/>
      <c r="T381"/>
      <c r="U381"/>
      <c r="V381"/>
    </row>
    <row r="382" spans="1:22" s="932" customFormat="1" ht="88.5" customHeight="1">
      <c r="A382" s="12">
        <f t="shared" si="5"/>
        <v>371</v>
      </c>
      <c r="B382" s="13" t="s">
        <v>3289</v>
      </c>
      <c r="C382" s="12" t="s">
        <v>7378</v>
      </c>
      <c r="D382" s="12">
        <v>600</v>
      </c>
      <c r="E382" s="12" t="s">
        <v>7120</v>
      </c>
      <c r="F382" s="12" t="s">
        <v>7379</v>
      </c>
      <c r="G382" s="621">
        <v>16303.95</v>
      </c>
      <c r="H382" s="19">
        <v>43494</v>
      </c>
      <c r="I382" s="925" t="s">
        <v>7380</v>
      </c>
      <c r="J382"/>
      <c r="K382"/>
      <c r="L382"/>
      <c r="M382"/>
      <c r="N382"/>
      <c r="O382"/>
      <c r="P382"/>
      <c r="Q382"/>
      <c r="R382"/>
      <c r="S382"/>
      <c r="T382"/>
      <c r="U382"/>
      <c r="V382"/>
    </row>
    <row r="383" spans="1:22" s="932" customFormat="1" ht="88.5" customHeight="1">
      <c r="A383" s="12">
        <f t="shared" si="5"/>
        <v>372</v>
      </c>
      <c r="B383" s="13" t="s">
        <v>3289</v>
      </c>
      <c r="C383" s="12" t="s">
        <v>7338</v>
      </c>
      <c r="D383" s="12">
        <v>600</v>
      </c>
      <c r="E383" s="12" t="s">
        <v>6935</v>
      </c>
      <c r="F383" s="12" t="s">
        <v>7381</v>
      </c>
      <c r="G383" s="621">
        <v>16303.95</v>
      </c>
      <c r="H383" s="19">
        <v>43511</v>
      </c>
      <c r="I383" s="925" t="s">
        <v>7293</v>
      </c>
      <c r="J383"/>
      <c r="K383"/>
      <c r="L383"/>
      <c r="M383"/>
      <c r="N383"/>
      <c r="O383"/>
      <c r="P383"/>
      <c r="Q383"/>
      <c r="R383"/>
      <c r="S383"/>
      <c r="T383"/>
      <c r="U383"/>
      <c r="V383"/>
    </row>
    <row r="384" spans="1:22" s="932" customFormat="1" ht="88.5" customHeight="1">
      <c r="A384" s="12">
        <f t="shared" si="5"/>
        <v>373</v>
      </c>
      <c r="B384" s="13" t="s">
        <v>3289</v>
      </c>
      <c r="C384" s="12" t="s">
        <v>7338</v>
      </c>
      <c r="D384" s="12">
        <v>600</v>
      </c>
      <c r="E384" s="12" t="s">
        <v>6935</v>
      </c>
      <c r="F384" s="12" t="s">
        <v>7382</v>
      </c>
      <c r="G384" s="621">
        <v>16303.95</v>
      </c>
      <c r="H384" s="19">
        <v>43545</v>
      </c>
      <c r="I384" s="13" t="s">
        <v>6702</v>
      </c>
      <c r="J384"/>
      <c r="K384"/>
      <c r="L384"/>
      <c r="M384"/>
      <c r="N384"/>
      <c r="O384"/>
      <c r="P384"/>
      <c r="Q384"/>
      <c r="R384"/>
      <c r="S384"/>
      <c r="T384"/>
      <c r="U384"/>
      <c r="V384"/>
    </row>
    <row r="385" spans="1:22" s="932" customFormat="1" ht="88.5" customHeight="1">
      <c r="A385" s="12">
        <f t="shared" si="5"/>
        <v>374</v>
      </c>
      <c r="B385" s="926" t="s">
        <v>3289</v>
      </c>
      <c r="C385" s="12" t="s">
        <v>7338</v>
      </c>
      <c r="D385" s="12">
        <v>1000</v>
      </c>
      <c r="E385" s="12" t="s">
        <v>6935</v>
      </c>
      <c r="F385" s="12" t="s">
        <v>7383</v>
      </c>
      <c r="G385" s="621">
        <v>27173.25</v>
      </c>
      <c r="H385" s="19">
        <v>43622</v>
      </c>
      <c r="I385" s="925" t="s">
        <v>7384</v>
      </c>
      <c r="J385"/>
      <c r="K385"/>
      <c r="L385"/>
      <c r="M385"/>
      <c r="N385"/>
      <c r="O385"/>
      <c r="P385"/>
      <c r="Q385"/>
      <c r="R385"/>
      <c r="S385"/>
      <c r="T385"/>
      <c r="U385"/>
      <c r="V385"/>
    </row>
    <row r="386" spans="1:22" s="932" customFormat="1" ht="88.5" customHeight="1">
      <c r="A386" s="12">
        <f t="shared" si="5"/>
        <v>375</v>
      </c>
      <c r="B386" s="927" t="s">
        <v>3289</v>
      </c>
      <c r="C386" s="12" t="s">
        <v>7335</v>
      </c>
      <c r="D386" s="12">
        <v>600</v>
      </c>
      <c r="E386" s="12" t="s">
        <v>6935</v>
      </c>
      <c r="F386" s="12" t="s">
        <v>7385</v>
      </c>
      <c r="G386" s="621">
        <v>16303.95</v>
      </c>
      <c r="H386" s="19">
        <v>43762</v>
      </c>
      <c r="I386" s="13" t="s">
        <v>7386</v>
      </c>
      <c r="J386"/>
      <c r="K386"/>
      <c r="L386"/>
      <c r="M386"/>
      <c r="N386"/>
      <c r="O386"/>
      <c r="P386"/>
      <c r="Q386"/>
      <c r="R386"/>
      <c r="S386"/>
      <c r="T386"/>
      <c r="U386"/>
      <c r="V386"/>
    </row>
    <row r="387" spans="1:22" s="932" customFormat="1" ht="88.5" customHeight="1">
      <c r="A387" s="12">
        <f t="shared" si="5"/>
        <v>376</v>
      </c>
      <c r="B387" s="927" t="s">
        <v>3289</v>
      </c>
      <c r="C387" s="12" t="s">
        <v>7338</v>
      </c>
      <c r="D387" s="1">
        <v>600</v>
      </c>
      <c r="E387" s="84" t="s">
        <v>7120</v>
      </c>
      <c r="F387" s="12" t="s">
        <v>7387</v>
      </c>
      <c r="G387" s="621">
        <v>16303.95</v>
      </c>
      <c r="H387" s="19">
        <v>43977</v>
      </c>
      <c r="I387" s="79" t="s">
        <v>7388</v>
      </c>
      <c r="J387"/>
      <c r="K387"/>
      <c r="L387"/>
      <c r="M387"/>
      <c r="N387"/>
      <c r="O387"/>
      <c r="P387"/>
      <c r="Q387"/>
      <c r="R387"/>
      <c r="S387"/>
      <c r="T387"/>
      <c r="U387"/>
      <c r="V387"/>
    </row>
    <row r="388" spans="1:22" s="932" customFormat="1" ht="88.5" customHeight="1">
      <c r="A388" s="12">
        <f t="shared" si="5"/>
        <v>377</v>
      </c>
      <c r="B388" s="13" t="s">
        <v>3289</v>
      </c>
      <c r="C388" s="12" t="s">
        <v>7338</v>
      </c>
      <c r="D388" s="12">
        <v>1000</v>
      </c>
      <c r="E388" s="12" t="s">
        <v>6935</v>
      </c>
      <c r="F388" s="12" t="s">
        <v>7389</v>
      </c>
      <c r="G388" s="621">
        <v>27173.25</v>
      </c>
      <c r="H388" s="19">
        <v>43511</v>
      </c>
      <c r="I388" s="925" t="s">
        <v>7293</v>
      </c>
      <c r="J388"/>
      <c r="K388"/>
      <c r="L388"/>
      <c r="M388"/>
      <c r="N388"/>
      <c r="O388"/>
      <c r="P388"/>
      <c r="Q388"/>
      <c r="R388"/>
      <c r="S388"/>
      <c r="T388"/>
      <c r="U388"/>
      <c r="V388"/>
    </row>
    <row r="389" spans="1:22" s="932" customFormat="1" ht="88.5" customHeight="1">
      <c r="A389" s="12">
        <f t="shared" si="5"/>
        <v>378</v>
      </c>
      <c r="B389" s="927" t="s">
        <v>3289</v>
      </c>
      <c r="C389" s="12" t="s">
        <v>7345</v>
      </c>
      <c r="D389" s="12">
        <v>500</v>
      </c>
      <c r="E389" s="12" t="s">
        <v>6935</v>
      </c>
      <c r="F389" s="12" t="s">
        <v>7390</v>
      </c>
      <c r="G389" s="621">
        <v>13586.63</v>
      </c>
      <c r="H389" s="19">
        <v>43805</v>
      </c>
      <c r="I389" s="13" t="s">
        <v>7391</v>
      </c>
      <c r="J389"/>
      <c r="K389"/>
      <c r="L389"/>
      <c r="M389"/>
      <c r="N389"/>
      <c r="O389"/>
      <c r="P389"/>
      <c r="Q389"/>
      <c r="R389"/>
      <c r="S389"/>
      <c r="T389"/>
      <c r="U389"/>
      <c r="V389"/>
    </row>
    <row r="390" spans="1:22" s="932" customFormat="1" ht="88.5" customHeight="1">
      <c r="A390" s="12">
        <f t="shared" si="5"/>
        <v>379</v>
      </c>
      <c r="B390" s="927" t="s">
        <v>3289</v>
      </c>
      <c r="C390" s="12" t="s">
        <v>7345</v>
      </c>
      <c r="D390" s="12">
        <v>500</v>
      </c>
      <c r="E390" s="12" t="s">
        <v>6935</v>
      </c>
      <c r="F390" s="12" t="s">
        <v>7392</v>
      </c>
      <c r="G390" s="621">
        <v>13586.63</v>
      </c>
      <c r="H390" s="19">
        <v>43805</v>
      </c>
      <c r="I390" s="13" t="s">
        <v>7391</v>
      </c>
      <c r="J390"/>
      <c r="K390"/>
      <c r="L390"/>
      <c r="M390"/>
      <c r="N390"/>
      <c r="O390"/>
      <c r="P390"/>
      <c r="Q390"/>
      <c r="R390"/>
      <c r="S390"/>
      <c r="T390"/>
      <c r="U390"/>
      <c r="V390"/>
    </row>
    <row r="391" spans="1:22" s="932" customFormat="1" ht="88.5" customHeight="1">
      <c r="A391" s="12">
        <f t="shared" si="5"/>
        <v>380</v>
      </c>
      <c r="B391" s="929" t="s">
        <v>3289</v>
      </c>
      <c r="C391" s="84" t="s">
        <v>9569</v>
      </c>
      <c r="D391" s="1">
        <v>500</v>
      </c>
      <c r="E391" s="12" t="s">
        <v>7120</v>
      </c>
      <c r="F391" s="12" t="s">
        <v>9573</v>
      </c>
      <c r="G391" s="621">
        <v>13586.63</v>
      </c>
      <c r="H391" s="19">
        <v>44278</v>
      </c>
      <c r="I391" s="13" t="s">
        <v>9574</v>
      </c>
      <c r="J391"/>
      <c r="K391"/>
      <c r="L391"/>
      <c r="M391"/>
      <c r="N391"/>
      <c r="O391"/>
      <c r="P391"/>
      <c r="Q391"/>
      <c r="R391"/>
      <c r="S391"/>
      <c r="T391"/>
      <c r="U391"/>
      <c r="V391"/>
    </row>
    <row r="392" spans="1:22" s="932" customFormat="1" ht="88.5" customHeight="1">
      <c r="A392" s="12">
        <f t="shared" si="5"/>
        <v>381</v>
      </c>
      <c r="B392" s="927" t="s">
        <v>3289</v>
      </c>
      <c r="C392" s="84" t="s">
        <v>7375</v>
      </c>
      <c r="D392" s="12">
        <v>500</v>
      </c>
      <c r="E392" s="12" t="s">
        <v>6935</v>
      </c>
      <c r="F392" s="12" t="s">
        <v>7393</v>
      </c>
      <c r="G392" s="621">
        <v>13586.63</v>
      </c>
      <c r="H392" s="19">
        <v>43796</v>
      </c>
      <c r="I392" s="13" t="s">
        <v>7394</v>
      </c>
      <c r="J392"/>
      <c r="K392"/>
      <c r="L392"/>
      <c r="M392"/>
      <c r="N392"/>
      <c r="O392"/>
      <c r="P392"/>
      <c r="Q392"/>
      <c r="R392"/>
      <c r="S392"/>
      <c r="T392"/>
      <c r="U392"/>
      <c r="V392"/>
    </row>
    <row r="393" spans="1:22" s="932" customFormat="1" ht="88.5" customHeight="1">
      <c r="A393" s="12">
        <f t="shared" si="5"/>
        <v>382</v>
      </c>
      <c r="B393" s="927" t="s">
        <v>3289</v>
      </c>
      <c r="C393" s="84" t="s">
        <v>7375</v>
      </c>
      <c r="D393" s="12">
        <v>500</v>
      </c>
      <c r="E393" s="12" t="s">
        <v>6935</v>
      </c>
      <c r="F393" s="12" t="s">
        <v>7395</v>
      </c>
      <c r="G393" s="621">
        <v>13586.63</v>
      </c>
      <c r="H393" s="19">
        <v>44187</v>
      </c>
      <c r="I393" s="13" t="s">
        <v>7396</v>
      </c>
      <c r="J393" s="42"/>
      <c r="K393" s="42"/>
      <c r="L393" s="42"/>
      <c r="M393" s="42"/>
      <c r="N393" s="42"/>
      <c r="O393" s="42"/>
      <c r="P393" s="42"/>
      <c r="Q393" s="42"/>
      <c r="R393" s="42"/>
      <c r="S393" s="42"/>
      <c r="T393" s="42"/>
      <c r="U393" s="42"/>
      <c r="V393" s="42"/>
    </row>
    <row r="394" spans="1:22" s="932" customFormat="1" ht="88.5" customHeight="1">
      <c r="A394" s="12">
        <f t="shared" si="5"/>
        <v>383</v>
      </c>
      <c r="B394" s="13" t="s">
        <v>3289</v>
      </c>
      <c r="C394" s="12" t="s">
        <v>7397</v>
      </c>
      <c r="D394" s="12">
        <v>1000</v>
      </c>
      <c r="E394" s="12" t="s">
        <v>7120</v>
      </c>
      <c r="F394" s="12" t="s">
        <v>7398</v>
      </c>
      <c r="G394" s="621">
        <v>27173.25</v>
      </c>
      <c r="H394" s="19">
        <v>43452</v>
      </c>
      <c r="I394" s="13" t="s">
        <v>6675</v>
      </c>
      <c r="J394"/>
      <c r="K394"/>
      <c r="L394"/>
      <c r="M394"/>
      <c r="N394"/>
      <c r="O394"/>
      <c r="P394"/>
      <c r="Q394"/>
      <c r="R394"/>
      <c r="S394"/>
      <c r="T394"/>
      <c r="U394"/>
      <c r="V394"/>
    </row>
    <row r="395" spans="1:22" s="932" customFormat="1" ht="88.5" customHeight="1">
      <c r="A395" s="12">
        <f t="shared" si="5"/>
        <v>384</v>
      </c>
      <c r="B395" s="926" t="s">
        <v>3289</v>
      </c>
      <c r="C395" s="12" t="s">
        <v>7338</v>
      </c>
      <c r="D395" s="12">
        <v>500</v>
      </c>
      <c r="E395" s="12" t="s">
        <v>6935</v>
      </c>
      <c r="F395" s="12" t="s">
        <v>7399</v>
      </c>
      <c r="G395" s="621">
        <v>13586.63</v>
      </c>
      <c r="H395" s="19">
        <v>43612</v>
      </c>
      <c r="I395" s="925" t="s">
        <v>7285</v>
      </c>
      <c r="J395"/>
      <c r="K395"/>
      <c r="L395"/>
      <c r="M395"/>
      <c r="N395"/>
      <c r="O395"/>
      <c r="P395"/>
      <c r="Q395"/>
      <c r="R395"/>
      <c r="S395"/>
      <c r="T395"/>
      <c r="U395"/>
      <c r="V395"/>
    </row>
    <row r="396" spans="1:22" s="932" customFormat="1" ht="88.5" customHeight="1">
      <c r="A396" s="12">
        <f t="shared" ref="A396:A459" si="6">1+A395</f>
        <v>385</v>
      </c>
      <c r="B396" s="927" t="s">
        <v>3289</v>
      </c>
      <c r="C396" s="12" t="s">
        <v>7345</v>
      </c>
      <c r="D396" s="12">
        <v>500</v>
      </c>
      <c r="E396" s="12" t="s">
        <v>6935</v>
      </c>
      <c r="F396" s="12" t="s">
        <v>7400</v>
      </c>
      <c r="G396" s="621">
        <v>13586.63</v>
      </c>
      <c r="H396" s="19">
        <v>43809</v>
      </c>
      <c r="I396" s="13" t="s">
        <v>7141</v>
      </c>
      <c r="J396"/>
      <c r="K396"/>
      <c r="L396"/>
      <c r="M396"/>
      <c r="N396"/>
      <c r="O396"/>
      <c r="P396"/>
      <c r="Q396"/>
      <c r="R396"/>
      <c r="S396"/>
      <c r="T396"/>
      <c r="U396"/>
      <c r="V396"/>
    </row>
    <row r="397" spans="1:22" s="932" customFormat="1" ht="88.5" customHeight="1">
      <c r="A397" s="12">
        <f t="shared" si="6"/>
        <v>386</v>
      </c>
      <c r="B397" s="927" t="s">
        <v>3289</v>
      </c>
      <c r="C397" s="84" t="s">
        <v>7375</v>
      </c>
      <c r="D397" s="12">
        <v>1000</v>
      </c>
      <c r="E397" s="12" t="s">
        <v>6935</v>
      </c>
      <c r="F397" s="12" t="s">
        <v>7401</v>
      </c>
      <c r="G397" s="621">
        <v>27173.25</v>
      </c>
      <c r="H397" s="19">
        <v>43796</v>
      </c>
      <c r="I397" s="13" t="s">
        <v>7394</v>
      </c>
      <c r="J397"/>
      <c r="K397"/>
      <c r="L397"/>
      <c r="M397"/>
      <c r="N397"/>
      <c r="O397"/>
      <c r="P397"/>
      <c r="Q397"/>
      <c r="R397"/>
      <c r="S397"/>
      <c r="T397"/>
      <c r="U397"/>
      <c r="V397"/>
    </row>
    <row r="398" spans="1:22" s="932" customFormat="1" ht="88.5" customHeight="1">
      <c r="A398" s="12">
        <f t="shared" si="6"/>
        <v>387</v>
      </c>
      <c r="B398" s="927" t="s">
        <v>3289</v>
      </c>
      <c r="C398" s="84" t="s">
        <v>7375</v>
      </c>
      <c r="D398" s="12">
        <v>500</v>
      </c>
      <c r="E398" s="12" t="s">
        <v>6935</v>
      </c>
      <c r="F398" s="12" t="s">
        <v>7402</v>
      </c>
      <c r="G398" s="621">
        <v>13586.63</v>
      </c>
      <c r="H398" s="19">
        <v>43791</v>
      </c>
      <c r="I398" s="13" t="s">
        <v>7148</v>
      </c>
      <c r="J398"/>
      <c r="K398"/>
      <c r="L398"/>
      <c r="M398"/>
      <c r="N398"/>
      <c r="O398"/>
      <c r="P398"/>
      <c r="Q398"/>
      <c r="R398"/>
      <c r="S398"/>
      <c r="T398"/>
      <c r="U398"/>
      <c r="V398"/>
    </row>
    <row r="399" spans="1:22" s="932" customFormat="1" ht="88.5" customHeight="1">
      <c r="A399" s="12">
        <f t="shared" si="6"/>
        <v>388</v>
      </c>
      <c r="B399" s="927" t="s">
        <v>3289</v>
      </c>
      <c r="C399" s="12" t="s">
        <v>7345</v>
      </c>
      <c r="D399" s="12">
        <v>500</v>
      </c>
      <c r="E399" s="12" t="s">
        <v>6935</v>
      </c>
      <c r="F399" s="12" t="s">
        <v>7403</v>
      </c>
      <c r="G399" s="621">
        <v>13586.63</v>
      </c>
      <c r="H399" s="19">
        <v>43809</v>
      </c>
      <c r="I399" s="13" t="s">
        <v>7141</v>
      </c>
      <c r="J399"/>
      <c r="K399"/>
      <c r="L399"/>
      <c r="M399"/>
      <c r="N399"/>
      <c r="O399"/>
      <c r="P399"/>
      <c r="Q399"/>
      <c r="R399"/>
      <c r="S399"/>
      <c r="T399"/>
      <c r="U399"/>
      <c r="V399"/>
    </row>
    <row r="400" spans="1:22" s="932" customFormat="1" ht="88.5" customHeight="1">
      <c r="A400" s="12">
        <f t="shared" si="6"/>
        <v>389</v>
      </c>
      <c r="B400" s="927" t="s">
        <v>3289</v>
      </c>
      <c r="C400" s="12" t="s">
        <v>7404</v>
      </c>
      <c r="D400" s="12">
        <v>500</v>
      </c>
      <c r="E400" s="84" t="s">
        <v>7120</v>
      </c>
      <c r="F400" s="12" t="s">
        <v>7405</v>
      </c>
      <c r="G400" s="621">
        <v>13586.63</v>
      </c>
      <c r="H400" s="19">
        <v>43823</v>
      </c>
      <c r="I400" s="79" t="s">
        <v>7315</v>
      </c>
      <c r="J400"/>
      <c r="K400"/>
      <c r="L400"/>
      <c r="M400"/>
      <c r="N400"/>
      <c r="O400"/>
      <c r="P400"/>
      <c r="Q400"/>
      <c r="R400"/>
      <c r="S400"/>
      <c r="T400"/>
      <c r="U400"/>
      <c r="V400"/>
    </row>
    <row r="401" spans="1:22" s="932" customFormat="1" ht="88.5" customHeight="1">
      <c r="A401" s="12">
        <f t="shared" si="6"/>
        <v>390</v>
      </c>
      <c r="B401" s="927" t="s">
        <v>3289</v>
      </c>
      <c r="C401" s="12" t="s">
        <v>7404</v>
      </c>
      <c r="D401" s="12">
        <v>1000</v>
      </c>
      <c r="E401" s="84" t="s">
        <v>7120</v>
      </c>
      <c r="F401" s="12" t="s">
        <v>7406</v>
      </c>
      <c r="G401" s="621">
        <v>27173.25</v>
      </c>
      <c r="H401" s="19">
        <v>43844</v>
      </c>
      <c r="I401" s="79" t="s">
        <v>7407</v>
      </c>
      <c r="J401"/>
      <c r="K401"/>
      <c r="L401"/>
      <c r="M401"/>
      <c r="N401"/>
      <c r="O401"/>
      <c r="P401"/>
      <c r="Q401"/>
      <c r="R401"/>
      <c r="S401"/>
      <c r="T401"/>
      <c r="U401"/>
      <c r="V401"/>
    </row>
    <row r="402" spans="1:22" s="932" customFormat="1" ht="88.5" customHeight="1">
      <c r="A402" s="12">
        <f t="shared" si="6"/>
        <v>391</v>
      </c>
      <c r="B402" s="13" t="s">
        <v>3289</v>
      </c>
      <c r="C402" s="12" t="s">
        <v>7342</v>
      </c>
      <c r="D402" s="12">
        <v>1000</v>
      </c>
      <c r="E402" s="12" t="s">
        <v>7120</v>
      </c>
      <c r="F402" s="12" t="s">
        <v>7408</v>
      </c>
      <c r="G402" s="621">
        <v>27173.25</v>
      </c>
      <c r="H402" s="19">
        <v>43452</v>
      </c>
      <c r="I402" s="13" t="s">
        <v>6675</v>
      </c>
      <c r="J402"/>
      <c r="K402"/>
      <c r="L402"/>
      <c r="M402"/>
      <c r="N402"/>
      <c r="O402"/>
      <c r="P402"/>
      <c r="Q402"/>
      <c r="R402"/>
      <c r="S402"/>
      <c r="T402"/>
      <c r="U402"/>
      <c r="V402"/>
    </row>
    <row r="403" spans="1:22" s="932" customFormat="1" ht="88.5" customHeight="1">
      <c r="A403" s="12">
        <f t="shared" si="6"/>
        <v>392</v>
      </c>
      <c r="B403" s="926" t="s">
        <v>3289</v>
      </c>
      <c r="C403" s="12" t="s">
        <v>7338</v>
      </c>
      <c r="D403" s="12">
        <v>600</v>
      </c>
      <c r="E403" s="12" t="s">
        <v>6935</v>
      </c>
      <c r="F403" s="12" t="s">
        <v>7409</v>
      </c>
      <c r="G403" s="621">
        <v>16303.95</v>
      </c>
      <c r="H403" s="19">
        <v>43641</v>
      </c>
      <c r="I403" s="925" t="s">
        <v>7132</v>
      </c>
      <c r="J403"/>
      <c r="K403"/>
      <c r="L403"/>
      <c r="M403"/>
      <c r="N403"/>
      <c r="O403"/>
      <c r="P403"/>
      <c r="Q403"/>
      <c r="R403"/>
      <c r="S403"/>
      <c r="T403"/>
      <c r="U403"/>
      <c r="V403"/>
    </row>
    <row r="404" spans="1:22" s="932" customFormat="1" ht="88.5" customHeight="1">
      <c r="A404" s="12">
        <f t="shared" si="6"/>
        <v>393</v>
      </c>
      <c r="B404" s="927" t="s">
        <v>3289</v>
      </c>
      <c r="C404" s="12" t="s">
        <v>7345</v>
      </c>
      <c r="D404" s="12">
        <v>600</v>
      </c>
      <c r="E404" s="12" t="s">
        <v>6935</v>
      </c>
      <c r="F404" s="12" t="s">
        <v>7410</v>
      </c>
      <c r="G404" s="621">
        <v>16303.95</v>
      </c>
      <c r="H404" s="19">
        <v>43805</v>
      </c>
      <c r="I404" s="13" t="s">
        <v>7391</v>
      </c>
      <c r="J404"/>
      <c r="K404"/>
      <c r="L404"/>
      <c r="M404"/>
      <c r="N404"/>
      <c r="O404"/>
      <c r="P404"/>
      <c r="Q404"/>
      <c r="R404"/>
      <c r="S404"/>
      <c r="T404"/>
      <c r="U404"/>
      <c r="V404"/>
    </row>
    <row r="405" spans="1:22" s="932" customFormat="1" ht="88.5" customHeight="1">
      <c r="A405" s="12">
        <f t="shared" si="6"/>
        <v>394</v>
      </c>
      <c r="B405" s="13" t="s">
        <v>3289</v>
      </c>
      <c r="C405" s="12" t="s">
        <v>7338</v>
      </c>
      <c r="D405" s="12">
        <v>800</v>
      </c>
      <c r="E405" s="12" t="s">
        <v>6935</v>
      </c>
      <c r="F405" s="12" t="s">
        <v>7411</v>
      </c>
      <c r="G405" s="621">
        <v>21738.6</v>
      </c>
      <c r="H405" s="19">
        <v>43545</v>
      </c>
      <c r="I405" s="13" t="s">
        <v>6702</v>
      </c>
      <c r="J405"/>
      <c r="K405"/>
      <c r="L405"/>
      <c r="M405"/>
      <c r="N405"/>
      <c r="O405"/>
      <c r="P405"/>
      <c r="Q405"/>
      <c r="R405"/>
      <c r="S405"/>
      <c r="T405"/>
      <c r="U405"/>
      <c r="V405"/>
    </row>
    <row r="406" spans="1:22" s="932" customFormat="1" ht="88.5" customHeight="1">
      <c r="A406" s="12">
        <f t="shared" si="6"/>
        <v>395</v>
      </c>
      <c r="B406" s="925" t="s">
        <v>3289</v>
      </c>
      <c r="C406" s="12" t="s">
        <v>9572</v>
      </c>
      <c r="D406" s="12">
        <v>1000</v>
      </c>
      <c r="E406" s="12" t="s">
        <v>7128</v>
      </c>
      <c r="F406" s="12" t="s">
        <v>7412</v>
      </c>
      <c r="G406" s="621">
        <v>27173.25</v>
      </c>
      <c r="H406" s="19">
        <v>43745</v>
      </c>
      <c r="I406" s="925" t="s">
        <v>3290</v>
      </c>
    </row>
    <row r="407" spans="1:22" s="932" customFormat="1" ht="88.5" customHeight="1">
      <c r="A407" s="12">
        <f t="shared" si="6"/>
        <v>396</v>
      </c>
      <c r="B407" s="13" t="s">
        <v>3289</v>
      </c>
      <c r="C407" s="12" t="s">
        <v>7342</v>
      </c>
      <c r="D407" s="12">
        <v>600</v>
      </c>
      <c r="E407" s="12" t="s">
        <v>7120</v>
      </c>
      <c r="F407" s="12" t="s">
        <v>7413</v>
      </c>
      <c r="G407" s="621">
        <v>16303.95</v>
      </c>
      <c r="H407" s="19">
        <v>43452</v>
      </c>
      <c r="I407" s="13" t="s">
        <v>6675</v>
      </c>
      <c r="J407"/>
      <c r="K407"/>
      <c r="L407"/>
      <c r="M407"/>
      <c r="N407"/>
      <c r="O407"/>
      <c r="P407"/>
      <c r="Q407"/>
      <c r="R407"/>
      <c r="S407"/>
      <c r="T407"/>
      <c r="U407"/>
      <c r="V407"/>
    </row>
    <row r="408" spans="1:22" s="932" customFormat="1" ht="88.5" customHeight="1">
      <c r="A408" s="12">
        <f t="shared" si="6"/>
        <v>397</v>
      </c>
      <c r="B408" s="927" t="s">
        <v>3289</v>
      </c>
      <c r="C408" s="12" t="s">
        <v>7345</v>
      </c>
      <c r="D408" s="12">
        <v>600</v>
      </c>
      <c r="E408" s="12" t="s">
        <v>6935</v>
      </c>
      <c r="F408" s="12" t="s">
        <v>7414</v>
      </c>
      <c r="G408" s="621">
        <v>16303.95</v>
      </c>
      <c r="H408" s="19">
        <v>43808</v>
      </c>
      <c r="I408" s="13" t="s">
        <v>7161</v>
      </c>
      <c r="J408"/>
      <c r="K408"/>
      <c r="L408"/>
      <c r="M408"/>
      <c r="N408"/>
      <c r="O408"/>
      <c r="P408"/>
      <c r="Q408"/>
      <c r="R408"/>
      <c r="S408"/>
      <c r="T408"/>
      <c r="U408"/>
      <c r="V408"/>
    </row>
    <row r="409" spans="1:22" s="949" customFormat="1" ht="88.5" customHeight="1">
      <c r="A409" s="12">
        <f t="shared" si="6"/>
        <v>398</v>
      </c>
      <c r="B409" s="13" t="s">
        <v>3289</v>
      </c>
      <c r="C409" s="12" t="s">
        <v>7338</v>
      </c>
      <c r="D409" s="12">
        <v>800</v>
      </c>
      <c r="E409" s="12" t="s">
        <v>6935</v>
      </c>
      <c r="F409" s="12" t="s">
        <v>7415</v>
      </c>
      <c r="G409" s="621">
        <v>21738.6</v>
      </c>
      <c r="H409" s="19">
        <v>43524</v>
      </c>
      <c r="I409" s="925" t="s">
        <v>7258</v>
      </c>
      <c r="J409" s="948"/>
      <c r="K409" s="948"/>
      <c r="L409" s="948"/>
      <c r="M409" s="948"/>
      <c r="N409" s="948"/>
      <c r="O409" s="948"/>
      <c r="P409" s="948"/>
      <c r="Q409" s="948"/>
      <c r="R409" s="948"/>
      <c r="S409" s="948"/>
      <c r="T409" s="948"/>
      <c r="U409" s="948"/>
      <c r="V409" s="948"/>
    </row>
    <row r="410" spans="1:22" s="949" customFormat="1" ht="88.5" customHeight="1">
      <c r="A410" s="12">
        <f t="shared" si="6"/>
        <v>399</v>
      </c>
      <c r="B410" s="927" t="s">
        <v>3289</v>
      </c>
      <c r="C410" s="12" t="s">
        <v>7338</v>
      </c>
      <c r="D410" s="849">
        <v>600</v>
      </c>
      <c r="E410" s="84" t="s">
        <v>7120</v>
      </c>
      <c r="F410" s="12" t="s">
        <v>7416</v>
      </c>
      <c r="G410" s="621">
        <v>16303.95</v>
      </c>
      <c r="H410" s="19">
        <v>43886</v>
      </c>
      <c r="I410" s="79" t="s">
        <v>7417</v>
      </c>
      <c r="J410" s="948"/>
      <c r="K410" s="948"/>
      <c r="L410" s="948"/>
      <c r="M410" s="948"/>
      <c r="N410" s="948"/>
      <c r="O410" s="948"/>
      <c r="P410" s="948"/>
      <c r="Q410" s="948"/>
      <c r="R410" s="948"/>
      <c r="S410" s="948"/>
      <c r="T410" s="948"/>
      <c r="U410" s="948"/>
      <c r="V410" s="948"/>
    </row>
    <row r="411" spans="1:22" s="949" customFormat="1" ht="88.5" customHeight="1">
      <c r="A411" s="12">
        <f t="shared" si="6"/>
        <v>400</v>
      </c>
      <c r="B411" s="930" t="s">
        <v>3289</v>
      </c>
      <c r="C411" s="12" t="s">
        <v>7338</v>
      </c>
      <c r="D411" s="849">
        <v>800</v>
      </c>
      <c r="E411" s="84" t="s">
        <v>7120</v>
      </c>
      <c r="F411" s="12" t="s">
        <v>7418</v>
      </c>
      <c r="G411" s="621">
        <v>21738.6</v>
      </c>
      <c r="H411" s="19">
        <v>44167</v>
      </c>
      <c r="I411" s="925" t="s">
        <v>7419</v>
      </c>
      <c r="J411" s="948"/>
      <c r="K411" s="948"/>
      <c r="L411" s="948"/>
      <c r="M411" s="948"/>
      <c r="N411" s="948"/>
      <c r="O411" s="948"/>
      <c r="P411" s="948"/>
      <c r="Q411" s="948"/>
      <c r="R411" s="948"/>
      <c r="S411" s="948"/>
      <c r="T411" s="948"/>
      <c r="U411" s="948"/>
      <c r="V411" s="948"/>
    </row>
    <row r="412" spans="1:22" s="949" customFormat="1" ht="88.5" customHeight="1">
      <c r="A412" s="12">
        <f t="shared" si="6"/>
        <v>401</v>
      </c>
      <c r="B412" s="927" t="s">
        <v>3289</v>
      </c>
      <c r="C412" s="12" t="s">
        <v>7338</v>
      </c>
      <c r="D412" s="849">
        <v>600</v>
      </c>
      <c r="E412" s="84" t="s">
        <v>7120</v>
      </c>
      <c r="F412" s="12" t="s">
        <v>7420</v>
      </c>
      <c r="G412" s="621">
        <v>16303.95</v>
      </c>
      <c r="H412" s="19">
        <v>43913</v>
      </c>
      <c r="I412" s="79" t="s">
        <v>7421</v>
      </c>
      <c r="J412" s="948"/>
      <c r="K412" s="948"/>
      <c r="L412" s="948"/>
      <c r="M412" s="948"/>
      <c r="N412" s="948"/>
      <c r="O412" s="948"/>
      <c r="P412" s="948"/>
      <c r="Q412" s="948"/>
      <c r="R412" s="948"/>
      <c r="S412" s="948"/>
      <c r="T412" s="948"/>
      <c r="U412" s="948"/>
      <c r="V412" s="948"/>
    </row>
    <row r="413" spans="1:22" s="949" customFormat="1" ht="88.5" customHeight="1">
      <c r="A413" s="12">
        <f t="shared" si="6"/>
        <v>402</v>
      </c>
      <c r="B413" s="13" t="s">
        <v>3289</v>
      </c>
      <c r="C413" s="12" t="s">
        <v>7338</v>
      </c>
      <c r="D413" s="12">
        <v>600</v>
      </c>
      <c r="E413" s="12" t="s">
        <v>6935</v>
      </c>
      <c r="F413" s="12" t="s">
        <v>7422</v>
      </c>
      <c r="G413" s="621">
        <v>16303.95</v>
      </c>
      <c r="H413" s="19">
        <v>43515</v>
      </c>
      <c r="I413" s="925" t="s">
        <v>7423</v>
      </c>
      <c r="J413" s="948"/>
      <c r="K413" s="948"/>
      <c r="L413" s="948"/>
      <c r="M413" s="948"/>
      <c r="N413" s="948"/>
      <c r="O413" s="948"/>
      <c r="P413" s="948"/>
      <c r="Q413" s="948"/>
      <c r="R413" s="948"/>
      <c r="S413" s="948"/>
      <c r="T413" s="948"/>
      <c r="U413" s="948"/>
      <c r="V413" s="948"/>
    </row>
    <row r="414" spans="1:22" s="949" customFormat="1" ht="88.5" customHeight="1">
      <c r="A414" s="12">
        <f t="shared" si="6"/>
        <v>403</v>
      </c>
      <c r="B414" s="926" t="s">
        <v>3289</v>
      </c>
      <c r="C414" s="12" t="s">
        <v>7424</v>
      </c>
      <c r="D414" s="12">
        <v>900</v>
      </c>
      <c r="E414" s="12" t="s">
        <v>6935</v>
      </c>
      <c r="F414" s="12" t="s">
        <v>7425</v>
      </c>
      <c r="G414" s="621">
        <v>24455.93</v>
      </c>
      <c r="H414" s="19">
        <v>43571</v>
      </c>
      <c r="I414" s="925" t="s">
        <v>7426</v>
      </c>
      <c r="J414" s="948"/>
      <c r="K414" s="948"/>
      <c r="L414" s="948"/>
      <c r="M414" s="948"/>
      <c r="N414" s="948"/>
      <c r="O414" s="948"/>
      <c r="P414" s="948"/>
      <c r="Q414" s="948"/>
      <c r="R414" s="948"/>
      <c r="S414" s="948"/>
      <c r="T414" s="948"/>
      <c r="U414" s="948"/>
      <c r="V414" s="948"/>
    </row>
    <row r="415" spans="1:22" s="949" customFormat="1" ht="88.5" customHeight="1">
      <c r="A415" s="12">
        <f t="shared" si="6"/>
        <v>404</v>
      </c>
      <c r="B415" s="926" t="s">
        <v>3289</v>
      </c>
      <c r="C415" s="12" t="s">
        <v>7424</v>
      </c>
      <c r="D415" s="12">
        <v>900</v>
      </c>
      <c r="E415" s="12" t="s">
        <v>6935</v>
      </c>
      <c r="F415" s="12" t="s">
        <v>7427</v>
      </c>
      <c r="G415" s="621">
        <v>24455.93</v>
      </c>
      <c r="H415" s="19">
        <v>43635</v>
      </c>
      <c r="I415" s="925" t="s">
        <v>7126</v>
      </c>
      <c r="J415" s="948"/>
      <c r="K415" s="948"/>
      <c r="L415" s="948"/>
      <c r="M415" s="948"/>
      <c r="N415" s="948"/>
      <c r="O415" s="948"/>
      <c r="P415" s="948"/>
      <c r="Q415" s="948"/>
      <c r="R415" s="948"/>
      <c r="S415" s="948"/>
      <c r="T415" s="948"/>
      <c r="U415" s="948"/>
      <c r="V415" s="948"/>
    </row>
    <row r="416" spans="1:22" s="949" customFormat="1" ht="88.5" customHeight="1">
      <c r="A416" s="12">
        <f t="shared" si="6"/>
        <v>405</v>
      </c>
      <c r="B416" s="926" t="s">
        <v>3289</v>
      </c>
      <c r="C416" s="12" t="s">
        <v>7424</v>
      </c>
      <c r="D416" s="12">
        <v>900</v>
      </c>
      <c r="E416" s="12" t="s">
        <v>6935</v>
      </c>
      <c r="F416" s="12" t="s">
        <v>7428</v>
      </c>
      <c r="G416" s="621">
        <v>24455.93</v>
      </c>
      <c r="H416" s="19">
        <v>43682</v>
      </c>
      <c r="I416" s="925" t="s">
        <v>7189</v>
      </c>
      <c r="J416" s="948"/>
      <c r="K416" s="948"/>
      <c r="L416" s="948"/>
      <c r="M416" s="948"/>
      <c r="N416" s="948"/>
      <c r="O416" s="948"/>
      <c r="P416" s="948"/>
      <c r="Q416" s="948"/>
      <c r="R416" s="948"/>
      <c r="S416" s="948"/>
      <c r="T416" s="948"/>
      <c r="U416" s="948"/>
      <c r="V416" s="948"/>
    </row>
    <row r="417" spans="1:22" s="949" customFormat="1" ht="88.5" customHeight="1">
      <c r="A417" s="12">
        <f t="shared" si="6"/>
        <v>406</v>
      </c>
      <c r="B417" s="13" t="s">
        <v>3289</v>
      </c>
      <c r="C417" s="12" t="s">
        <v>7424</v>
      </c>
      <c r="D417" s="12">
        <v>900</v>
      </c>
      <c r="E417" s="12" t="s">
        <v>6935</v>
      </c>
      <c r="F417" s="12" t="s">
        <v>7429</v>
      </c>
      <c r="G417" s="621">
        <v>24455.93</v>
      </c>
      <c r="H417" s="19">
        <v>43544</v>
      </c>
      <c r="I417" s="925" t="s">
        <v>6997</v>
      </c>
      <c r="J417" s="948"/>
      <c r="K417" s="948"/>
      <c r="L417" s="948"/>
      <c r="M417" s="948"/>
      <c r="N417" s="948"/>
      <c r="O417" s="948"/>
      <c r="P417" s="948"/>
      <c r="Q417" s="948"/>
      <c r="R417" s="948"/>
      <c r="S417" s="948"/>
      <c r="T417" s="948"/>
      <c r="U417" s="948"/>
      <c r="V417" s="948"/>
    </row>
    <row r="418" spans="1:22" s="949" customFormat="1" ht="88.5" customHeight="1">
      <c r="A418" s="12">
        <f t="shared" si="6"/>
        <v>407</v>
      </c>
      <c r="B418" s="13" t="s">
        <v>3289</v>
      </c>
      <c r="C418" s="12" t="s">
        <v>7424</v>
      </c>
      <c r="D418" s="12">
        <v>900</v>
      </c>
      <c r="E418" s="12" t="s">
        <v>6935</v>
      </c>
      <c r="F418" s="12" t="s">
        <v>7430</v>
      </c>
      <c r="G418" s="621">
        <v>24455.93</v>
      </c>
      <c r="H418" s="19">
        <v>43515</v>
      </c>
      <c r="I418" s="925" t="s">
        <v>7423</v>
      </c>
      <c r="J418" s="948"/>
      <c r="K418" s="948"/>
      <c r="L418" s="948"/>
      <c r="M418" s="948"/>
      <c r="N418" s="948"/>
      <c r="O418" s="948"/>
      <c r="P418" s="948"/>
      <c r="Q418" s="948"/>
      <c r="R418" s="948"/>
      <c r="S418" s="948"/>
      <c r="T418" s="948"/>
      <c r="U418" s="948"/>
      <c r="V418" s="948"/>
    </row>
    <row r="419" spans="1:22" s="949" customFormat="1" ht="88.5" customHeight="1">
      <c r="A419" s="12">
        <f t="shared" si="6"/>
        <v>408</v>
      </c>
      <c r="B419" s="926" t="s">
        <v>3289</v>
      </c>
      <c r="C419" s="12" t="s">
        <v>7424</v>
      </c>
      <c r="D419" s="12">
        <v>900</v>
      </c>
      <c r="E419" s="12" t="s">
        <v>6935</v>
      </c>
      <c r="F419" s="12" t="s">
        <v>7431</v>
      </c>
      <c r="G419" s="621">
        <v>24455.93</v>
      </c>
      <c r="H419" s="19">
        <v>43564</v>
      </c>
      <c r="I419" s="925" t="s">
        <v>7321</v>
      </c>
      <c r="J419" s="948"/>
      <c r="K419" s="948"/>
      <c r="L419" s="948"/>
      <c r="M419" s="948"/>
      <c r="N419" s="948"/>
      <c r="O419" s="948"/>
      <c r="P419" s="948"/>
      <c r="Q419" s="948"/>
      <c r="R419" s="948"/>
      <c r="S419" s="948"/>
      <c r="T419" s="948"/>
      <c r="U419" s="948"/>
      <c r="V419" s="948"/>
    </row>
    <row r="420" spans="1:22" s="949" customFormat="1" ht="88.5" customHeight="1">
      <c r="A420" s="12">
        <f t="shared" si="6"/>
        <v>409</v>
      </c>
      <c r="B420" s="926" t="s">
        <v>3289</v>
      </c>
      <c r="C420" s="12" t="s">
        <v>7369</v>
      </c>
      <c r="D420" s="12">
        <v>700</v>
      </c>
      <c r="E420" s="12" t="s">
        <v>6935</v>
      </c>
      <c r="F420" s="12" t="s">
        <v>7432</v>
      </c>
      <c r="G420" s="621">
        <v>19021.28</v>
      </c>
      <c r="H420" s="19">
        <v>43647</v>
      </c>
      <c r="I420" s="925" t="s">
        <v>7018</v>
      </c>
      <c r="J420" s="948"/>
      <c r="K420" s="948"/>
      <c r="L420" s="948"/>
      <c r="M420" s="948"/>
      <c r="N420" s="948"/>
      <c r="O420" s="948"/>
      <c r="P420" s="948"/>
      <c r="Q420" s="948"/>
      <c r="R420" s="948"/>
      <c r="S420" s="948"/>
      <c r="T420" s="948"/>
      <c r="U420" s="948"/>
      <c r="V420" s="948"/>
    </row>
    <row r="421" spans="1:22" s="949" customFormat="1" ht="88.5" customHeight="1">
      <c r="A421" s="12">
        <f t="shared" si="6"/>
        <v>410</v>
      </c>
      <c r="B421" s="13" t="s">
        <v>3289</v>
      </c>
      <c r="C421" s="12" t="s">
        <v>7433</v>
      </c>
      <c r="D421" s="12">
        <v>740</v>
      </c>
      <c r="E421" s="12" t="s">
        <v>7120</v>
      </c>
      <c r="F421" s="12" t="s">
        <v>7434</v>
      </c>
      <c r="G421" s="621">
        <v>20108.21</v>
      </c>
      <c r="H421" s="19">
        <v>43452</v>
      </c>
      <c r="I421" s="13" t="s">
        <v>6675</v>
      </c>
      <c r="J421" s="948"/>
      <c r="K421" s="948"/>
      <c r="L421" s="948"/>
      <c r="M421" s="948"/>
      <c r="N421" s="948"/>
      <c r="O421" s="948"/>
      <c r="P421" s="948"/>
      <c r="Q421" s="948"/>
      <c r="R421" s="948"/>
      <c r="S421" s="948"/>
      <c r="T421" s="948"/>
      <c r="U421" s="948"/>
      <c r="V421" s="948"/>
    </row>
    <row r="422" spans="1:22" s="949" customFormat="1" ht="88.5" customHeight="1">
      <c r="A422" s="12">
        <f t="shared" si="6"/>
        <v>411</v>
      </c>
      <c r="B422" s="927" t="s">
        <v>3289</v>
      </c>
      <c r="C422" s="12" t="s">
        <v>7435</v>
      </c>
      <c r="D422" s="12">
        <v>710</v>
      </c>
      <c r="E422" s="12" t="s">
        <v>6935</v>
      </c>
      <c r="F422" s="12" t="s">
        <v>7436</v>
      </c>
      <c r="G422" s="621">
        <v>19293.009999999998</v>
      </c>
      <c r="H422" s="19">
        <v>43803</v>
      </c>
      <c r="I422" s="13" t="s">
        <v>7437</v>
      </c>
      <c r="J422" s="948"/>
      <c r="K422" s="948"/>
      <c r="L422" s="948"/>
      <c r="M422" s="948"/>
      <c r="N422" s="948"/>
      <c r="O422" s="948"/>
      <c r="P422" s="948"/>
      <c r="Q422" s="948"/>
      <c r="R422" s="948"/>
      <c r="S422" s="948"/>
      <c r="T422" s="948"/>
      <c r="U422" s="948"/>
      <c r="V422" s="948"/>
    </row>
    <row r="423" spans="1:22" s="949" customFormat="1" ht="88.5" customHeight="1">
      <c r="A423" s="12">
        <f t="shared" si="6"/>
        <v>412</v>
      </c>
      <c r="B423" s="13" t="s">
        <v>3289</v>
      </c>
      <c r="C423" s="12" t="s">
        <v>7438</v>
      </c>
      <c r="D423" s="12">
        <v>790</v>
      </c>
      <c r="E423" s="12" t="s">
        <v>7120</v>
      </c>
      <c r="F423" s="12" t="s">
        <v>7439</v>
      </c>
      <c r="G423" s="621">
        <v>21466.87</v>
      </c>
      <c r="H423" s="19">
        <v>43490</v>
      </c>
      <c r="I423" s="925" t="s">
        <v>7440</v>
      </c>
      <c r="J423" s="948"/>
      <c r="K423" s="948"/>
      <c r="L423" s="948"/>
      <c r="M423" s="948"/>
      <c r="N423" s="948"/>
      <c r="O423" s="948"/>
      <c r="P423" s="948"/>
      <c r="Q423" s="948"/>
      <c r="R423" s="948"/>
      <c r="S423" s="948"/>
      <c r="T423" s="948"/>
      <c r="U423" s="948"/>
      <c r="V423" s="948"/>
    </row>
    <row r="424" spans="1:22" s="949" customFormat="1" ht="88.5" customHeight="1">
      <c r="A424" s="12">
        <f t="shared" si="6"/>
        <v>413</v>
      </c>
      <c r="B424" s="13" t="s">
        <v>3289</v>
      </c>
      <c r="C424" s="12" t="s">
        <v>7441</v>
      </c>
      <c r="D424" s="12">
        <v>680</v>
      </c>
      <c r="E424" s="12" t="s">
        <v>7120</v>
      </c>
      <c r="F424" s="12" t="s">
        <v>7442</v>
      </c>
      <c r="G424" s="621">
        <v>18477.810000000001</v>
      </c>
      <c r="H424" s="19">
        <v>43452</v>
      </c>
      <c r="I424" s="13" t="s">
        <v>6675</v>
      </c>
      <c r="J424" s="948"/>
      <c r="K424" s="948"/>
      <c r="L424" s="948"/>
      <c r="M424" s="948"/>
      <c r="N424" s="948"/>
      <c r="O424" s="948"/>
      <c r="P424" s="948"/>
      <c r="Q424" s="948"/>
      <c r="R424" s="948"/>
      <c r="S424" s="948"/>
      <c r="T424" s="948"/>
      <c r="U424" s="948"/>
      <c r="V424" s="948"/>
    </row>
    <row r="425" spans="1:22" s="949" customFormat="1" ht="88.5" customHeight="1">
      <c r="A425" s="12">
        <f t="shared" si="6"/>
        <v>414</v>
      </c>
      <c r="B425" s="926" t="s">
        <v>3289</v>
      </c>
      <c r="C425" s="12" t="s">
        <v>7424</v>
      </c>
      <c r="D425" s="12">
        <v>800</v>
      </c>
      <c r="E425" s="12" t="s">
        <v>6935</v>
      </c>
      <c r="F425" s="12" t="s">
        <v>7443</v>
      </c>
      <c r="G425" s="621">
        <v>21738.6</v>
      </c>
      <c r="H425" s="19">
        <v>43642</v>
      </c>
      <c r="I425" s="925" t="s">
        <v>7444</v>
      </c>
      <c r="J425" s="948"/>
      <c r="K425" s="948"/>
      <c r="L425" s="948"/>
      <c r="M425" s="948"/>
      <c r="N425" s="948"/>
      <c r="O425" s="948"/>
      <c r="P425" s="948"/>
      <c r="Q425" s="948"/>
      <c r="R425" s="948"/>
      <c r="S425" s="948"/>
      <c r="T425" s="948"/>
      <c r="U425" s="948"/>
      <c r="V425" s="948"/>
    </row>
    <row r="426" spans="1:22" s="949" customFormat="1" ht="88.5" customHeight="1">
      <c r="A426" s="12">
        <f t="shared" si="6"/>
        <v>415</v>
      </c>
      <c r="B426" s="926" t="s">
        <v>3289</v>
      </c>
      <c r="C426" s="12" t="s">
        <v>7424</v>
      </c>
      <c r="D426" s="12">
        <v>800</v>
      </c>
      <c r="E426" s="12" t="s">
        <v>6935</v>
      </c>
      <c r="F426" s="12" t="s">
        <v>7445</v>
      </c>
      <c r="G426" s="621">
        <v>21738.6</v>
      </c>
      <c r="H426" s="19">
        <v>43647</v>
      </c>
      <c r="I426" s="925" t="s">
        <v>7018</v>
      </c>
      <c r="J426" s="948"/>
      <c r="K426" s="948"/>
      <c r="L426" s="948"/>
      <c r="M426" s="948"/>
      <c r="N426" s="948"/>
      <c r="O426" s="948"/>
      <c r="P426" s="948"/>
      <c r="Q426" s="948"/>
      <c r="R426" s="948"/>
      <c r="S426" s="948"/>
      <c r="T426" s="948"/>
      <c r="U426" s="948"/>
      <c r="V426" s="948"/>
    </row>
    <row r="427" spans="1:22" s="949" customFormat="1" ht="88.5" customHeight="1">
      <c r="A427" s="12">
        <f t="shared" si="6"/>
        <v>416</v>
      </c>
      <c r="B427" s="927" t="s">
        <v>3289</v>
      </c>
      <c r="C427" s="12" t="s">
        <v>7446</v>
      </c>
      <c r="D427" s="12">
        <v>870</v>
      </c>
      <c r="E427" s="12" t="s">
        <v>6935</v>
      </c>
      <c r="F427" s="12" t="s">
        <v>7447</v>
      </c>
      <c r="G427" s="621">
        <v>23640.73</v>
      </c>
      <c r="H427" s="19">
        <v>43763</v>
      </c>
      <c r="I427" s="13" t="s">
        <v>7007</v>
      </c>
      <c r="J427" s="948"/>
      <c r="K427" s="948"/>
      <c r="L427" s="948"/>
      <c r="M427" s="948"/>
      <c r="N427" s="948"/>
      <c r="O427" s="948"/>
      <c r="P427" s="948"/>
      <c r="Q427" s="948"/>
      <c r="R427" s="948"/>
      <c r="S427" s="948"/>
      <c r="T427" s="948"/>
      <c r="U427" s="948"/>
      <c r="V427" s="948"/>
    </row>
    <row r="428" spans="1:22" s="949" customFormat="1" ht="88.5" customHeight="1">
      <c r="A428" s="12">
        <f t="shared" si="6"/>
        <v>417</v>
      </c>
      <c r="B428" s="926" t="s">
        <v>3289</v>
      </c>
      <c r="C428" s="12" t="s">
        <v>7424</v>
      </c>
      <c r="D428" s="12">
        <v>680</v>
      </c>
      <c r="E428" s="12" t="s">
        <v>6935</v>
      </c>
      <c r="F428" s="12" t="s">
        <v>7448</v>
      </c>
      <c r="G428" s="621">
        <v>18477.810000000001</v>
      </c>
      <c r="H428" s="19">
        <v>43671</v>
      </c>
      <c r="I428" s="925" t="s">
        <v>7449</v>
      </c>
      <c r="J428" s="948"/>
      <c r="K428" s="948"/>
      <c r="L428" s="948"/>
      <c r="M428" s="948"/>
      <c r="N428" s="948"/>
      <c r="O428" s="948"/>
      <c r="P428" s="948"/>
      <c r="Q428" s="948"/>
      <c r="R428" s="948"/>
      <c r="S428" s="948"/>
      <c r="T428" s="948"/>
      <c r="U428" s="948"/>
      <c r="V428" s="948"/>
    </row>
    <row r="429" spans="1:22" s="949" customFormat="1" ht="88.5" customHeight="1">
      <c r="A429" s="12">
        <f t="shared" si="6"/>
        <v>418</v>
      </c>
      <c r="B429" s="926" t="s">
        <v>3289</v>
      </c>
      <c r="C429" s="12" t="s">
        <v>7424</v>
      </c>
      <c r="D429" s="12">
        <v>680</v>
      </c>
      <c r="E429" s="12" t="s">
        <v>6935</v>
      </c>
      <c r="F429" s="12" t="s">
        <v>7450</v>
      </c>
      <c r="G429" s="621">
        <v>18477.810000000001</v>
      </c>
      <c r="H429" s="19">
        <v>43684</v>
      </c>
      <c r="I429" s="925" t="s">
        <v>7451</v>
      </c>
      <c r="J429" s="948"/>
      <c r="K429" s="948"/>
      <c r="L429" s="948"/>
      <c r="M429" s="948"/>
      <c r="N429" s="948"/>
      <c r="O429" s="948"/>
      <c r="P429" s="948"/>
      <c r="Q429" s="948"/>
      <c r="R429" s="948"/>
      <c r="S429" s="948"/>
      <c r="T429" s="948"/>
      <c r="U429" s="948"/>
      <c r="V429" s="948"/>
    </row>
    <row r="430" spans="1:22" s="949" customFormat="1" ht="88.5" customHeight="1">
      <c r="A430" s="12">
        <f t="shared" si="6"/>
        <v>419</v>
      </c>
      <c r="B430" s="926" t="s">
        <v>3289</v>
      </c>
      <c r="C430" s="12" t="s">
        <v>7424</v>
      </c>
      <c r="D430" s="12">
        <v>680</v>
      </c>
      <c r="E430" s="12" t="s">
        <v>6935</v>
      </c>
      <c r="F430" s="12" t="s">
        <v>7452</v>
      </c>
      <c r="G430" s="621">
        <v>18477.810000000001</v>
      </c>
      <c r="H430" s="19">
        <v>43672</v>
      </c>
      <c r="I430" s="925" t="s">
        <v>7365</v>
      </c>
      <c r="J430" s="948"/>
      <c r="K430" s="948"/>
      <c r="L430" s="948"/>
      <c r="M430" s="948"/>
      <c r="N430" s="948"/>
      <c r="O430" s="948"/>
      <c r="P430" s="948"/>
      <c r="Q430" s="948"/>
      <c r="R430" s="948"/>
      <c r="S430" s="948"/>
      <c r="T430" s="948"/>
      <c r="U430" s="948"/>
      <c r="V430" s="948"/>
    </row>
    <row r="431" spans="1:22" s="949" customFormat="1" ht="88.5" customHeight="1">
      <c r="A431" s="12">
        <f t="shared" si="6"/>
        <v>420</v>
      </c>
      <c r="B431" s="926" t="s">
        <v>3289</v>
      </c>
      <c r="C431" s="12" t="s">
        <v>7424</v>
      </c>
      <c r="D431" s="12">
        <v>800</v>
      </c>
      <c r="E431" s="12" t="s">
        <v>6935</v>
      </c>
      <c r="F431" s="12" t="s">
        <v>7453</v>
      </c>
      <c r="G431" s="621">
        <v>21738.6</v>
      </c>
      <c r="H431" s="19">
        <v>43706</v>
      </c>
      <c r="I431" s="925" t="s">
        <v>7139</v>
      </c>
      <c r="J431" s="948"/>
      <c r="K431" s="948"/>
      <c r="L431" s="948"/>
      <c r="M431" s="948"/>
      <c r="N431" s="948"/>
      <c r="O431" s="948"/>
      <c r="P431" s="948"/>
      <c r="Q431" s="948"/>
      <c r="R431" s="948"/>
      <c r="S431" s="948"/>
      <c r="T431" s="948"/>
      <c r="U431" s="948"/>
      <c r="V431" s="948"/>
    </row>
    <row r="432" spans="1:22" s="949" customFormat="1" ht="88.5" customHeight="1">
      <c r="A432" s="12">
        <f t="shared" si="6"/>
        <v>421</v>
      </c>
      <c r="B432" s="926" t="s">
        <v>3289</v>
      </c>
      <c r="C432" s="12" t="s">
        <v>7424</v>
      </c>
      <c r="D432" s="12">
        <v>800</v>
      </c>
      <c r="E432" s="12" t="s">
        <v>6935</v>
      </c>
      <c r="F432" s="12" t="s">
        <v>7454</v>
      </c>
      <c r="G432" s="621">
        <v>21738.6</v>
      </c>
      <c r="H432" s="19">
        <v>43642</v>
      </c>
      <c r="I432" s="925" t="s">
        <v>7444</v>
      </c>
      <c r="J432" s="948"/>
      <c r="K432" s="948"/>
      <c r="L432" s="948"/>
      <c r="M432" s="948"/>
      <c r="N432" s="948"/>
      <c r="O432" s="948"/>
      <c r="P432" s="948"/>
      <c r="Q432" s="948"/>
      <c r="R432" s="948"/>
      <c r="S432" s="948"/>
      <c r="T432" s="948"/>
      <c r="U432" s="948"/>
      <c r="V432" s="948"/>
    </row>
    <row r="433" spans="1:22" s="949" customFormat="1" ht="88.5" customHeight="1">
      <c r="A433" s="12">
        <f t="shared" si="6"/>
        <v>422</v>
      </c>
      <c r="B433" s="13" t="s">
        <v>3289</v>
      </c>
      <c r="C433" s="12" t="s">
        <v>7433</v>
      </c>
      <c r="D433" s="12">
        <v>660</v>
      </c>
      <c r="E433" s="12" t="s">
        <v>7120</v>
      </c>
      <c r="F433" s="12" t="s">
        <v>7455</v>
      </c>
      <c r="G433" s="621">
        <v>17934.349999999999</v>
      </c>
      <c r="H433" s="19">
        <v>43452</v>
      </c>
      <c r="I433" s="13" t="s">
        <v>6675</v>
      </c>
      <c r="J433" s="948"/>
      <c r="K433" s="948"/>
      <c r="L433" s="948"/>
      <c r="M433" s="948"/>
      <c r="N433" s="948"/>
      <c r="O433" s="948"/>
      <c r="P433" s="948"/>
      <c r="Q433" s="948"/>
      <c r="R433" s="948"/>
      <c r="S433" s="948"/>
      <c r="T433" s="948"/>
      <c r="U433" s="948"/>
      <c r="V433" s="948"/>
    </row>
    <row r="434" spans="1:22" s="949" customFormat="1" ht="88.5" customHeight="1">
      <c r="A434" s="12">
        <f t="shared" si="6"/>
        <v>423</v>
      </c>
      <c r="B434" s="13" t="s">
        <v>3289</v>
      </c>
      <c r="C434" s="12" t="s">
        <v>7441</v>
      </c>
      <c r="D434" s="12">
        <v>660</v>
      </c>
      <c r="E434" s="12" t="s">
        <v>7120</v>
      </c>
      <c r="F434" s="12" t="s">
        <v>7456</v>
      </c>
      <c r="G434" s="621">
        <v>17934.349999999999</v>
      </c>
      <c r="H434" s="19">
        <v>43452</v>
      </c>
      <c r="I434" s="13" t="s">
        <v>6675</v>
      </c>
      <c r="J434" s="948"/>
      <c r="K434" s="948"/>
      <c r="L434" s="948"/>
      <c r="M434" s="948"/>
      <c r="N434" s="948"/>
      <c r="O434" s="948"/>
      <c r="P434" s="948"/>
      <c r="Q434" s="948"/>
      <c r="R434" s="948"/>
      <c r="S434" s="948"/>
      <c r="T434" s="948"/>
      <c r="U434" s="948"/>
      <c r="V434" s="948"/>
    </row>
    <row r="435" spans="1:22" s="949" customFormat="1" ht="88.5" customHeight="1">
      <c r="A435" s="12">
        <f t="shared" si="6"/>
        <v>424</v>
      </c>
      <c r="B435" s="927" t="s">
        <v>3289</v>
      </c>
      <c r="C435" s="12" t="s">
        <v>7424</v>
      </c>
      <c r="D435" s="12">
        <v>820</v>
      </c>
      <c r="E435" s="12" t="s">
        <v>6935</v>
      </c>
      <c r="F435" s="12" t="s">
        <v>7457</v>
      </c>
      <c r="G435" s="621">
        <v>22282.07</v>
      </c>
      <c r="H435" s="19">
        <v>43741</v>
      </c>
      <c r="I435" s="13" t="s">
        <v>7458</v>
      </c>
      <c r="J435" s="948"/>
      <c r="K435" s="948"/>
      <c r="L435" s="948"/>
      <c r="M435" s="948"/>
      <c r="N435" s="948"/>
      <c r="O435" s="948"/>
      <c r="P435" s="948"/>
      <c r="Q435" s="948"/>
      <c r="R435" s="948"/>
      <c r="S435" s="948"/>
      <c r="T435" s="948"/>
      <c r="U435" s="948"/>
      <c r="V435" s="948"/>
    </row>
    <row r="436" spans="1:22" s="949" customFormat="1" ht="88.5" customHeight="1">
      <c r="A436" s="12">
        <f t="shared" si="6"/>
        <v>425</v>
      </c>
      <c r="B436" s="936" t="s">
        <v>3289</v>
      </c>
      <c r="C436" s="84" t="s">
        <v>9575</v>
      </c>
      <c r="D436" s="1">
        <v>850</v>
      </c>
      <c r="E436" s="12" t="s">
        <v>7120</v>
      </c>
      <c r="F436" s="90" t="s">
        <v>9576</v>
      </c>
      <c r="G436" s="621">
        <v>23097.26</v>
      </c>
      <c r="H436" s="19">
        <v>44287</v>
      </c>
      <c r="I436" s="79" t="s">
        <v>9577</v>
      </c>
      <c r="J436" s="948"/>
      <c r="K436" s="948"/>
      <c r="L436" s="948"/>
      <c r="M436" s="948"/>
      <c r="N436" s="948"/>
      <c r="O436" s="948"/>
      <c r="P436" s="948"/>
      <c r="Q436" s="948"/>
      <c r="R436" s="948"/>
      <c r="S436" s="948"/>
      <c r="T436" s="948"/>
      <c r="U436" s="948"/>
      <c r="V436" s="948"/>
    </row>
    <row r="437" spans="1:22" s="949" customFormat="1" ht="88.5" customHeight="1">
      <c r="A437" s="12">
        <f t="shared" si="6"/>
        <v>426</v>
      </c>
      <c r="B437" s="926" t="s">
        <v>3289</v>
      </c>
      <c r="C437" s="12" t="s">
        <v>7424</v>
      </c>
      <c r="D437" s="12">
        <v>900</v>
      </c>
      <c r="E437" s="12" t="s">
        <v>6935</v>
      </c>
      <c r="F437" s="12" t="s">
        <v>7459</v>
      </c>
      <c r="G437" s="621">
        <v>24455.93</v>
      </c>
      <c r="H437" s="19">
        <v>43699</v>
      </c>
      <c r="I437" s="925" t="s">
        <v>7460</v>
      </c>
      <c r="J437" s="948"/>
      <c r="K437" s="948"/>
      <c r="L437" s="948"/>
      <c r="M437" s="948"/>
      <c r="N437" s="948"/>
      <c r="O437" s="948"/>
      <c r="P437" s="948"/>
      <c r="Q437" s="948"/>
      <c r="R437" s="948"/>
      <c r="S437" s="948"/>
      <c r="T437" s="948"/>
      <c r="U437" s="948"/>
      <c r="V437" s="948"/>
    </row>
    <row r="438" spans="1:22" s="949" customFormat="1" ht="88.5" customHeight="1">
      <c r="A438" s="12">
        <f t="shared" si="6"/>
        <v>427</v>
      </c>
      <c r="B438" s="926" t="s">
        <v>3289</v>
      </c>
      <c r="C438" s="12" t="s">
        <v>7424</v>
      </c>
      <c r="D438" s="12">
        <v>860</v>
      </c>
      <c r="E438" s="12" t="s">
        <v>6935</v>
      </c>
      <c r="F438" s="12" t="s">
        <v>7461</v>
      </c>
      <c r="G438" s="621">
        <v>23369</v>
      </c>
      <c r="H438" s="19">
        <v>43725</v>
      </c>
      <c r="I438" s="925" t="s">
        <v>7134</v>
      </c>
      <c r="J438" s="948"/>
      <c r="K438" s="948"/>
      <c r="L438" s="948"/>
      <c r="M438" s="948"/>
      <c r="N438" s="948"/>
      <c r="O438" s="948"/>
      <c r="P438" s="948"/>
      <c r="Q438" s="948"/>
      <c r="R438" s="948"/>
      <c r="S438" s="948"/>
      <c r="T438" s="948"/>
      <c r="U438" s="948"/>
      <c r="V438" s="948"/>
    </row>
    <row r="439" spans="1:22" s="949" customFormat="1" ht="88.5" customHeight="1">
      <c r="A439" s="12">
        <f t="shared" si="6"/>
        <v>428</v>
      </c>
      <c r="B439" s="926" t="s">
        <v>3289</v>
      </c>
      <c r="C439" s="12" t="s">
        <v>7424</v>
      </c>
      <c r="D439" s="12">
        <v>790</v>
      </c>
      <c r="E439" s="12" t="s">
        <v>6935</v>
      </c>
      <c r="F439" s="12" t="s">
        <v>7462</v>
      </c>
      <c r="G439" s="621">
        <v>21466.87</v>
      </c>
      <c r="H439" s="19">
        <v>43720</v>
      </c>
      <c r="I439" s="925" t="s">
        <v>7463</v>
      </c>
      <c r="J439" s="948"/>
      <c r="K439" s="948"/>
      <c r="L439" s="948"/>
      <c r="M439" s="948"/>
      <c r="N439" s="948"/>
      <c r="O439" s="948"/>
      <c r="P439" s="948"/>
      <c r="Q439" s="948"/>
      <c r="R439" s="948"/>
      <c r="S439" s="948"/>
      <c r="T439" s="948"/>
      <c r="U439" s="948"/>
      <c r="V439" s="948"/>
    </row>
    <row r="440" spans="1:22" s="949" customFormat="1" ht="88.5" customHeight="1">
      <c r="A440" s="12">
        <f t="shared" si="6"/>
        <v>429</v>
      </c>
      <c r="B440" s="926" t="s">
        <v>3289</v>
      </c>
      <c r="C440" s="12" t="s">
        <v>7424</v>
      </c>
      <c r="D440" s="12">
        <v>730</v>
      </c>
      <c r="E440" s="12" t="s">
        <v>6935</v>
      </c>
      <c r="F440" s="12" t="s">
        <v>7464</v>
      </c>
      <c r="G440" s="621">
        <v>19836.47</v>
      </c>
      <c r="H440" s="19">
        <v>43616</v>
      </c>
      <c r="I440" s="925" t="s">
        <v>7347</v>
      </c>
      <c r="J440" s="948"/>
      <c r="K440" s="948"/>
      <c r="L440" s="948"/>
      <c r="M440" s="948"/>
      <c r="N440" s="948"/>
      <c r="O440" s="948"/>
      <c r="P440" s="948"/>
      <c r="Q440" s="948"/>
      <c r="R440" s="948"/>
      <c r="S440" s="948"/>
      <c r="T440" s="948"/>
      <c r="U440" s="948"/>
      <c r="V440" s="948"/>
    </row>
    <row r="441" spans="1:22" s="949" customFormat="1" ht="88.5" customHeight="1">
      <c r="A441" s="12">
        <f t="shared" si="6"/>
        <v>430</v>
      </c>
      <c r="B441" s="13" t="s">
        <v>3289</v>
      </c>
      <c r="C441" s="12" t="s">
        <v>7465</v>
      </c>
      <c r="D441" s="12">
        <v>780</v>
      </c>
      <c r="E441" s="12" t="s">
        <v>7120</v>
      </c>
      <c r="F441" s="12" t="s">
        <v>7466</v>
      </c>
      <c r="G441" s="621">
        <v>21195.14</v>
      </c>
      <c r="H441" s="19">
        <v>43452</v>
      </c>
      <c r="I441" s="13" t="s">
        <v>6675</v>
      </c>
      <c r="J441" s="948"/>
      <c r="K441" s="948"/>
      <c r="L441" s="948"/>
      <c r="M441" s="948"/>
      <c r="N441" s="948"/>
      <c r="O441" s="948"/>
      <c r="P441" s="948"/>
      <c r="Q441" s="948"/>
      <c r="R441" s="948"/>
      <c r="S441" s="948"/>
      <c r="T441" s="948"/>
      <c r="U441" s="948"/>
      <c r="V441" s="948"/>
    </row>
    <row r="442" spans="1:22" s="949" customFormat="1" ht="88.5" customHeight="1">
      <c r="A442" s="12">
        <f t="shared" si="6"/>
        <v>431</v>
      </c>
      <c r="B442" s="13" t="s">
        <v>3289</v>
      </c>
      <c r="C442" s="12" t="s">
        <v>7424</v>
      </c>
      <c r="D442" s="12">
        <v>810</v>
      </c>
      <c r="E442" s="12" t="s">
        <v>6935</v>
      </c>
      <c r="F442" s="12" t="s">
        <v>7467</v>
      </c>
      <c r="G442" s="621">
        <v>22010.33</v>
      </c>
      <c r="H442" s="19">
        <v>43521</v>
      </c>
      <c r="I442" s="925" t="s">
        <v>7468</v>
      </c>
      <c r="J442" s="948"/>
      <c r="K442" s="948"/>
      <c r="L442" s="948"/>
      <c r="M442" s="948"/>
      <c r="N442" s="948"/>
      <c r="O442" s="948"/>
      <c r="P442" s="948"/>
      <c r="Q442" s="948"/>
      <c r="R442" s="948"/>
      <c r="S442" s="948"/>
      <c r="T442" s="948"/>
      <c r="U442" s="948"/>
      <c r="V442" s="948"/>
    </row>
    <row r="443" spans="1:22" s="949" customFormat="1" ht="88.5" customHeight="1">
      <c r="A443" s="12">
        <f t="shared" si="6"/>
        <v>432</v>
      </c>
      <c r="B443" s="926" t="s">
        <v>3289</v>
      </c>
      <c r="C443" s="12" t="s">
        <v>7424</v>
      </c>
      <c r="D443" s="12">
        <v>820</v>
      </c>
      <c r="E443" s="12" t="s">
        <v>6935</v>
      </c>
      <c r="F443" s="12" t="s">
        <v>7469</v>
      </c>
      <c r="G443" s="621">
        <v>22282.07</v>
      </c>
      <c r="H443" s="19">
        <v>43564</v>
      </c>
      <c r="I443" s="925" t="s">
        <v>7321</v>
      </c>
      <c r="J443" s="948"/>
      <c r="K443" s="948"/>
      <c r="L443" s="948"/>
      <c r="M443" s="948"/>
      <c r="N443" s="948"/>
      <c r="O443" s="948"/>
      <c r="P443" s="948"/>
      <c r="Q443" s="948"/>
      <c r="R443" s="948"/>
      <c r="S443" s="948"/>
      <c r="T443" s="948"/>
      <c r="U443" s="948"/>
      <c r="V443" s="948"/>
    </row>
    <row r="444" spans="1:22" s="949" customFormat="1" ht="88.5" customHeight="1">
      <c r="A444" s="12">
        <f t="shared" si="6"/>
        <v>433</v>
      </c>
      <c r="B444" s="925" t="s">
        <v>3289</v>
      </c>
      <c r="C444" s="12" t="s">
        <v>9578</v>
      </c>
      <c r="D444" s="12">
        <v>880</v>
      </c>
      <c r="E444" s="12" t="s">
        <v>7128</v>
      </c>
      <c r="F444" s="12" t="s">
        <v>7470</v>
      </c>
      <c r="G444" s="621">
        <v>23912.46</v>
      </c>
      <c r="H444" s="86">
        <v>43745</v>
      </c>
      <c r="I444" s="925" t="s">
        <v>3290</v>
      </c>
    </row>
    <row r="445" spans="1:22" s="949" customFormat="1" ht="88.5" customHeight="1">
      <c r="A445" s="12">
        <f t="shared" si="6"/>
        <v>434</v>
      </c>
      <c r="B445" s="13" t="s">
        <v>3289</v>
      </c>
      <c r="C445" s="12" t="s">
        <v>7471</v>
      </c>
      <c r="D445" s="12">
        <v>880</v>
      </c>
      <c r="E445" s="12" t="s">
        <v>7120</v>
      </c>
      <c r="F445" s="12" t="s">
        <v>7472</v>
      </c>
      <c r="G445" s="621">
        <v>23912.46</v>
      </c>
      <c r="H445" s="19">
        <v>43494</v>
      </c>
      <c r="I445" s="925" t="s">
        <v>7473</v>
      </c>
      <c r="J445" s="948"/>
      <c r="K445" s="948"/>
      <c r="L445" s="948"/>
      <c r="M445" s="948"/>
      <c r="N445" s="948"/>
      <c r="O445" s="948"/>
      <c r="P445" s="948"/>
      <c r="Q445" s="948"/>
      <c r="R445" s="948"/>
      <c r="S445" s="948"/>
      <c r="T445" s="948"/>
      <c r="U445" s="948"/>
      <c r="V445" s="948"/>
    </row>
    <row r="446" spans="1:22" s="949" customFormat="1" ht="88.5" customHeight="1">
      <c r="A446" s="12">
        <f t="shared" si="6"/>
        <v>435</v>
      </c>
      <c r="B446" s="13" t="s">
        <v>3289</v>
      </c>
      <c r="C446" s="12" t="s">
        <v>7433</v>
      </c>
      <c r="D446" s="12">
        <v>870</v>
      </c>
      <c r="E446" s="12" t="s">
        <v>7120</v>
      </c>
      <c r="F446" s="12" t="s">
        <v>7474</v>
      </c>
      <c r="G446" s="621">
        <v>23640.73</v>
      </c>
      <c r="H446" s="19">
        <v>43452</v>
      </c>
      <c r="I446" s="13" t="s">
        <v>6675</v>
      </c>
      <c r="J446" s="948"/>
      <c r="K446" s="948"/>
      <c r="L446" s="948"/>
      <c r="M446" s="948"/>
      <c r="N446" s="948"/>
      <c r="O446" s="948"/>
      <c r="P446" s="948"/>
      <c r="Q446" s="948"/>
      <c r="R446" s="948"/>
      <c r="S446" s="948"/>
      <c r="T446" s="948"/>
      <c r="U446" s="948"/>
      <c r="V446" s="948"/>
    </row>
    <row r="447" spans="1:22" s="949" customFormat="1" ht="88.5" customHeight="1">
      <c r="A447" s="12">
        <f t="shared" si="6"/>
        <v>436</v>
      </c>
      <c r="B447" s="927" t="s">
        <v>3289</v>
      </c>
      <c r="C447" s="12" t="s">
        <v>7424</v>
      </c>
      <c r="D447" s="849">
        <v>870</v>
      </c>
      <c r="E447" s="84" t="s">
        <v>7120</v>
      </c>
      <c r="F447" s="12" t="s">
        <v>7475</v>
      </c>
      <c r="G447" s="621">
        <v>23640.73</v>
      </c>
      <c r="H447" s="19">
        <v>43895</v>
      </c>
      <c r="I447" s="79" t="s">
        <v>7476</v>
      </c>
      <c r="J447" s="948"/>
      <c r="K447" s="948"/>
      <c r="L447" s="948"/>
      <c r="M447" s="948"/>
      <c r="N447" s="948"/>
      <c r="O447" s="948"/>
      <c r="P447" s="948"/>
      <c r="Q447" s="948"/>
      <c r="R447" s="948"/>
      <c r="S447" s="948"/>
      <c r="T447" s="948"/>
      <c r="U447" s="948"/>
      <c r="V447" s="948"/>
    </row>
    <row r="448" spans="1:22" s="949" customFormat="1" ht="88.5" customHeight="1">
      <c r="A448" s="12">
        <f t="shared" si="6"/>
        <v>437</v>
      </c>
      <c r="B448" s="927" t="s">
        <v>3289</v>
      </c>
      <c r="C448" s="12" t="s">
        <v>7435</v>
      </c>
      <c r="D448" s="12">
        <v>700</v>
      </c>
      <c r="E448" s="12" t="s">
        <v>6935</v>
      </c>
      <c r="F448" s="12" t="s">
        <v>7477</v>
      </c>
      <c r="G448" s="621">
        <v>19021.28</v>
      </c>
      <c r="H448" s="19">
        <v>43805</v>
      </c>
      <c r="I448" s="13" t="s">
        <v>7391</v>
      </c>
      <c r="J448" s="948"/>
      <c r="K448" s="948"/>
      <c r="L448" s="948"/>
      <c r="M448" s="948"/>
      <c r="N448" s="948"/>
      <c r="O448" s="948"/>
      <c r="P448" s="948"/>
      <c r="Q448" s="948"/>
      <c r="R448" s="948"/>
      <c r="S448" s="948"/>
      <c r="T448" s="948"/>
      <c r="U448" s="948"/>
      <c r="V448" s="948"/>
    </row>
    <row r="449" spans="1:22" s="949" customFormat="1" ht="88.5" customHeight="1">
      <c r="A449" s="12">
        <f t="shared" si="6"/>
        <v>438</v>
      </c>
      <c r="B449" s="13" t="s">
        <v>3289</v>
      </c>
      <c r="C449" s="12" t="s">
        <v>7478</v>
      </c>
      <c r="D449" s="12">
        <v>800</v>
      </c>
      <c r="E449" s="12" t="s">
        <v>7120</v>
      </c>
      <c r="F449" s="12" t="s">
        <v>7479</v>
      </c>
      <c r="G449" s="621">
        <v>21738.6</v>
      </c>
      <c r="H449" s="19">
        <v>43476</v>
      </c>
      <c r="I449" s="925" t="s">
        <v>7480</v>
      </c>
      <c r="J449" s="948"/>
      <c r="K449" s="948"/>
      <c r="L449" s="948"/>
      <c r="M449" s="948"/>
      <c r="N449" s="948"/>
      <c r="O449" s="948"/>
      <c r="P449" s="948"/>
      <c r="Q449" s="948"/>
      <c r="R449" s="948"/>
      <c r="S449" s="948"/>
      <c r="T449" s="948"/>
      <c r="U449" s="948"/>
      <c r="V449" s="948"/>
    </row>
    <row r="450" spans="1:22" s="949" customFormat="1" ht="88.5" customHeight="1">
      <c r="A450" s="12">
        <f t="shared" si="6"/>
        <v>439</v>
      </c>
      <c r="B450" s="926" t="s">
        <v>3289</v>
      </c>
      <c r="C450" s="12" t="s">
        <v>7424</v>
      </c>
      <c r="D450" s="12">
        <v>800</v>
      </c>
      <c r="E450" s="12" t="s">
        <v>6935</v>
      </c>
      <c r="F450" s="12" t="s">
        <v>7481</v>
      </c>
      <c r="G450" s="621">
        <v>21738.6</v>
      </c>
      <c r="H450" s="19">
        <v>43691</v>
      </c>
      <c r="I450" s="925" t="s">
        <v>7482</v>
      </c>
      <c r="J450" s="948"/>
      <c r="K450" s="948"/>
      <c r="L450" s="948"/>
      <c r="M450" s="948"/>
      <c r="N450" s="948"/>
      <c r="O450" s="948"/>
      <c r="P450" s="948"/>
      <c r="Q450" s="948"/>
      <c r="R450" s="948"/>
      <c r="S450" s="948"/>
      <c r="T450" s="948"/>
      <c r="U450" s="948"/>
      <c r="V450" s="948"/>
    </row>
    <row r="451" spans="1:22" s="949" customFormat="1" ht="88.5" customHeight="1">
      <c r="A451" s="12">
        <f t="shared" si="6"/>
        <v>440</v>
      </c>
      <c r="B451" s="933" t="s">
        <v>3289</v>
      </c>
      <c r="C451" s="19" t="s">
        <v>7483</v>
      </c>
      <c r="D451" s="189">
        <v>600</v>
      </c>
      <c r="E451" s="19" t="s">
        <v>7120</v>
      </c>
      <c r="F451" s="19" t="s">
        <v>7484</v>
      </c>
      <c r="G451" s="621">
        <v>16303.95</v>
      </c>
      <c r="H451" s="86">
        <v>43745</v>
      </c>
      <c r="I451" s="925" t="s">
        <v>3290</v>
      </c>
      <c r="J451" s="950"/>
      <c r="K451" s="951"/>
      <c r="L451" s="951"/>
      <c r="M451" s="951"/>
      <c r="N451" s="951"/>
      <c r="O451" s="951"/>
      <c r="P451" s="951"/>
      <c r="Q451" s="951"/>
      <c r="R451" s="951"/>
      <c r="S451" s="951"/>
      <c r="T451" s="951"/>
      <c r="U451" s="951"/>
      <c r="V451" s="951"/>
    </row>
    <row r="452" spans="1:22" s="949" customFormat="1" ht="88.5" customHeight="1">
      <c r="A452" s="12">
        <f t="shared" si="6"/>
        <v>441</v>
      </c>
      <c r="B452" s="927" t="s">
        <v>3289</v>
      </c>
      <c r="C452" s="12" t="s">
        <v>7446</v>
      </c>
      <c r="D452" s="12">
        <v>800</v>
      </c>
      <c r="E452" s="12" t="s">
        <v>6935</v>
      </c>
      <c r="F452" s="12" t="s">
        <v>7485</v>
      </c>
      <c r="G452" s="621">
        <v>21738.6</v>
      </c>
      <c r="H452" s="19">
        <v>43747</v>
      </c>
      <c r="I452" s="13" t="s">
        <v>7486</v>
      </c>
      <c r="J452" s="948"/>
      <c r="K452" s="948"/>
      <c r="L452" s="948"/>
      <c r="M452" s="948"/>
      <c r="N452" s="948"/>
      <c r="O452" s="948"/>
      <c r="P452" s="948"/>
      <c r="Q452" s="948"/>
      <c r="R452" s="948"/>
      <c r="S452" s="948"/>
      <c r="T452" s="948"/>
      <c r="U452" s="948"/>
      <c r="V452" s="948"/>
    </row>
    <row r="453" spans="1:22" s="949" customFormat="1" ht="88.5" customHeight="1">
      <c r="A453" s="12">
        <f t="shared" si="6"/>
        <v>442</v>
      </c>
      <c r="B453" s="927" t="s">
        <v>3289</v>
      </c>
      <c r="C453" s="84" t="s">
        <v>7487</v>
      </c>
      <c r="D453" s="12">
        <v>800</v>
      </c>
      <c r="E453" s="12" t="s">
        <v>6935</v>
      </c>
      <c r="F453" s="12" t="s">
        <v>7488</v>
      </c>
      <c r="G453" s="621">
        <v>21738.6</v>
      </c>
      <c r="H453" s="19">
        <v>43796</v>
      </c>
      <c r="I453" s="13" t="s">
        <v>7394</v>
      </c>
      <c r="J453" s="948"/>
      <c r="K453" s="948"/>
      <c r="L453" s="948"/>
      <c r="M453" s="948"/>
      <c r="N453" s="948"/>
      <c r="O453" s="948"/>
      <c r="P453" s="948"/>
      <c r="Q453" s="948"/>
      <c r="R453" s="948"/>
      <c r="S453" s="948"/>
      <c r="T453" s="948"/>
      <c r="U453" s="948"/>
      <c r="V453" s="948"/>
    </row>
    <row r="454" spans="1:22" s="949" customFormat="1" ht="88.5" customHeight="1">
      <c r="A454" s="12">
        <f t="shared" si="6"/>
        <v>443</v>
      </c>
      <c r="B454" s="927" t="s">
        <v>3289</v>
      </c>
      <c r="C454" s="12" t="s">
        <v>7446</v>
      </c>
      <c r="D454" s="12">
        <v>800</v>
      </c>
      <c r="E454" s="12" t="s">
        <v>6935</v>
      </c>
      <c r="F454" s="12" t="s">
        <v>7489</v>
      </c>
      <c r="G454" s="621">
        <v>21738.6</v>
      </c>
      <c r="H454" s="19">
        <v>43754</v>
      </c>
      <c r="I454" s="13" t="s">
        <v>7490</v>
      </c>
      <c r="J454" s="948"/>
      <c r="K454" s="948"/>
      <c r="L454" s="948"/>
      <c r="M454" s="948"/>
      <c r="N454" s="948"/>
      <c r="O454" s="948"/>
      <c r="P454" s="948"/>
      <c r="Q454" s="948"/>
      <c r="R454" s="948"/>
      <c r="S454" s="948"/>
      <c r="T454" s="948"/>
      <c r="U454" s="948"/>
      <c r="V454" s="948"/>
    </row>
    <row r="455" spans="1:22" s="949" customFormat="1" ht="88.5" customHeight="1">
      <c r="A455" s="12">
        <f t="shared" si="6"/>
        <v>444</v>
      </c>
      <c r="B455" s="926" t="s">
        <v>3289</v>
      </c>
      <c r="C455" s="12" t="s">
        <v>7424</v>
      </c>
      <c r="D455" s="12">
        <v>800</v>
      </c>
      <c r="E455" s="12" t="s">
        <v>6935</v>
      </c>
      <c r="F455" s="12" t="s">
        <v>7491</v>
      </c>
      <c r="G455" s="621">
        <v>21738.6</v>
      </c>
      <c r="H455" s="19">
        <v>43689</v>
      </c>
      <c r="I455" s="925" t="s">
        <v>7119</v>
      </c>
      <c r="J455" s="948"/>
      <c r="K455" s="948"/>
      <c r="L455" s="948"/>
      <c r="M455" s="948"/>
      <c r="N455" s="948"/>
      <c r="O455" s="948"/>
      <c r="P455" s="948"/>
      <c r="Q455" s="948"/>
      <c r="R455" s="948"/>
      <c r="S455" s="948"/>
      <c r="T455" s="948"/>
      <c r="U455" s="948"/>
      <c r="V455" s="948"/>
    </row>
    <row r="456" spans="1:22" s="949" customFormat="1" ht="88.5" customHeight="1">
      <c r="A456" s="12">
        <f t="shared" si="6"/>
        <v>445</v>
      </c>
      <c r="B456" s="927" t="s">
        <v>3289</v>
      </c>
      <c r="C456" s="12" t="s">
        <v>7338</v>
      </c>
      <c r="D456" s="849">
        <v>600</v>
      </c>
      <c r="E456" s="84" t="s">
        <v>7120</v>
      </c>
      <c r="F456" s="12" t="s">
        <v>7492</v>
      </c>
      <c r="G456" s="621">
        <v>16303.95</v>
      </c>
      <c r="H456" s="19">
        <v>44036</v>
      </c>
      <c r="I456" s="79" t="s">
        <v>7493</v>
      </c>
      <c r="J456" s="948"/>
      <c r="K456" s="948"/>
      <c r="L456" s="948"/>
      <c r="M456" s="948"/>
      <c r="N456" s="948"/>
      <c r="O456" s="948"/>
      <c r="P456" s="948"/>
      <c r="Q456" s="948"/>
      <c r="R456" s="948"/>
      <c r="S456" s="948"/>
      <c r="T456" s="948"/>
      <c r="U456" s="948"/>
      <c r="V456" s="948"/>
    </row>
    <row r="457" spans="1:22" s="949" customFormat="1" ht="88.5" customHeight="1">
      <c r="A457" s="12">
        <f t="shared" si="6"/>
        <v>446</v>
      </c>
      <c r="B457" s="927" t="s">
        <v>3289</v>
      </c>
      <c r="C457" s="12" t="s">
        <v>7424</v>
      </c>
      <c r="D457" s="849">
        <v>800</v>
      </c>
      <c r="E457" s="84" t="s">
        <v>7120</v>
      </c>
      <c r="F457" s="12" t="s">
        <v>7494</v>
      </c>
      <c r="G457" s="621">
        <v>21738.6</v>
      </c>
      <c r="H457" s="19">
        <v>43902</v>
      </c>
      <c r="I457" s="79" t="s">
        <v>7159</v>
      </c>
      <c r="J457" s="948"/>
      <c r="K457" s="948"/>
      <c r="L457" s="948"/>
      <c r="M457" s="948"/>
      <c r="N457" s="948"/>
      <c r="O457" s="948"/>
      <c r="P457" s="948"/>
      <c r="Q457" s="948"/>
      <c r="R457" s="948"/>
      <c r="S457" s="948"/>
      <c r="T457" s="948"/>
      <c r="U457" s="948"/>
      <c r="V457" s="948"/>
    </row>
    <row r="458" spans="1:22" s="949" customFormat="1" ht="88.5" customHeight="1">
      <c r="A458" s="12">
        <f t="shared" si="6"/>
        <v>447</v>
      </c>
      <c r="B458" s="927" t="s">
        <v>3289</v>
      </c>
      <c r="C458" s="12" t="s">
        <v>7424</v>
      </c>
      <c r="D458" s="849">
        <v>800</v>
      </c>
      <c r="E458" s="84" t="s">
        <v>7120</v>
      </c>
      <c r="F458" s="12" t="s">
        <v>7495</v>
      </c>
      <c r="G458" s="621">
        <v>21738.6</v>
      </c>
      <c r="H458" s="19">
        <v>43896</v>
      </c>
      <c r="I458" s="79" t="s">
        <v>6987</v>
      </c>
      <c r="J458" s="948"/>
      <c r="K458" s="948"/>
      <c r="L458" s="948"/>
      <c r="M458" s="948"/>
      <c r="N458" s="948"/>
      <c r="O458" s="948"/>
      <c r="P458" s="948"/>
      <c r="Q458" s="948"/>
      <c r="R458" s="948"/>
      <c r="S458" s="948"/>
      <c r="T458" s="948"/>
      <c r="U458" s="948"/>
      <c r="V458" s="948"/>
    </row>
    <row r="459" spans="1:22" s="949" customFormat="1" ht="88.5" customHeight="1">
      <c r="A459" s="12">
        <f t="shared" si="6"/>
        <v>448</v>
      </c>
      <c r="B459" s="927" t="s">
        <v>3289</v>
      </c>
      <c r="C459" s="12" t="s">
        <v>7424</v>
      </c>
      <c r="D459" s="849">
        <v>800</v>
      </c>
      <c r="E459" s="84" t="s">
        <v>7120</v>
      </c>
      <c r="F459" s="12" t="s">
        <v>7496</v>
      </c>
      <c r="G459" s="621">
        <v>21738.6</v>
      </c>
      <c r="H459" s="19">
        <v>43917</v>
      </c>
      <c r="I459" s="79" t="s">
        <v>7269</v>
      </c>
      <c r="J459" s="948"/>
      <c r="K459" s="948"/>
      <c r="L459" s="948"/>
      <c r="M459" s="948"/>
      <c r="N459" s="948"/>
      <c r="O459" s="948"/>
      <c r="P459" s="948"/>
      <c r="Q459" s="948"/>
      <c r="R459" s="948"/>
      <c r="S459" s="948"/>
      <c r="T459" s="948"/>
      <c r="U459" s="948"/>
      <c r="V459" s="948"/>
    </row>
    <row r="460" spans="1:22" s="949" customFormat="1" ht="88.5" customHeight="1">
      <c r="A460" s="12">
        <f t="shared" ref="A460:A523" si="7">1+A459</f>
        <v>449</v>
      </c>
      <c r="B460" s="927" t="s">
        <v>3289</v>
      </c>
      <c r="C460" s="12" t="s">
        <v>7497</v>
      </c>
      <c r="D460" s="12">
        <v>800</v>
      </c>
      <c r="E460" s="84" t="s">
        <v>7120</v>
      </c>
      <c r="F460" s="12" t="s">
        <v>7498</v>
      </c>
      <c r="G460" s="621">
        <v>21738.6</v>
      </c>
      <c r="H460" s="19">
        <v>43843</v>
      </c>
      <c r="I460" s="79" t="s">
        <v>7499</v>
      </c>
      <c r="J460" s="948"/>
      <c r="K460" s="948"/>
      <c r="L460" s="948"/>
      <c r="M460" s="948"/>
      <c r="N460" s="948"/>
      <c r="O460" s="948"/>
      <c r="P460" s="948"/>
      <c r="Q460" s="948"/>
      <c r="R460" s="948"/>
      <c r="S460" s="948"/>
      <c r="T460" s="948"/>
      <c r="U460" s="948"/>
      <c r="V460" s="948"/>
    </row>
    <row r="461" spans="1:22" s="949" customFormat="1" ht="88.5" customHeight="1">
      <c r="A461" s="12">
        <f t="shared" si="7"/>
        <v>450</v>
      </c>
      <c r="B461" s="926" t="s">
        <v>3289</v>
      </c>
      <c r="C461" s="12" t="s">
        <v>7424</v>
      </c>
      <c r="D461" s="12">
        <v>1000</v>
      </c>
      <c r="E461" s="12" t="s">
        <v>6935</v>
      </c>
      <c r="F461" s="12" t="s">
        <v>7500</v>
      </c>
      <c r="G461" s="621">
        <v>27173.25</v>
      </c>
      <c r="H461" s="19">
        <v>43559</v>
      </c>
      <c r="I461" s="925" t="s">
        <v>7501</v>
      </c>
      <c r="J461" s="948"/>
      <c r="K461" s="948"/>
      <c r="L461" s="948"/>
      <c r="M461" s="948"/>
      <c r="N461" s="948"/>
      <c r="O461" s="948"/>
      <c r="P461" s="948"/>
      <c r="Q461" s="948"/>
      <c r="R461" s="948"/>
      <c r="S461" s="948"/>
      <c r="T461" s="948"/>
      <c r="U461" s="948"/>
      <c r="V461" s="948"/>
    </row>
    <row r="462" spans="1:22" s="949" customFormat="1" ht="88.5" customHeight="1">
      <c r="A462" s="12">
        <f t="shared" si="7"/>
        <v>451</v>
      </c>
      <c r="B462" s="926" t="s">
        <v>3289</v>
      </c>
      <c r="C462" s="12" t="s">
        <v>7424</v>
      </c>
      <c r="D462" s="12">
        <v>1000</v>
      </c>
      <c r="E462" s="12" t="s">
        <v>6935</v>
      </c>
      <c r="F462" s="12" t="s">
        <v>7502</v>
      </c>
      <c r="G462" s="621">
        <v>27173.25</v>
      </c>
      <c r="H462" s="19">
        <v>43566</v>
      </c>
      <c r="I462" s="925" t="s">
        <v>7503</v>
      </c>
      <c r="J462" s="948"/>
      <c r="K462" s="948"/>
      <c r="L462" s="948"/>
      <c r="M462" s="948"/>
      <c r="N462" s="948"/>
      <c r="O462" s="948"/>
      <c r="P462" s="948"/>
      <c r="Q462" s="948"/>
      <c r="R462" s="948"/>
      <c r="S462" s="948"/>
      <c r="T462" s="948"/>
      <c r="U462" s="948"/>
      <c r="V462" s="948"/>
    </row>
    <row r="463" spans="1:22" s="949" customFormat="1" ht="88.5" customHeight="1">
      <c r="A463" s="12">
        <f t="shared" si="7"/>
        <v>452</v>
      </c>
      <c r="B463" s="13" t="s">
        <v>3289</v>
      </c>
      <c r="C463" s="12" t="s">
        <v>7441</v>
      </c>
      <c r="D463" s="12">
        <v>1000</v>
      </c>
      <c r="E463" s="12" t="s">
        <v>7120</v>
      </c>
      <c r="F463" s="12" t="s">
        <v>7504</v>
      </c>
      <c r="G463" s="621">
        <v>27173.25</v>
      </c>
      <c r="H463" s="19">
        <v>43452</v>
      </c>
      <c r="I463" s="13" t="s">
        <v>6675</v>
      </c>
      <c r="J463" s="948"/>
      <c r="K463" s="948"/>
      <c r="L463" s="948"/>
      <c r="M463" s="948"/>
      <c r="N463" s="948"/>
      <c r="O463" s="948"/>
      <c r="P463" s="948"/>
      <c r="Q463" s="948"/>
      <c r="R463" s="948"/>
      <c r="S463" s="948"/>
      <c r="T463" s="948"/>
      <c r="U463" s="948"/>
      <c r="V463" s="948"/>
    </row>
    <row r="464" spans="1:22" s="949" customFormat="1" ht="88.5" customHeight="1">
      <c r="A464" s="12">
        <f t="shared" si="7"/>
        <v>453</v>
      </c>
      <c r="B464" s="927" t="s">
        <v>3289</v>
      </c>
      <c r="C464" s="12" t="s">
        <v>7424</v>
      </c>
      <c r="D464" s="849">
        <v>1000</v>
      </c>
      <c r="E464" s="84" t="s">
        <v>7120</v>
      </c>
      <c r="F464" s="12" t="s">
        <v>7505</v>
      </c>
      <c r="G464" s="621">
        <v>27173.25</v>
      </c>
      <c r="H464" s="19">
        <v>43910</v>
      </c>
      <c r="I464" s="79" t="s">
        <v>7506</v>
      </c>
      <c r="J464" s="948"/>
      <c r="K464" s="948"/>
      <c r="L464" s="948"/>
      <c r="M464" s="948"/>
      <c r="N464" s="948"/>
      <c r="O464" s="948"/>
      <c r="P464" s="948"/>
      <c r="Q464" s="948"/>
      <c r="R464" s="948"/>
      <c r="S464" s="948"/>
      <c r="T464" s="948"/>
      <c r="U464" s="948"/>
      <c r="V464" s="948"/>
    </row>
    <row r="465" spans="1:22" s="952" customFormat="1" ht="88.5" customHeight="1">
      <c r="A465" s="12">
        <f t="shared" si="7"/>
        <v>454</v>
      </c>
      <c r="B465" s="927" t="s">
        <v>3289</v>
      </c>
      <c r="C465" s="12" t="s">
        <v>7424</v>
      </c>
      <c r="D465" s="849">
        <v>1000</v>
      </c>
      <c r="E465" s="84" t="s">
        <v>7120</v>
      </c>
      <c r="F465" s="12" t="s">
        <v>7507</v>
      </c>
      <c r="G465" s="621">
        <v>27173.25</v>
      </c>
      <c r="H465" s="19">
        <v>43917</v>
      </c>
      <c r="I465" s="79" t="s">
        <v>7269</v>
      </c>
      <c r="J465" s="948"/>
      <c r="K465" s="948"/>
      <c r="L465" s="948"/>
      <c r="M465" s="948"/>
      <c r="N465" s="948"/>
      <c r="O465" s="948"/>
      <c r="P465" s="948"/>
      <c r="Q465" s="948"/>
      <c r="R465" s="948"/>
      <c r="S465" s="948"/>
      <c r="T465" s="948"/>
      <c r="U465" s="948"/>
      <c r="V465" s="948"/>
    </row>
    <row r="466" spans="1:22" s="949" customFormat="1" ht="88.5" customHeight="1">
      <c r="A466" s="12">
        <f t="shared" si="7"/>
        <v>455</v>
      </c>
      <c r="B466" s="13" t="s">
        <v>3289</v>
      </c>
      <c r="C466" s="12" t="s">
        <v>7338</v>
      </c>
      <c r="D466" s="12">
        <v>600</v>
      </c>
      <c r="E466" s="12" t="s">
        <v>6935</v>
      </c>
      <c r="F466" s="12" t="s">
        <v>7508</v>
      </c>
      <c r="G466" s="621">
        <v>16303.95</v>
      </c>
      <c r="H466" s="19">
        <v>43507</v>
      </c>
      <c r="I466" s="925" t="s">
        <v>7509</v>
      </c>
      <c r="J466" s="948"/>
      <c r="K466" s="948"/>
      <c r="L466" s="948"/>
      <c r="M466" s="948"/>
      <c r="N466" s="948"/>
      <c r="O466" s="948"/>
      <c r="P466" s="948"/>
      <c r="Q466" s="948"/>
      <c r="R466" s="948"/>
      <c r="S466" s="948"/>
      <c r="T466" s="948"/>
      <c r="U466" s="948"/>
      <c r="V466" s="948"/>
    </row>
    <row r="467" spans="1:22" s="949" customFormat="1" ht="88.5" customHeight="1">
      <c r="A467" s="12">
        <f t="shared" si="7"/>
        <v>456</v>
      </c>
      <c r="B467" s="927" t="s">
        <v>3289</v>
      </c>
      <c r="C467" s="12" t="s">
        <v>7446</v>
      </c>
      <c r="D467" s="12">
        <v>1000</v>
      </c>
      <c r="E467" s="12" t="s">
        <v>6935</v>
      </c>
      <c r="F467" s="12" t="s">
        <v>7510</v>
      </c>
      <c r="G467" s="621">
        <v>27173.25</v>
      </c>
      <c r="H467" s="19">
        <v>43749</v>
      </c>
      <c r="I467" s="13" t="s">
        <v>7337</v>
      </c>
      <c r="J467" s="948"/>
      <c r="K467" s="948"/>
      <c r="L467" s="948"/>
      <c r="M467" s="948"/>
      <c r="N467" s="948"/>
      <c r="O467" s="948"/>
      <c r="P467" s="948"/>
      <c r="Q467" s="948"/>
      <c r="R467" s="948"/>
      <c r="S467" s="948"/>
      <c r="T467" s="948"/>
      <c r="U467" s="948"/>
      <c r="V467" s="948"/>
    </row>
    <row r="468" spans="1:22" s="949" customFormat="1" ht="88.5" customHeight="1">
      <c r="A468" s="12">
        <f t="shared" si="7"/>
        <v>457</v>
      </c>
      <c r="B468" s="927" t="s">
        <v>3289</v>
      </c>
      <c r="C468" s="12" t="s">
        <v>7424</v>
      </c>
      <c r="D468" s="1">
        <v>1000</v>
      </c>
      <c r="E468" s="84" t="s">
        <v>7120</v>
      </c>
      <c r="F468" s="12" t="s">
        <v>7511</v>
      </c>
      <c r="G468" s="621">
        <v>27173.25</v>
      </c>
      <c r="H468" s="19">
        <v>44021</v>
      </c>
      <c r="I468" s="79" t="s">
        <v>7512</v>
      </c>
      <c r="J468" s="948"/>
      <c r="K468" s="948"/>
      <c r="L468" s="948"/>
      <c r="M468" s="948"/>
      <c r="N468" s="948"/>
      <c r="O468" s="948"/>
      <c r="P468" s="948"/>
      <c r="Q468" s="948"/>
      <c r="R468" s="948"/>
      <c r="S468" s="948"/>
      <c r="T468" s="948"/>
      <c r="U468" s="948"/>
      <c r="V468" s="948"/>
    </row>
    <row r="469" spans="1:22" s="949" customFormat="1" ht="88.5" customHeight="1">
      <c r="A469" s="12">
        <f t="shared" si="7"/>
        <v>458</v>
      </c>
      <c r="B469" s="927" t="s">
        <v>3289</v>
      </c>
      <c r="C469" s="12" t="s">
        <v>7424</v>
      </c>
      <c r="D469" s="849">
        <v>1000</v>
      </c>
      <c r="E469" s="84" t="s">
        <v>7120</v>
      </c>
      <c r="F469" s="12" t="s">
        <v>7513</v>
      </c>
      <c r="G469" s="621">
        <v>27173.25</v>
      </c>
      <c r="H469" s="19">
        <v>43900</v>
      </c>
      <c r="I469" s="79" t="s">
        <v>7171</v>
      </c>
      <c r="J469" s="948"/>
      <c r="K469" s="948"/>
      <c r="L469" s="948"/>
      <c r="M469" s="948"/>
      <c r="N469" s="948"/>
      <c r="O469" s="948"/>
      <c r="P469" s="948"/>
      <c r="Q469" s="948"/>
      <c r="R469" s="948"/>
      <c r="S469" s="948"/>
      <c r="T469" s="948"/>
      <c r="U469" s="948"/>
      <c r="V469" s="948"/>
    </row>
    <row r="470" spans="1:22" s="949" customFormat="1" ht="88.5" customHeight="1">
      <c r="A470" s="12">
        <f t="shared" si="7"/>
        <v>459</v>
      </c>
      <c r="B470" s="927" t="s">
        <v>3289</v>
      </c>
      <c r="C470" s="12" t="s">
        <v>7497</v>
      </c>
      <c r="D470" s="12">
        <v>1000</v>
      </c>
      <c r="E470" s="84" t="s">
        <v>7120</v>
      </c>
      <c r="F470" s="12" t="s">
        <v>7514</v>
      </c>
      <c r="G470" s="621">
        <v>27173.25</v>
      </c>
      <c r="H470" s="19">
        <v>43823</v>
      </c>
      <c r="I470" s="79" t="s">
        <v>7315</v>
      </c>
      <c r="J470" s="948"/>
      <c r="K470" s="948"/>
      <c r="L470" s="948"/>
      <c r="M470" s="948"/>
      <c r="N470" s="948"/>
      <c r="O470" s="948"/>
      <c r="P470" s="948"/>
      <c r="Q470" s="948"/>
      <c r="R470" s="948"/>
      <c r="S470" s="948"/>
      <c r="T470" s="948"/>
      <c r="U470" s="948"/>
      <c r="V470" s="948"/>
    </row>
    <row r="471" spans="1:22" s="949" customFormat="1" ht="88.5" customHeight="1">
      <c r="A471" s="12">
        <f t="shared" si="7"/>
        <v>460</v>
      </c>
      <c r="B471" s="953" t="s">
        <v>3289</v>
      </c>
      <c r="C471" s="45" t="s">
        <v>7424</v>
      </c>
      <c r="D471" s="954">
        <v>1000</v>
      </c>
      <c r="E471" s="100" t="s">
        <v>7120</v>
      </c>
      <c r="F471" s="45" t="s">
        <v>7515</v>
      </c>
      <c r="G471" s="621">
        <v>27173.25</v>
      </c>
      <c r="H471" s="19">
        <v>44081</v>
      </c>
      <c r="I471" s="79" t="s">
        <v>7516</v>
      </c>
      <c r="J471" s="948"/>
      <c r="K471" s="948"/>
      <c r="L471" s="948"/>
      <c r="M471" s="948"/>
      <c r="N471" s="948"/>
      <c r="O471" s="948"/>
      <c r="P471" s="948"/>
      <c r="Q471" s="948"/>
      <c r="R471" s="948"/>
      <c r="S471" s="948"/>
      <c r="T471" s="948"/>
      <c r="U471" s="948"/>
      <c r="V471" s="948"/>
    </row>
    <row r="472" spans="1:22" s="949" customFormat="1" ht="88.5" customHeight="1">
      <c r="A472" s="12">
        <f t="shared" si="7"/>
        <v>461</v>
      </c>
      <c r="B472" s="486" t="s">
        <v>3289</v>
      </c>
      <c r="C472" s="45" t="s">
        <v>7424</v>
      </c>
      <c r="D472" s="45">
        <v>1000</v>
      </c>
      <c r="E472" s="45" t="s">
        <v>6935</v>
      </c>
      <c r="F472" s="45" t="s">
        <v>7517</v>
      </c>
      <c r="G472" s="621">
        <v>27173.25</v>
      </c>
      <c r="H472" s="19">
        <v>43545</v>
      </c>
      <c r="I472" s="13" t="s">
        <v>6702</v>
      </c>
      <c r="J472" s="952"/>
      <c r="K472" s="952"/>
      <c r="L472" s="952"/>
      <c r="M472" s="952"/>
      <c r="N472" s="952"/>
      <c r="O472" s="952"/>
      <c r="P472" s="952"/>
      <c r="Q472" s="952"/>
      <c r="R472" s="952"/>
      <c r="S472" s="952"/>
      <c r="T472" s="952"/>
      <c r="U472" s="952"/>
      <c r="V472" s="952"/>
    </row>
    <row r="473" spans="1:22" s="949" customFormat="1" ht="88.5" customHeight="1">
      <c r="A473" s="12">
        <f t="shared" si="7"/>
        <v>462</v>
      </c>
      <c r="B473" s="927" t="s">
        <v>3289</v>
      </c>
      <c r="C473" s="12" t="s">
        <v>7424</v>
      </c>
      <c r="D473" s="849">
        <v>1000</v>
      </c>
      <c r="E473" s="84" t="s">
        <v>7120</v>
      </c>
      <c r="F473" s="12" t="s">
        <v>7518</v>
      </c>
      <c r="G473" s="621">
        <v>27173.25</v>
      </c>
      <c r="H473" s="19">
        <v>43878</v>
      </c>
      <c r="I473" s="79" t="s">
        <v>7519</v>
      </c>
      <c r="J473" s="948"/>
      <c r="K473" s="948"/>
      <c r="L473" s="948"/>
      <c r="M473" s="948"/>
      <c r="N473" s="948"/>
      <c r="O473" s="948"/>
      <c r="P473" s="948"/>
      <c r="Q473" s="948"/>
      <c r="R473" s="948"/>
      <c r="S473" s="948"/>
      <c r="T473" s="948"/>
      <c r="U473" s="948"/>
      <c r="V473" s="948"/>
    </row>
    <row r="474" spans="1:22" s="948" customFormat="1" ht="88.5" customHeight="1">
      <c r="A474" s="12">
        <f t="shared" si="7"/>
        <v>463</v>
      </c>
      <c r="B474" s="13" t="s">
        <v>3289</v>
      </c>
      <c r="C474" s="12" t="s">
        <v>7433</v>
      </c>
      <c r="D474" s="955">
        <v>1000</v>
      </c>
      <c r="E474" s="12" t="s">
        <v>7120</v>
      </c>
      <c r="F474" s="12" t="s">
        <v>7520</v>
      </c>
      <c r="G474" s="621">
        <v>27173.25</v>
      </c>
      <c r="H474" s="19">
        <v>43452</v>
      </c>
      <c r="I474" s="13" t="s">
        <v>6675</v>
      </c>
    </row>
    <row r="475" spans="1:22" s="948" customFormat="1" ht="88.5" customHeight="1">
      <c r="A475" s="12">
        <f t="shared" si="7"/>
        <v>464</v>
      </c>
      <c r="B475" s="927" t="s">
        <v>3289</v>
      </c>
      <c r="C475" s="12" t="s">
        <v>7424</v>
      </c>
      <c r="D475" s="849">
        <v>1000</v>
      </c>
      <c r="E475" s="84" t="s">
        <v>7120</v>
      </c>
      <c r="F475" s="12" t="s">
        <v>7521</v>
      </c>
      <c r="G475" s="621">
        <v>27173.25</v>
      </c>
      <c r="H475" s="19">
        <v>43901</v>
      </c>
      <c r="I475" s="79" t="s">
        <v>7522</v>
      </c>
    </row>
    <row r="476" spans="1:22" s="948" customFormat="1" ht="88.5" customHeight="1">
      <c r="A476" s="12">
        <f t="shared" si="7"/>
        <v>465</v>
      </c>
      <c r="B476" s="13" t="s">
        <v>3289</v>
      </c>
      <c r="C476" s="12" t="s">
        <v>7433</v>
      </c>
      <c r="D476" s="12">
        <v>1000</v>
      </c>
      <c r="E476" s="12" t="s">
        <v>7120</v>
      </c>
      <c r="F476" s="12" t="s">
        <v>7523</v>
      </c>
      <c r="G476" s="621">
        <v>27173.25</v>
      </c>
      <c r="H476" s="19">
        <v>43452</v>
      </c>
      <c r="I476" s="13" t="s">
        <v>6675</v>
      </c>
    </row>
    <row r="477" spans="1:22" s="948" customFormat="1" ht="88.5" customHeight="1">
      <c r="A477" s="12">
        <f t="shared" si="7"/>
        <v>466</v>
      </c>
      <c r="B477" s="927" t="s">
        <v>3289</v>
      </c>
      <c r="C477" s="12" t="s">
        <v>7424</v>
      </c>
      <c r="D477" s="849">
        <v>1000</v>
      </c>
      <c r="E477" s="84" t="s">
        <v>7120</v>
      </c>
      <c r="F477" s="12" t="s">
        <v>7524</v>
      </c>
      <c r="G477" s="621">
        <v>27173.25</v>
      </c>
      <c r="H477" s="19">
        <v>43878</v>
      </c>
      <c r="I477" s="79" t="s">
        <v>7519</v>
      </c>
    </row>
    <row r="478" spans="1:22" s="948" customFormat="1" ht="88.5" customHeight="1">
      <c r="A478" s="12">
        <f t="shared" si="7"/>
        <v>467</v>
      </c>
      <c r="B478" s="13" t="s">
        <v>3289</v>
      </c>
      <c r="C478" s="12" t="s">
        <v>7424</v>
      </c>
      <c r="D478" s="12">
        <v>1000</v>
      </c>
      <c r="E478" s="12" t="s">
        <v>6935</v>
      </c>
      <c r="F478" s="12" t="s">
        <v>7525</v>
      </c>
      <c r="G478" s="621">
        <v>27173.25</v>
      </c>
      <c r="H478" s="19">
        <v>43496</v>
      </c>
      <c r="I478" s="925" t="s">
        <v>7526</v>
      </c>
    </row>
    <row r="479" spans="1:22" s="948" customFormat="1" ht="88.5" customHeight="1">
      <c r="A479" s="12">
        <f t="shared" si="7"/>
        <v>468</v>
      </c>
      <c r="B479" s="13" t="s">
        <v>3289</v>
      </c>
      <c r="C479" s="12" t="s">
        <v>7424</v>
      </c>
      <c r="D479" s="12">
        <v>1000</v>
      </c>
      <c r="E479" s="12" t="s">
        <v>6935</v>
      </c>
      <c r="F479" s="12" t="s">
        <v>7527</v>
      </c>
      <c r="G479" s="621">
        <v>27173.25</v>
      </c>
      <c r="H479" s="19">
        <v>43511</v>
      </c>
      <c r="I479" s="925" t="s">
        <v>7528</v>
      </c>
    </row>
    <row r="480" spans="1:22" s="948" customFormat="1" ht="88.5" customHeight="1">
      <c r="A480" s="12">
        <f t="shared" si="7"/>
        <v>469</v>
      </c>
      <c r="B480" s="926" t="s">
        <v>3289</v>
      </c>
      <c r="C480" s="12" t="s">
        <v>7424</v>
      </c>
      <c r="D480" s="12">
        <v>800</v>
      </c>
      <c r="E480" s="12" t="s">
        <v>6935</v>
      </c>
      <c r="F480" s="12" t="s">
        <v>7529</v>
      </c>
      <c r="G480" s="621">
        <v>21738.6</v>
      </c>
      <c r="H480" s="19">
        <v>43641</v>
      </c>
      <c r="I480" s="925" t="s">
        <v>7132</v>
      </c>
    </row>
    <row r="481" spans="1:22" s="948" customFormat="1" ht="88.5" customHeight="1">
      <c r="A481" s="12">
        <f t="shared" si="7"/>
        <v>470</v>
      </c>
      <c r="B481" s="927" t="s">
        <v>3289</v>
      </c>
      <c r="C481" s="12" t="s">
        <v>7338</v>
      </c>
      <c r="D481" s="1">
        <v>600</v>
      </c>
      <c r="E481" s="84" t="s">
        <v>7120</v>
      </c>
      <c r="F481" s="12" t="s">
        <v>7530</v>
      </c>
      <c r="G481" s="621">
        <v>16303.95</v>
      </c>
      <c r="H481" s="19">
        <v>43969</v>
      </c>
      <c r="I481" s="79" t="s">
        <v>7531</v>
      </c>
    </row>
    <row r="482" spans="1:22" s="948" customFormat="1" ht="88.5" customHeight="1">
      <c r="A482" s="12">
        <f t="shared" si="7"/>
        <v>471</v>
      </c>
      <c r="B482" s="927" t="s">
        <v>3289</v>
      </c>
      <c r="C482" s="12" t="s">
        <v>7338</v>
      </c>
      <c r="D482" s="849">
        <v>1000</v>
      </c>
      <c r="E482" s="84" t="s">
        <v>7120</v>
      </c>
      <c r="F482" s="12" t="s">
        <v>7532</v>
      </c>
      <c r="G482" s="621">
        <v>27173.25</v>
      </c>
      <c r="H482" s="19">
        <v>43847</v>
      </c>
      <c r="I482" s="79" t="s">
        <v>7203</v>
      </c>
    </row>
    <row r="483" spans="1:22" s="948" customFormat="1" ht="88.5" customHeight="1">
      <c r="A483" s="12">
        <f t="shared" si="7"/>
        <v>472</v>
      </c>
      <c r="B483" s="927" t="s">
        <v>3289</v>
      </c>
      <c r="C483" s="12" t="s">
        <v>7497</v>
      </c>
      <c r="D483" s="12">
        <v>800</v>
      </c>
      <c r="E483" s="84" t="s">
        <v>7120</v>
      </c>
      <c r="F483" s="12" t="s">
        <v>7533</v>
      </c>
      <c r="G483" s="621">
        <v>21738.6</v>
      </c>
      <c r="H483" s="19">
        <v>43822</v>
      </c>
      <c r="I483" s="79" t="s">
        <v>7534</v>
      </c>
    </row>
    <row r="484" spans="1:22" s="948" customFormat="1" ht="88.5" customHeight="1">
      <c r="A484" s="12">
        <f t="shared" si="7"/>
        <v>473</v>
      </c>
      <c r="B484" s="927" t="s">
        <v>3289</v>
      </c>
      <c r="C484" s="12" t="s">
        <v>7424</v>
      </c>
      <c r="D484" s="849">
        <v>800</v>
      </c>
      <c r="E484" s="84" t="s">
        <v>7120</v>
      </c>
      <c r="F484" s="12" t="s">
        <v>7535</v>
      </c>
      <c r="G484" s="621">
        <v>21738.6</v>
      </c>
      <c r="H484" s="19">
        <v>43907</v>
      </c>
      <c r="I484" s="79" t="s">
        <v>7261</v>
      </c>
    </row>
    <row r="485" spans="1:22" s="948" customFormat="1" ht="96" customHeight="1">
      <c r="A485" s="12">
        <f t="shared" si="7"/>
        <v>474</v>
      </c>
      <c r="B485" s="13" t="s">
        <v>3289</v>
      </c>
      <c r="C485" s="12" t="s">
        <v>7536</v>
      </c>
      <c r="D485" s="12">
        <v>1000</v>
      </c>
      <c r="E485" s="12" t="s">
        <v>7120</v>
      </c>
      <c r="F485" s="12" t="s">
        <v>7537</v>
      </c>
      <c r="G485" s="621">
        <v>27173.25</v>
      </c>
      <c r="H485" s="19">
        <v>43475</v>
      </c>
      <c r="I485" s="925" t="s">
        <v>7538</v>
      </c>
    </row>
    <row r="486" spans="1:22" s="948" customFormat="1" ht="96" customHeight="1">
      <c r="A486" s="12">
        <f t="shared" si="7"/>
        <v>475</v>
      </c>
      <c r="B486" s="929" t="s">
        <v>3289</v>
      </c>
      <c r="C486" s="12" t="s">
        <v>9579</v>
      </c>
      <c r="D486" s="84">
        <v>800</v>
      </c>
      <c r="E486" s="12" t="s">
        <v>7128</v>
      </c>
      <c r="F486" s="12" t="s">
        <v>7539</v>
      </c>
      <c r="G486" s="621">
        <v>21738.6</v>
      </c>
      <c r="H486" s="86">
        <v>43745</v>
      </c>
      <c r="I486" s="925" t="s">
        <v>3290</v>
      </c>
      <c r="J486" s="949"/>
      <c r="K486" s="949"/>
      <c r="L486" s="949"/>
      <c r="M486" s="949"/>
      <c r="N486" s="949"/>
      <c r="O486" s="949"/>
      <c r="P486" s="949"/>
      <c r="Q486" s="949"/>
      <c r="R486" s="949"/>
      <c r="S486" s="949"/>
      <c r="T486" s="949"/>
      <c r="U486" s="949"/>
      <c r="V486" s="949"/>
    </row>
    <row r="487" spans="1:22" s="948" customFormat="1" ht="96" customHeight="1">
      <c r="A487" s="12">
        <f t="shared" si="7"/>
        <v>476</v>
      </c>
      <c r="B487" s="927" t="s">
        <v>3289</v>
      </c>
      <c r="C487" s="12" t="s">
        <v>7497</v>
      </c>
      <c r="D487" s="12">
        <v>800</v>
      </c>
      <c r="E487" s="12" t="s">
        <v>7120</v>
      </c>
      <c r="F487" s="12" t="s">
        <v>7540</v>
      </c>
      <c r="G487" s="621">
        <v>21738.6</v>
      </c>
      <c r="H487" s="19">
        <v>43819</v>
      </c>
      <c r="I487" s="13" t="s">
        <v>7222</v>
      </c>
    </row>
    <row r="488" spans="1:22" s="948" customFormat="1" ht="96" customHeight="1">
      <c r="A488" s="12">
        <f t="shared" si="7"/>
        <v>477</v>
      </c>
      <c r="B488" s="13" t="s">
        <v>3289</v>
      </c>
      <c r="C488" s="12" t="s">
        <v>7541</v>
      </c>
      <c r="D488" s="12">
        <v>800</v>
      </c>
      <c r="E488" s="12" t="s">
        <v>7120</v>
      </c>
      <c r="F488" s="12" t="s">
        <v>7542</v>
      </c>
      <c r="G488" s="621">
        <v>21738.6</v>
      </c>
      <c r="H488" s="19">
        <v>43452</v>
      </c>
      <c r="I488" s="13" t="s">
        <v>6675</v>
      </c>
    </row>
    <row r="489" spans="1:22" s="948" customFormat="1" ht="96" customHeight="1">
      <c r="A489" s="12">
        <f t="shared" si="7"/>
        <v>478</v>
      </c>
      <c r="B489" s="925" t="s">
        <v>3289</v>
      </c>
      <c r="C489" s="12" t="s">
        <v>7543</v>
      </c>
      <c r="D489" s="926">
        <v>800</v>
      </c>
      <c r="E489" s="84" t="s">
        <v>7120</v>
      </c>
      <c r="F489" s="12" t="s">
        <v>7544</v>
      </c>
      <c r="G489" s="621">
        <v>21738.6</v>
      </c>
      <c r="H489" s="956">
        <v>44055</v>
      </c>
      <c r="I489" s="957" t="s">
        <v>7545</v>
      </c>
    </row>
    <row r="490" spans="1:22" s="948" customFormat="1" ht="96" customHeight="1">
      <c r="A490" s="12">
        <f t="shared" si="7"/>
        <v>479</v>
      </c>
      <c r="B490" s="926" t="s">
        <v>3289</v>
      </c>
      <c r="C490" s="12" t="s">
        <v>7424</v>
      </c>
      <c r="D490" s="12">
        <v>800</v>
      </c>
      <c r="E490" s="12" t="s">
        <v>6935</v>
      </c>
      <c r="F490" s="12" t="s">
        <v>7546</v>
      </c>
      <c r="G490" s="621">
        <v>21738.6</v>
      </c>
      <c r="H490" s="19">
        <v>43620</v>
      </c>
      <c r="I490" s="925" t="s">
        <v>7547</v>
      </c>
    </row>
    <row r="491" spans="1:22" s="948" customFormat="1" ht="96" customHeight="1">
      <c r="A491" s="12">
        <f t="shared" si="7"/>
        <v>480</v>
      </c>
      <c r="B491" s="936" t="s">
        <v>3289</v>
      </c>
      <c r="C491" s="84" t="s">
        <v>7424</v>
      </c>
      <c r="D491" s="1">
        <v>800</v>
      </c>
      <c r="E491" s="12" t="s">
        <v>7120</v>
      </c>
      <c r="F491" s="90" t="s">
        <v>9580</v>
      </c>
      <c r="G491" s="621">
        <v>21738.6</v>
      </c>
      <c r="H491" s="19">
        <v>44295</v>
      </c>
      <c r="I491" s="79" t="s">
        <v>9581</v>
      </c>
    </row>
    <row r="492" spans="1:22" s="948" customFormat="1" ht="96" customHeight="1">
      <c r="A492" s="12">
        <f t="shared" si="7"/>
        <v>481</v>
      </c>
      <c r="B492" s="927" t="s">
        <v>3289</v>
      </c>
      <c r="C492" s="12" t="s">
        <v>7424</v>
      </c>
      <c r="D492" s="849">
        <v>800</v>
      </c>
      <c r="E492" s="84" t="s">
        <v>7120</v>
      </c>
      <c r="F492" s="12" t="s">
        <v>7548</v>
      </c>
      <c r="G492" s="621">
        <v>21738.6</v>
      </c>
      <c r="H492" s="19">
        <v>43873</v>
      </c>
      <c r="I492" s="79" t="s">
        <v>7476</v>
      </c>
    </row>
    <row r="493" spans="1:22" s="948" customFormat="1" ht="96" customHeight="1">
      <c r="A493" s="12">
        <f t="shared" si="7"/>
        <v>482</v>
      </c>
      <c r="B493" s="927" t="s">
        <v>3289</v>
      </c>
      <c r="C493" s="12" t="s">
        <v>7497</v>
      </c>
      <c r="D493" s="12">
        <v>800</v>
      </c>
      <c r="E493" s="84" t="s">
        <v>7120</v>
      </c>
      <c r="F493" s="12" t="s">
        <v>7549</v>
      </c>
      <c r="G493" s="621">
        <v>21738.6</v>
      </c>
      <c r="H493" s="19">
        <v>43819</v>
      </c>
      <c r="I493" s="79" t="s">
        <v>7222</v>
      </c>
    </row>
    <row r="494" spans="1:22" s="948" customFormat="1" ht="96" customHeight="1">
      <c r="A494" s="12">
        <f t="shared" si="7"/>
        <v>483</v>
      </c>
      <c r="B494" s="13" t="s">
        <v>3289</v>
      </c>
      <c r="C494" s="12" t="s">
        <v>7441</v>
      </c>
      <c r="D494" s="12">
        <v>700</v>
      </c>
      <c r="E494" s="12" t="s">
        <v>7120</v>
      </c>
      <c r="F494" s="12" t="s">
        <v>7550</v>
      </c>
      <c r="G494" s="621">
        <v>19021.28</v>
      </c>
      <c r="H494" s="19">
        <v>43452</v>
      </c>
      <c r="I494" s="13" t="s">
        <v>6675</v>
      </c>
    </row>
    <row r="495" spans="1:22" s="948" customFormat="1" ht="96" customHeight="1">
      <c r="A495" s="12">
        <f t="shared" si="7"/>
        <v>484</v>
      </c>
      <c r="B495" s="927" t="s">
        <v>3289</v>
      </c>
      <c r="C495" s="12" t="s">
        <v>7424</v>
      </c>
      <c r="D495" s="849">
        <v>700</v>
      </c>
      <c r="E495" s="84" t="s">
        <v>7120</v>
      </c>
      <c r="F495" s="12" t="s">
        <v>7551</v>
      </c>
      <c r="G495" s="621">
        <v>19021.28</v>
      </c>
      <c r="H495" s="19">
        <v>43889</v>
      </c>
      <c r="I495" s="79" t="s">
        <v>7476</v>
      </c>
    </row>
    <row r="496" spans="1:22" s="948" customFormat="1" ht="96" customHeight="1">
      <c r="A496" s="12">
        <f t="shared" si="7"/>
        <v>485</v>
      </c>
      <c r="B496" s="927" t="s">
        <v>3289</v>
      </c>
      <c r="C496" s="12" t="s">
        <v>7424</v>
      </c>
      <c r="D496" s="849">
        <v>700</v>
      </c>
      <c r="E496" s="84" t="s">
        <v>7120</v>
      </c>
      <c r="F496" s="12" t="s">
        <v>7552</v>
      </c>
      <c r="G496" s="621">
        <v>19021.28</v>
      </c>
      <c r="H496" s="19">
        <v>43873</v>
      </c>
      <c r="I496" s="79" t="s">
        <v>7476</v>
      </c>
    </row>
    <row r="497" spans="1:9" s="948" customFormat="1" ht="96" customHeight="1">
      <c r="A497" s="12">
        <f t="shared" si="7"/>
        <v>486</v>
      </c>
      <c r="B497" s="926" t="s">
        <v>3289</v>
      </c>
      <c r="C497" s="12" t="s">
        <v>7424</v>
      </c>
      <c r="D497" s="12">
        <v>700</v>
      </c>
      <c r="E497" s="12" t="s">
        <v>6935</v>
      </c>
      <c r="F497" s="12" t="s">
        <v>7553</v>
      </c>
      <c r="G497" s="621">
        <v>19021.28</v>
      </c>
      <c r="H497" s="19">
        <v>43606</v>
      </c>
      <c r="I497" s="925" t="s">
        <v>7554</v>
      </c>
    </row>
    <row r="498" spans="1:9" s="948" customFormat="1" ht="96" customHeight="1">
      <c r="A498" s="12">
        <f t="shared" si="7"/>
        <v>487</v>
      </c>
      <c r="B498" s="13" t="s">
        <v>3289</v>
      </c>
      <c r="C498" s="12" t="s">
        <v>7424</v>
      </c>
      <c r="D498" s="12">
        <v>800</v>
      </c>
      <c r="E498" s="12" t="s">
        <v>6935</v>
      </c>
      <c r="F498" s="12" t="s">
        <v>7555</v>
      </c>
      <c r="G498" s="621">
        <v>21738.6</v>
      </c>
      <c r="H498" s="19">
        <v>43503</v>
      </c>
      <c r="I498" s="925" t="s">
        <v>7556</v>
      </c>
    </row>
    <row r="499" spans="1:9" s="948" customFormat="1" ht="96" customHeight="1">
      <c r="A499" s="12">
        <f t="shared" si="7"/>
        <v>488</v>
      </c>
      <c r="B499" s="927" t="s">
        <v>3289</v>
      </c>
      <c r="C499" s="12" t="s">
        <v>7424</v>
      </c>
      <c r="D499" s="849">
        <v>800</v>
      </c>
      <c r="E499" s="1" t="s">
        <v>7120</v>
      </c>
      <c r="F499" s="12" t="s">
        <v>7557</v>
      </c>
      <c r="G499" s="621">
        <v>21738.6</v>
      </c>
      <c r="H499" s="19">
        <v>44078</v>
      </c>
      <c r="I499" s="79" t="s">
        <v>7558</v>
      </c>
    </row>
    <row r="500" spans="1:9" s="948" customFormat="1" ht="96" customHeight="1">
      <c r="A500" s="12">
        <f t="shared" si="7"/>
        <v>489</v>
      </c>
      <c r="B500" s="927" t="s">
        <v>3289</v>
      </c>
      <c r="C500" s="12" t="s">
        <v>7497</v>
      </c>
      <c r="D500" s="12">
        <v>800</v>
      </c>
      <c r="E500" s="84" t="s">
        <v>7120</v>
      </c>
      <c r="F500" s="12" t="s">
        <v>7559</v>
      </c>
      <c r="G500" s="621">
        <v>21738.6</v>
      </c>
      <c r="H500" s="19">
        <v>43857</v>
      </c>
      <c r="I500" s="79" t="s">
        <v>7233</v>
      </c>
    </row>
    <row r="501" spans="1:9" s="948" customFormat="1" ht="96" customHeight="1">
      <c r="A501" s="12">
        <f t="shared" si="7"/>
        <v>490</v>
      </c>
      <c r="B501" s="927" t="s">
        <v>3289</v>
      </c>
      <c r="C501" s="12" t="s">
        <v>7497</v>
      </c>
      <c r="D501" s="12">
        <v>800</v>
      </c>
      <c r="E501" s="84" t="s">
        <v>7120</v>
      </c>
      <c r="F501" s="12" t="s">
        <v>7560</v>
      </c>
      <c r="G501" s="621">
        <v>21738.6</v>
      </c>
      <c r="H501" s="19">
        <v>43830</v>
      </c>
      <c r="I501" s="79" t="s">
        <v>7561</v>
      </c>
    </row>
    <row r="502" spans="1:9" s="948" customFormat="1" ht="60.75">
      <c r="A502" s="12">
        <f t="shared" si="7"/>
        <v>491</v>
      </c>
      <c r="B502" s="927" t="s">
        <v>3289</v>
      </c>
      <c r="C502" s="12" t="s">
        <v>7424</v>
      </c>
      <c r="D502" s="849">
        <v>600</v>
      </c>
      <c r="E502" s="84" t="s">
        <v>7120</v>
      </c>
      <c r="F502" s="12" t="s">
        <v>7562</v>
      </c>
      <c r="G502" s="621">
        <v>16303.95</v>
      </c>
      <c r="H502" s="19">
        <v>43910</v>
      </c>
      <c r="I502" s="79" t="s">
        <v>7506</v>
      </c>
    </row>
    <row r="503" spans="1:9" s="948" customFormat="1" ht="60.75">
      <c r="A503" s="12">
        <f t="shared" si="7"/>
        <v>492</v>
      </c>
      <c r="B503" s="927" t="s">
        <v>3289</v>
      </c>
      <c r="C503" s="84" t="s">
        <v>7375</v>
      </c>
      <c r="D503" s="12">
        <v>1000</v>
      </c>
      <c r="E503" s="12" t="s">
        <v>6935</v>
      </c>
      <c r="F503" s="12" t="s">
        <v>7563</v>
      </c>
      <c r="G503" s="621">
        <v>27173.25</v>
      </c>
      <c r="H503" s="19">
        <v>43790</v>
      </c>
      <c r="I503" s="13" t="s">
        <v>7564</v>
      </c>
    </row>
    <row r="504" spans="1:9" s="948" customFormat="1" ht="81">
      <c r="A504" s="12">
        <f t="shared" si="7"/>
        <v>493</v>
      </c>
      <c r="B504" s="13" t="s">
        <v>3289</v>
      </c>
      <c r="C504" s="12" t="s">
        <v>7397</v>
      </c>
      <c r="D504" s="12">
        <v>500</v>
      </c>
      <c r="E504" s="12" t="s">
        <v>7120</v>
      </c>
      <c r="F504" s="12" t="s">
        <v>7565</v>
      </c>
      <c r="G504" s="621">
        <v>13586.63</v>
      </c>
      <c r="H504" s="19">
        <v>43452</v>
      </c>
      <c r="I504" s="13" t="s">
        <v>6675</v>
      </c>
    </row>
    <row r="505" spans="1:9" s="948" customFormat="1" ht="60.75">
      <c r="A505" s="12">
        <f t="shared" si="7"/>
        <v>494</v>
      </c>
      <c r="B505" s="926" t="s">
        <v>3289</v>
      </c>
      <c r="C505" s="12" t="s">
        <v>7338</v>
      </c>
      <c r="D505" s="12">
        <v>1000</v>
      </c>
      <c r="E505" s="12" t="s">
        <v>6935</v>
      </c>
      <c r="F505" s="12" t="s">
        <v>7566</v>
      </c>
      <c r="G505" s="621">
        <v>27173.25</v>
      </c>
      <c r="H505" s="19">
        <v>43623</v>
      </c>
      <c r="I505" s="13" t="s">
        <v>7567</v>
      </c>
    </row>
    <row r="506" spans="1:9" s="948" customFormat="1" ht="60.75">
      <c r="A506" s="12">
        <f t="shared" si="7"/>
        <v>495</v>
      </c>
      <c r="B506" s="13" t="s">
        <v>3289</v>
      </c>
      <c r="C506" s="12" t="s">
        <v>7338</v>
      </c>
      <c r="D506" s="12">
        <v>500</v>
      </c>
      <c r="E506" s="12" t="s">
        <v>6935</v>
      </c>
      <c r="F506" s="12" t="s">
        <v>7568</v>
      </c>
      <c r="G506" s="621">
        <v>13586.63</v>
      </c>
      <c r="H506" s="19">
        <v>43531</v>
      </c>
      <c r="I506" s="13" t="s">
        <v>7569</v>
      </c>
    </row>
    <row r="507" spans="1:9" s="948" customFormat="1" ht="60.75">
      <c r="A507" s="12">
        <f t="shared" si="7"/>
        <v>496</v>
      </c>
      <c r="B507" s="926" t="s">
        <v>3289</v>
      </c>
      <c r="C507" s="12" t="s">
        <v>7345</v>
      </c>
      <c r="D507" s="12">
        <v>500</v>
      </c>
      <c r="E507" s="12" t="s">
        <v>6935</v>
      </c>
      <c r="F507" s="12" t="s">
        <v>7570</v>
      </c>
      <c r="G507" s="621">
        <v>13586.63</v>
      </c>
      <c r="H507" s="19">
        <v>43621</v>
      </c>
      <c r="I507" s="13" t="s">
        <v>7571</v>
      </c>
    </row>
    <row r="508" spans="1:9" s="948" customFormat="1" ht="60.75">
      <c r="A508" s="12">
        <f t="shared" si="7"/>
        <v>497</v>
      </c>
      <c r="B508" s="927" t="s">
        <v>3289</v>
      </c>
      <c r="C508" s="12" t="s">
        <v>7404</v>
      </c>
      <c r="D508" s="12">
        <v>500</v>
      </c>
      <c r="E508" s="84" t="s">
        <v>7120</v>
      </c>
      <c r="F508" s="12" t="s">
        <v>7572</v>
      </c>
      <c r="G508" s="621">
        <v>13586.63</v>
      </c>
      <c r="H508" s="19">
        <v>43858</v>
      </c>
      <c r="I508" s="79" t="s">
        <v>6942</v>
      </c>
    </row>
    <row r="509" spans="1:9" s="948" customFormat="1" ht="81">
      <c r="A509" s="12">
        <f t="shared" si="7"/>
        <v>498</v>
      </c>
      <c r="B509" s="13" t="s">
        <v>3289</v>
      </c>
      <c r="C509" s="12" t="s">
        <v>7397</v>
      </c>
      <c r="D509" s="12">
        <v>500</v>
      </c>
      <c r="E509" s="12" t="s">
        <v>7120</v>
      </c>
      <c r="F509" s="12" t="s">
        <v>7573</v>
      </c>
      <c r="G509" s="621">
        <v>13586.63</v>
      </c>
      <c r="H509" s="19">
        <v>43452</v>
      </c>
      <c r="I509" s="13" t="s">
        <v>6675</v>
      </c>
    </row>
    <row r="510" spans="1:9" s="948" customFormat="1" ht="60.75">
      <c r="A510" s="12">
        <f t="shared" si="7"/>
        <v>499</v>
      </c>
      <c r="B510" s="13" t="s">
        <v>3289</v>
      </c>
      <c r="C510" s="12" t="s">
        <v>7404</v>
      </c>
      <c r="D510" s="1">
        <v>500</v>
      </c>
      <c r="E510" s="12" t="s">
        <v>7120</v>
      </c>
      <c r="F510" s="90" t="s">
        <v>9582</v>
      </c>
      <c r="G510" s="621">
        <v>13586.63</v>
      </c>
      <c r="H510" s="19">
        <v>44243</v>
      </c>
      <c r="I510" s="925" t="s">
        <v>9583</v>
      </c>
    </row>
    <row r="511" spans="1:9" s="948" customFormat="1" ht="60.75">
      <c r="A511" s="12">
        <f t="shared" si="7"/>
        <v>500</v>
      </c>
      <c r="B511" s="13" t="s">
        <v>3289</v>
      </c>
      <c r="C511" s="12" t="s">
        <v>7338</v>
      </c>
      <c r="D511" s="12">
        <v>500</v>
      </c>
      <c r="E511" s="12" t="s">
        <v>6935</v>
      </c>
      <c r="F511" s="12" t="s">
        <v>7574</v>
      </c>
      <c r="G511" s="621">
        <v>13586.63</v>
      </c>
      <c r="H511" s="19">
        <v>43545</v>
      </c>
      <c r="I511" s="13" t="s">
        <v>6702</v>
      </c>
    </row>
    <row r="512" spans="1:9" s="948" customFormat="1" ht="60.75">
      <c r="A512" s="12">
        <f t="shared" si="7"/>
        <v>501</v>
      </c>
      <c r="B512" s="927" t="s">
        <v>3289</v>
      </c>
      <c r="C512" s="12" t="s">
        <v>7404</v>
      </c>
      <c r="D512" s="12">
        <v>500</v>
      </c>
      <c r="E512" s="84" t="s">
        <v>7120</v>
      </c>
      <c r="F512" s="12" t="s">
        <v>7575</v>
      </c>
      <c r="G512" s="621">
        <v>13586.63</v>
      </c>
      <c r="H512" s="19">
        <v>43861</v>
      </c>
      <c r="I512" s="79" t="s">
        <v>7576</v>
      </c>
    </row>
    <row r="513" spans="1:22" s="948" customFormat="1" ht="60.75">
      <c r="A513" s="12">
        <f t="shared" si="7"/>
        <v>502</v>
      </c>
      <c r="B513" s="927" t="s">
        <v>3289</v>
      </c>
      <c r="C513" s="12" t="s">
        <v>7338</v>
      </c>
      <c r="D513" s="12">
        <v>500</v>
      </c>
      <c r="E513" s="84" t="s">
        <v>7120</v>
      </c>
      <c r="F513" s="12" t="s">
        <v>7577</v>
      </c>
      <c r="G513" s="621">
        <v>13586.63</v>
      </c>
      <c r="H513" s="19">
        <v>43976</v>
      </c>
      <c r="I513" s="79" t="s">
        <v>7578</v>
      </c>
    </row>
    <row r="514" spans="1:22" s="948" customFormat="1" ht="60.75">
      <c r="A514" s="12">
        <f t="shared" si="7"/>
        <v>503</v>
      </c>
      <c r="B514" s="927" t="s">
        <v>3289</v>
      </c>
      <c r="C514" s="12" t="s">
        <v>7338</v>
      </c>
      <c r="D514" s="849">
        <v>500</v>
      </c>
      <c r="E514" s="84" t="s">
        <v>7120</v>
      </c>
      <c r="F514" s="12" t="s">
        <v>7579</v>
      </c>
      <c r="G514" s="621">
        <v>13586.63</v>
      </c>
      <c r="H514" s="19">
        <v>43872</v>
      </c>
      <c r="I514" s="79" t="s">
        <v>7580</v>
      </c>
    </row>
    <row r="515" spans="1:22" s="948" customFormat="1" ht="60.75">
      <c r="A515" s="12">
        <f t="shared" si="7"/>
        <v>504</v>
      </c>
      <c r="B515" s="926" t="s">
        <v>3289</v>
      </c>
      <c r="C515" s="12" t="s">
        <v>7345</v>
      </c>
      <c r="D515" s="12">
        <v>500</v>
      </c>
      <c r="E515" s="12" t="s">
        <v>6935</v>
      </c>
      <c r="F515" s="12" t="s">
        <v>7581</v>
      </c>
      <c r="G515" s="621">
        <v>13586.63</v>
      </c>
      <c r="H515" s="19">
        <v>43616</v>
      </c>
      <c r="I515" s="13" t="s">
        <v>7347</v>
      </c>
    </row>
    <row r="516" spans="1:22" s="948" customFormat="1" ht="81">
      <c r="A516" s="12">
        <f t="shared" si="7"/>
        <v>505</v>
      </c>
      <c r="B516" s="13" t="s">
        <v>3289</v>
      </c>
      <c r="C516" s="12" t="s">
        <v>7582</v>
      </c>
      <c r="D516" s="12">
        <v>1000</v>
      </c>
      <c r="E516" s="12" t="s">
        <v>7120</v>
      </c>
      <c r="F516" s="12" t="s">
        <v>7583</v>
      </c>
      <c r="G516" s="621">
        <v>27173.25</v>
      </c>
      <c r="H516" s="19">
        <v>43452</v>
      </c>
      <c r="I516" s="13" t="s">
        <v>6675</v>
      </c>
    </row>
    <row r="517" spans="1:22" s="948" customFormat="1" ht="60.75">
      <c r="A517" s="12">
        <f t="shared" si="7"/>
        <v>506</v>
      </c>
      <c r="B517" s="13" t="s">
        <v>3289</v>
      </c>
      <c r="C517" s="12" t="s">
        <v>7584</v>
      </c>
      <c r="D517" s="12">
        <v>1000</v>
      </c>
      <c r="E517" s="12" t="s">
        <v>7120</v>
      </c>
      <c r="F517" s="12" t="s">
        <v>7585</v>
      </c>
      <c r="G517" s="621">
        <v>27173.25</v>
      </c>
      <c r="H517" s="19">
        <v>43476</v>
      </c>
      <c r="I517" s="925" t="s">
        <v>7586</v>
      </c>
    </row>
    <row r="518" spans="1:22" s="948" customFormat="1" ht="96" customHeight="1">
      <c r="A518" s="12">
        <f t="shared" si="7"/>
        <v>507</v>
      </c>
      <c r="B518" s="13" t="s">
        <v>3289</v>
      </c>
      <c r="C518" s="12" t="s">
        <v>7536</v>
      </c>
      <c r="D518" s="12">
        <v>500</v>
      </c>
      <c r="E518" s="12" t="s">
        <v>7120</v>
      </c>
      <c r="F518" s="12" t="s">
        <v>7587</v>
      </c>
      <c r="G518" s="621">
        <v>13586.63</v>
      </c>
      <c r="H518" s="19">
        <v>43475</v>
      </c>
      <c r="I518" s="925" t="s">
        <v>7588</v>
      </c>
    </row>
    <row r="519" spans="1:22" s="948" customFormat="1" ht="96" customHeight="1">
      <c r="A519" s="12">
        <f t="shared" si="7"/>
        <v>508</v>
      </c>
      <c r="B519" s="13" t="s">
        <v>3289</v>
      </c>
      <c r="C519" s="12" t="s">
        <v>7031</v>
      </c>
      <c r="D519" s="12">
        <v>5600</v>
      </c>
      <c r="E519" s="12" t="s">
        <v>6939</v>
      </c>
      <c r="F519" s="12" t="s">
        <v>7589</v>
      </c>
      <c r="G519" s="621">
        <v>274288</v>
      </c>
      <c r="H519" s="19">
        <v>43452</v>
      </c>
      <c r="I519" s="13" t="s">
        <v>6675</v>
      </c>
    </row>
    <row r="520" spans="1:22" s="948" customFormat="1" ht="96" customHeight="1">
      <c r="A520" s="12">
        <f t="shared" si="7"/>
        <v>509</v>
      </c>
      <c r="B520" s="927" t="s">
        <v>3289</v>
      </c>
      <c r="C520" s="12" t="s">
        <v>7590</v>
      </c>
      <c r="D520" s="12">
        <v>6789</v>
      </c>
      <c r="E520" s="12" t="s">
        <v>6924</v>
      </c>
      <c r="F520" s="12" t="s">
        <v>7591</v>
      </c>
      <c r="G520" s="621">
        <v>260561.82</v>
      </c>
      <c r="H520" s="19">
        <v>43847</v>
      </c>
      <c r="I520" s="79" t="s">
        <v>7203</v>
      </c>
    </row>
    <row r="521" spans="1:22" s="948" customFormat="1" ht="96" customHeight="1">
      <c r="A521" s="12">
        <f t="shared" si="7"/>
        <v>510</v>
      </c>
      <c r="B521" s="925" t="s">
        <v>3289</v>
      </c>
      <c r="C521" s="12" t="s">
        <v>9554</v>
      </c>
      <c r="D521" s="12">
        <v>5100</v>
      </c>
      <c r="E521" s="12" t="s">
        <v>6939</v>
      </c>
      <c r="F521" s="12" t="s">
        <v>7592</v>
      </c>
      <c r="G521" s="621">
        <v>249798</v>
      </c>
      <c r="H521" s="19">
        <v>43745</v>
      </c>
      <c r="I521" s="925" t="s">
        <v>3290</v>
      </c>
      <c r="J521" s="949"/>
      <c r="K521" s="949"/>
      <c r="L521" s="949"/>
      <c r="M521" s="949"/>
      <c r="N521" s="949"/>
      <c r="O521" s="949"/>
      <c r="P521" s="949"/>
      <c r="Q521" s="949"/>
      <c r="R521" s="949"/>
      <c r="S521" s="949"/>
      <c r="T521" s="949"/>
      <c r="U521" s="949"/>
      <c r="V521" s="949"/>
    </row>
    <row r="522" spans="1:22" s="948" customFormat="1" ht="96" customHeight="1">
      <c r="A522" s="12">
        <f t="shared" si="7"/>
        <v>511</v>
      </c>
      <c r="B522" s="929" t="s">
        <v>3289</v>
      </c>
      <c r="C522" s="12" t="s">
        <v>9554</v>
      </c>
      <c r="D522" s="12">
        <v>4700</v>
      </c>
      <c r="E522" s="12" t="s">
        <v>6939</v>
      </c>
      <c r="F522" s="12" t="s">
        <v>7593</v>
      </c>
      <c r="G522" s="621">
        <v>230206</v>
      </c>
      <c r="H522" s="19">
        <v>43745</v>
      </c>
      <c r="I522" s="925" t="s">
        <v>3290</v>
      </c>
      <c r="J522" s="949"/>
      <c r="K522" s="949"/>
      <c r="L522" s="949"/>
      <c r="M522" s="949"/>
      <c r="N522" s="949"/>
      <c r="O522" s="949"/>
      <c r="P522" s="949"/>
      <c r="Q522" s="949"/>
      <c r="R522" s="949"/>
      <c r="S522" s="949"/>
      <c r="T522" s="949"/>
      <c r="U522" s="949"/>
      <c r="V522" s="949"/>
    </row>
    <row r="523" spans="1:22" s="948" customFormat="1" ht="96" customHeight="1">
      <c r="A523" s="12">
        <f t="shared" si="7"/>
        <v>512</v>
      </c>
      <c r="B523" s="933" t="s">
        <v>3289</v>
      </c>
      <c r="C523" s="19" t="s">
        <v>7594</v>
      </c>
      <c r="D523" s="189">
        <v>6400</v>
      </c>
      <c r="E523" s="19" t="s">
        <v>6924</v>
      </c>
      <c r="F523" s="19" t="s">
        <v>7595</v>
      </c>
      <c r="G523" s="621">
        <v>313472</v>
      </c>
      <c r="H523" s="19">
        <v>43745</v>
      </c>
      <c r="I523" s="925" t="s">
        <v>3290</v>
      </c>
      <c r="J523" s="950"/>
      <c r="K523" s="951"/>
      <c r="L523" s="951"/>
      <c r="M523" s="951"/>
      <c r="N523" s="951"/>
      <c r="O523" s="951"/>
      <c r="P523" s="951"/>
      <c r="Q523" s="951"/>
      <c r="R523" s="951"/>
      <c r="S523" s="951"/>
      <c r="T523" s="951"/>
      <c r="U523" s="951"/>
      <c r="V523" s="951"/>
    </row>
    <row r="524" spans="1:22" s="948" customFormat="1" ht="96" customHeight="1">
      <c r="A524" s="12">
        <f t="shared" ref="A524:A587" si="8">1+A523</f>
        <v>513</v>
      </c>
      <c r="B524" s="13" t="s">
        <v>3289</v>
      </c>
      <c r="C524" s="12" t="s">
        <v>7208</v>
      </c>
      <c r="D524" s="12">
        <v>6300</v>
      </c>
      <c r="E524" s="12" t="s">
        <v>6939</v>
      </c>
      <c r="F524" s="12" t="s">
        <v>7596</v>
      </c>
      <c r="G524" s="621">
        <v>308574</v>
      </c>
      <c r="H524" s="19">
        <v>43452</v>
      </c>
      <c r="I524" s="13" t="s">
        <v>6675</v>
      </c>
    </row>
    <row r="525" spans="1:22" s="948" customFormat="1" ht="96" customHeight="1">
      <c r="A525" s="12">
        <f t="shared" si="8"/>
        <v>514</v>
      </c>
      <c r="B525" s="13" t="s">
        <v>3289</v>
      </c>
      <c r="C525" s="12" t="s">
        <v>7031</v>
      </c>
      <c r="D525" s="12">
        <v>10000</v>
      </c>
      <c r="E525" s="12" t="s">
        <v>6939</v>
      </c>
      <c r="F525" s="12" t="s">
        <v>7597</v>
      </c>
      <c r="G525" s="621">
        <v>489800</v>
      </c>
      <c r="H525" s="19">
        <v>43452</v>
      </c>
      <c r="I525" s="13" t="s">
        <v>6675</v>
      </c>
    </row>
    <row r="526" spans="1:22" s="948" customFormat="1" ht="96" customHeight="1">
      <c r="A526" s="12">
        <f t="shared" si="8"/>
        <v>515</v>
      </c>
      <c r="B526" s="933" t="s">
        <v>3289</v>
      </c>
      <c r="C526" s="19" t="s">
        <v>7598</v>
      </c>
      <c r="D526" s="189">
        <v>8500</v>
      </c>
      <c r="E526" s="19" t="s">
        <v>6924</v>
      </c>
      <c r="F526" s="19" t="s">
        <v>7599</v>
      </c>
      <c r="G526" s="621">
        <v>348330</v>
      </c>
      <c r="H526" s="19">
        <v>43745</v>
      </c>
      <c r="I526" s="925" t="s">
        <v>3290</v>
      </c>
      <c r="J526" s="950"/>
      <c r="K526" s="951"/>
      <c r="L526" s="951"/>
      <c r="M526" s="951"/>
      <c r="N526" s="951"/>
      <c r="O526" s="951"/>
      <c r="P526" s="951"/>
      <c r="Q526" s="951"/>
      <c r="R526" s="951"/>
      <c r="S526" s="951"/>
      <c r="T526" s="951"/>
      <c r="U526" s="951"/>
      <c r="V526" s="951"/>
    </row>
    <row r="527" spans="1:22" s="948" customFormat="1" ht="96" customHeight="1">
      <c r="A527" s="12">
        <f t="shared" si="8"/>
        <v>516</v>
      </c>
      <c r="B527" s="929" t="s">
        <v>3289</v>
      </c>
      <c r="C527" s="84" t="s">
        <v>7031</v>
      </c>
      <c r="D527" s="84">
        <v>5033</v>
      </c>
      <c r="E527" s="84" t="s">
        <v>6924</v>
      </c>
      <c r="F527" s="12" t="s">
        <v>7600</v>
      </c>
      <c r="G527" s="621">
        <v>246516.34</v>
      </c>
      <c r="H527" s="19">
        <v>43745</v>
      </c>
      <c r="I527" s="925" t="s">
        <v>3290</v>
      </c>
      <c r="J527" s="950"/>
      <c r="K527" s="951"/>
      <c r="L527" s="951"/>
      <c r="M527" s="951"/>
      <c r="N527" s="951"/>
      <c r="O527" s="951"/>
      <c r="P527" s="951"/>
      <c r="Q527" s="951"/>
      <c r="R527" s="951"/>
      <c r="S527" s="951"/>
      <c r="T527" s="951"/>
      <c r="U527" s="951"/>
      <c r="V527" s="951"/>
    </row>
    <row r="528" spans="1:22" s="948" customFormat="1" ht="96" customHeight="1">
      <c r="A528" s="12">
        <f t="shared" si="8"/>
        <v>517</v>
      </c>
      <c r="B528" s="929" t="s">
        <v>3289</v>
      </c>
      <c r="C528" s="84" t="s">
        <v>7039</v>
      </c>
      <c r="D528" s="84">
        <v>5300</v>
      </c>
      <c r="E528" s="84" t="s">
        <v>6924</v>
      </c>
      <c r="F528" s="12" t="s">
        <v>7601</v>
      </c>
      <c r="G528" s="621">
        <v>259594</v>
      </c>
      <c r="H528" s="19">
        <v>43745</v>
      </c>
      <c r="I528" s="925" t="s">
        <v>3290</v>
      </c>
      <c r="J528" s="950"/>
      <c r="K528" s="951"/>
      <c r="L528" s="951"/>
      <c r="M528" s="951"/>
      <c r="N528" s="951"/>
      <c r="O528" s="951"/>
      <c r="P528" s="951"/>
      <c r="Q528" s="951"/>
      <c r="R528" s="951"/>
      <c r="S528" s="951"/>
      <c r="T528" s="951"/>
      <c r="U528" s="951"/>
      <c r="V528" s="951"/>
    </row>
    <row r="529" spans="1:22" s="948" customFormat="1" ht="96" customHeight="1">
      <c r="A529" s="12">
        <f t="shared" si="8"/>
        <v>518</v>
      </c>
      <c r="B529" s="925" t="s">
        <v>3289</v>
      </c>
      <c r="C529" s="12" t="s">
        <v>9584</v>
      </c>
      <c r="D529" s="12">
        <v>1500</v>
      </c>
      <c r="E529" s="12" t="s">
        <v>7602</v>
      </c>
      <c r="F529" s="12" t="s">
        <v>7603</v>
      </c>
      <c r="G529" s="621">
        <v>61365</v>
      </c>
      <c r="H529" s="19">
        <v>43745</v>
      </c>
      <c r="I529" s="925" t="s">
        <v>3290</v>
      </c>
      <c r="J529" s="949"/>
      <c r="K529" s="949"/>
      <c r="L529" s="949"/>
      <c r="M529" s="949"/>
      <c r="N529" s="949"/>
      <c r="O529" s="949"/>
      <c r="P529" s="949"/>
      <c r="Q529" s="949"/>
      <c r="R529" s="949"/>
      <c r="S529" s="949"/>
      <c r="T529" s="949"/>
      <c r="U529" s="949"/>
      <c r="V529" s="949"/>
    </row>
    <row r="530" spans="1:22" s="948" customFormat="1" ht="96" customHeight="1">
      <c r="A530" s="12">
        <f t="shared" si="8"/>
        <v>519</v>
      </c>
      <c r="B530" s="929" t="s">
        <v>3289</v>
      </c>
      <c r="C530" s="12" t="s">
        <v>9584</v>
      </c>
      <c r="D530" s="12">
        <v>1500</v>
      </c>
      <c r="E530" s="12" t="s">
        <v>6939</v>
      </c>
      <c r="F530" s="12" t="s">
        <v>7604</v>
      </c>
      <c r="G530" s="621">
        <v>57630</v>
      </c>
      <c r="H530" s="19">
        <v>43745</v>
      </c>
      <c r="I530" s="925" t="s">
        <v>3290</v>
      </c>
      <c r="J530" s="958"/>
      <c r="K530" s="958"/>
      <c r="L530" s="958"/>
      <c r="M530" s="958"/>
      <c r="N530" s="958"/>
      <c r="O530" s="958"/>
      <c r="P530" s="958"/>
      <c r="Q530" s="958"/>
      <c r="R530" s="958"/>
      <c r="S530" s="958"/>
      <c r="T530" s="958"/>
      <c r="U530" s="958"/>
      <c r="V530" s="958"/>
    </row>
    <row r="531" spans="1:22" s="948" customFormat="1" ht="96" customHeight="1">
      <c r="A531" s="12">
        <f t="shared" si="8"/>
        <v>520</v>
      </c>
      <c r="B531" s="13" t="s">
        <v>3289</v>
      </c>
      <c r="C531" s="12" t="s">
        <v>7605</v>
      </c>
      <c r="D531" s="12">
        <v>4300</v>
      </c>
      <c r="E531" s="12" t="s">
        <v>6939</v>
      </c>
      <c r="F531" s="12" t="s">
        <v>7606</v>
      </c>
      <c r="G531" s="621">
        <v>165206</v>
      </c>
      <c r="H531" s="19">
        <v>43452</v>
      </c>
      <c r="I531" s="13" t="s">
        <v>6675</v>
      </c>
    </row>
    <row r="532" spans="1:22" s="948" customFormat="1" ht="96" customHeight="1">
      <c r="A532" s="12">
        <f t="shared" si="8"/>
        <v>521</v>
      </c>
      <c r="B532" s="929" t="s">
        <v>3289</v>
      </c>
      <c r="C532" s="12" t="s">
        <v>9584</v>
      </c>
      <c r="D532" s="12">
        <v>1500</v>
      </c>
      <c r="E532" s="12" t="s">
        <v>6939</v>
      </c>
      <c r="F532" s="12" t="s">
        <v>7607</v>
      </c>
      <c r="G532" s="621">
        <v>57630</v>
      </c>
      <c r="H532" s="19">
        <v>43745</v>
      </c>
      <c r="I532" s="925" t="s">
        <v>3290</v>
      </c>
      <c r="J532" s="958"/>
      <c r="K532" s="958"/>
      <c r="L532" s="958"/>
      <c r="M532" s="958"/>
      <c r="N532" s="958"/>
      <c r="O532" s="958"/>
      <c r="P532" s="958"/>
      <c r="Q532" s="958"/>
      <c r="R532" s="958"/>
      <c r="S532" s="958"/>
      <c r="T532" s="958"/>
      <c r="U532" s="958"/>
      <c r="V532" s="958"/>
    </row>
    <row r="533" spans="1:22" s="948" customFormat="1" ht="96" customHeight="1">
      <c r="A533" s="12">
        <f t="shared" si="8"/>
        <v>522</v>
      </c>
      <c r="B533" s="927" t="s">
        <v>3289</v>
      </c>
      <c r="C533" s="12" t="s">
        <v>7590</v>
      </c>
      <c r="D533" s="12">
        <v>1867</v>
      </c>
      <c r="E533" s="12" t="s">
        <v>6924</v>
      </c>
      <c r="F533" s="12" t="s">
        <v>7608</v>
      </c>
      <c r="G533" s="621">
        <v>71655.460000000006</v>
      </c>
      <c r="H533" s="19">
        <v>43847</v>
      </c>
      <c r="I533" s="79" t="s">
        <v>7203</v>
      </c>
    </row>
    <row r="534" spans="1:22" s="948" customFormat="1" ht="96" customHeight="1">
      <c r="A534" s="12">
        <f t="shared" si="8"/>
        <v>523</v>
      </c>
      <c r="B534" s="13" t="s">
        <v>3289</v>
      </c>
      <c r="C534" s="12" t="s">
        <v>7605</v>
      </c>
      <c r="D534" s="12">
        <v>6000</v>
      </c>
      <c r="E534" s="12" t="s">
        <v>6939</v>
      </c>
      <c r="F534" s="12" t="s">
        <v>7609</v>
      </c>
      <c r="G534" s="621">
        <v>230520</v>
      </c>
      <c r="H534" s="19">
        <v>43452</v>
      </c>
      <c r="I534" s="13" t="s">
        <v>6675</v>
      </c>
    </row>
    <row r="535" spans="1:22" s="948" customFormat="1" ht="96" customHeight="1">
      <c r="A535" s="12">
        <f t="shared" si="8"/>
        <v>524</v>
      </c>
      <c r="B535" s="925" t="s">
        <v>3289</v>
      </c>
      <c r="C535" s="12" t="s">
        <v>9584</v>
      </c>
      <c r="D535" s="63">
        <v>7300</v>
      </c>
      <c r="E535" s="12" t="s">
        <v>6939</v>
      </c>
      <c r="F535" s="12" t="s">
        <v>7610</v>
      </c>
      <c r="G535" s="621">
        <v>280466</v>
      </c>
      <c r="H535" s="19">
        <v>43745</v>
      </c>
      <c r="I535" s="925" t="s">
        <v>3290</v>
      </c>
      <c r="J535" s="949"/>
      <c r="K535" s="949"/>
      <c r="L535" s="949"/>
      <c r="M535" s="949"/>
      <c r="N535" s="949"/>
      <c r="O535" s="949"/>
      <c r="P535" s="949"/>
      <c r="Q535" s="949"/>
      <c r="R535" s="949"/>
      <c r="S535" s="949"/>
      <c r="T535" s="949"/>
      <c r="U535" s="949"/>
      <c r="V535" s="949"/>
    </row>
    <row r="536" spans="1:22" s="948" customFormat="1" ht="96" customHeight="1">
      <c r="A536" s="12">
        <f t="shared" si="8"/>
        <v>525</v>
      </c>
      <c r="B536" s="926" t="s">
        <v>3289</v>
      </c>
      <c r="C536" s="12" t="s">
        <v>3691</v>
      </c>
      <c r="D536" s="12">
        <v>1038</v>
      </c>
      <c r="E536" s="12" t="s">
        <v>3661</v>
      </c>
      <c r="F536" s="12" t="s">
        <v>3566</v>
      </c>
      <c r="G536" s="621">
        <v>59830.32</v>
      </c>
      <c r="H536" s="19">
        <v>43452</v>
      </c>
      <c r="I536" s="13" t="s">
        <v>6675</v>
      </c>
    </row>
    <row r="537" spans="1:22" s="948" customFormat="1" ht="96" customHeight="1">
      <c r="A537" s="12">
        <f t="shared" si="8"/>
        <v>526</v>
      </c>
      <c r="B537" s="929" t="s">
        <v>3289</v>
      </c>
      <c r="C537" s="12" t="s">
        <v>9585</v>
      </c>
      <c r="D537" s="84">
        <v>1500</v>
      </c>
      <c r="E537" s="12" t="s">
        <v>6939</v>
      </c>
      <c r="F537" s="12" t="s">
        <v>7611</v>
      </c>
      <c r="G537" s="621">
        <v>59550</v>
      </c>
      <c r="H537" s="19">
        <v>43745</v>
      </c>
      <c r="I537" s="925" t="s">
        <v>3290</v>
      </c>
      <c r="J537" s="949"/>
      <c r="K537" s="949"/>
      <c r="L537" s="949"/>
      <c r="M537" s="949"/>
      <c r="N537" s="949"/>
      <c r="O537" s="949"/>
      <c r="P537" s="949"/>
      <c r="Q537" s="949"/>
      <c r="R537" s="949"/>
      <c r="S537" s="949"/>
      <c r="T537" s="949"/>
      <c r="U537" s="949"/>
      <c r="V537" s="949"/>
    </row>
    <row r="538" spans="1:22" s="948" customFormat="1" ht="96" customHeight="1">
      <c r="A538" s="12">
        <f t="shared" si="8"/>
        <v>527</v>
      </c>
      <c r="B538" s="13" t="s">
        <v>3289</v>
      </c>
      <c r="C538" s="12" t="s">
        <v>3570</v>
      </c>
      <c r="D538" s="12">
        <v>6</v>
      </c>
      <c r="E538" s="12" t="s">
        <v>3571</v>
      </c>
      <c r="F538" s="12" t="s">
        <v>3572</v>
      </c>
      <c r="G538" s="621">
        <v>21818.01</v>
      </c>
      <c r="H538" s="19">
        <v>43452</v>
      </c>
      <c r="I538" s="13" t="s">
        <v>6675</v>
      </c>
    </row>
    <row r="539" spans="1:22" s="948" customFormat="1" ht="96" customHeight="1">
      <c r="A539" s="12">
        <f t="shared" si="8"/>
        <v>528</v>
      </c>
      <c r="B539" s="926" t="s">
        <v>3289</v>
      </c>
      <c r="C539" s="12" t="s">
        <v>6699</v>
      </c>
      <c r="D539" s="12">
        <v>5657</v>
      </c>
      <c r="E539" s="12" t="s">
        <v>3661</v>
      </c>
      <c r="F539" s="12" t="s">
        <v>3717</v>
      </c>
      <c r="G539" s="621">
        <v>326069.48</v>
      </c>
      <c r="H539" s="19">
        <v>43452</v>
      </c>
      <c r="I539" s="13" t="s">
        <v>6675</v>
      </c>
    </row>
    <row r="540" spans="1:22" s="948" customFormat="1" ht="96" customHeight="1">
      <c r="A540" s="12">
        <f t="shared" si="8"/>
        <v>529</v>
      </c>
      <c r="B540" s="927" t="s">
        <v>3289</v>
      </c>
      <c r="C540" s="12" t="s">
        <v>7612</v>
      </c>
      <c r="D540" s="12">
        <v>8200</v>
      </c>
      <c r="E540" s="12" t="s">
        <v>6939</v>
      </c>
      <c r="F540" s="12" t="s">
        <v>7613</v>
      </c>
      <c r="G540" s="621">
        <v>271748</v>
      </c>
      <c r="H540" s="19">
        <v>43753</v>
      </c>
      <c r="I540" s="13" t="s">
        <v>7614</v>
      </c>
    </row>
    <row r="541" spans="1:22" s="948" customFormat="1" ht="96" customHeight="1">
      <c r="A541" s="12">
        <f t="shared" si="8"/>
        <v>530</v>
      </c>
      <c r="B541" s="927" t="s">
        <v>3289</v>
      </c>
      <c r="C541" s="12" t="s">
        <v>3765</v>
      </c>
      <c r="D541" s="12">
        <v>92</v>
      </c>
      <c r="E541" s="12" t="s">
        <v>3766</v>
      </c>
      <c r="F541" s="12" t="s">
        <v>3767</v>
      </c>
      <c r="G541" s="621">
        <v>34368.94</v>
      </c>
      <c r="H541" s="19">
        <v>43452</v>
      </c>
      <c r="I541" s="13" t="s">
        <v>6675</v>
      </c>
    </row>
    <row r="542" spans="1:22" s="948" customFormat="1" ht="96" customHeight="1">
      <c r="A542" s="12">
        <f t="shared" si="8"/>
        <v>531</v>
      </c>
      <c r="B542" s="926" t="s">
        <v>3289</v>
      </c>
      <c r="C542" s="12" t="s">
        <v>3712</v>
      </c>
      <c r="D542" s="12">
        <v>6500</v>
      </c>
      <c r="E542" s="12" t="s">
        <v>3661</v>
      </c>
      <c r="F542" s="12" t="s">
        <v>3714</v>
      </c>
      <c r="G542" s="621">
        <v>1004835</v>
      </c>
      <c r="H542" s="19">
        <v>43452</v>
      </c>
      <c r="I542" s="13" t="s">
        <v>6675</v>
      </c>
    </row>
    <row r="543" spans="1:22" s="948" customFormat="1" ht="96" customHeight="1">
      <c r="A543" s="12">
        <f t="shared" si="8"/>
        <v>532</v>
      </c>
      <c r="B543" s="13" t="s">
        <v>3289</v>
      </c>
      <c r="C543" s="12" t="s">
        <v>9586</v>
      </c>
      <c r="D543" s="12">
        <v>781</v>
      </c>
      <c r="E543" s="12" t="s">
        <v>3498</v>
      </c>
      <c r="F543" s="12" t="s">
        <v>3499</v>
      </c>
      <c r="G543" s="621">
        <v>352777.7</v>
      </c>
      <c r="H543" s="19">
        <v>43452</v>
      </c>
      <c r="I543" s="13" t="s">
        <v>6675</v>
      </c>
    </row>
    <row r="544" spans="1:22" s="948" customFormat="1" ht="96" customHeight="1">
      <c r="A544" s="12">
        <f t="shared" si="8"/>
        <v>533</v>
      </c>
      <c r="B544" s="929" t="s">
        <v>3289</v>
      </c>
      <c r="C544" s="84" t="s">
        <v>7616</v>
      </c>
      <c r="D544" s="84">
        <v>14370</v>
      </c>
      <c r="E544" s="84" t="s">
        <v>3305</v>
      </c>
      <c r="F544" s="12" t="s">
        <v>3312</v>
      </c>
      <c r="G544" s="621">
        <v>4393627.5</v>
      </c>
      <c r="H544" s="19">
        <v>43745</v>
      </c>
      <c r="I544" s="13" t="s">
        <v>3290</v>
      </c>
    </row>
    <row r="545" spans="1:22" s="948" customFormat="1" ht="96" customHeight="1">
      <c r="A545" s="12">
        <f t="shared" si="8"/>
        <v>534</v>
      </c>
      <c r="B545" s="926" t="s">
        <v>3289</v>
      </c>
      <c r="C545" s="12" t="s">
        <v>3719</v>
      </c>
      <c r="D545" s="12">
        <v>2256</v>
      </c>
      <c r="E545" s="12" t="s">
        <v>3661</v>
      </c>
      <c r="F545" s="12" t="s">
        <v>3720</v>
      </c>
      <c r="G545" s="621">
        <v>255311.52</v>
      </c>
      <c r="H545" s="19">
        <v>43452</v>
      </c>
      <c r="I545" s="13" t="s">
        <v>6675</v>
      </c>
    </row>
    <row r="546" spans="1:22" s="948" customFormat="1" ht="96" customHeight="1">
      <c r="A546" s="12">
        <f t="shared" si="8"/>
        <v>535</v>
      </c>
      <c r="B546" s="13" t="s">
        <v>3289</v>
      </c>
      <c r="C546" s="12" t="s">
        <v>843</v>
      </c>
      <c r="D546" s="12">
        <v>400</v>
      </c>
      <c r="E546" s="12" t="s">
        <v>6939</v>
      </c>
      <c r="F546" s="12" t="s">
        <v>7615</v>
      </c>
      <c r="G546" s="621">
        <v>13520</v>
      </c>
      <c r="H546" s="19">
        <v>43452</v>
      </c>
      <c r="I546" s="13" t="s">
        <v>6675</v>
      </c>
    </row>
    <row r="547" spans="1:22" s="948" customFormat="1" ht="96" customHeight="1">
      <c r="A547" s="12">
        <f t="shared" si="8"/>
        <v>536</v>
      </c>
      <c r="B547" s="936" t="s">
        <v>3289</v>
      </c>
      <c r="C547" s="12" t="s">
        <v>9587</v>
      </c>
      <c r="D547" s="84">
        <v>5020</v>
      </c>
      <c r="E547" s="12" t="s">
        <v>3300</v>
      </c>
      <c r="F547" s="12" t="s">
        <v>3311</v>
      </c>
      <c r="G547" s="621">
        <v>1767140.4</v>
      </c>
      <c r="H547" s="19">
        <v>43745</v>
      </c>
      <c r="I547" s="13" t="s">
        <v>3290</v>
      </c>
    </row>
    <row r="548" spans="1:22" s="948" customFormat="1" ht="96" customHeight="1">
      <c r="A548" s="12">
        <f t="shared" si="8"/>
        <v>537</v>
      </c>
      <c r="B548" s="926" t="s">
        <v>3289</v>
      </c>
      <c r="C548" s="12" t="s">
        <v>3747</v>
      </c>
      <c r="D548" s="12">
        <v>2854</v>
      </c>
      <c r="E548" s="12" t="s">
        <v>3608</v>
      </c>
      <c r="F548" s="12" t="s">
        <v>3748</v>
      </c>
      <c r="G548" s="621">
        <v>1769.48</v>
      </c>
      <c r="H548" s="19">
        <v>43452</v>
      </c>
      <c r="I548" s="13" t="s">
        <v>6675</v>
      </c>
    </row>
    <row r="549" spans="1:22" s="948" customFormat="1" ht="135" customHeight="1">
      <c r="A549" s="12">
        <f t="shared" si="8"/>
        <v>538</v>
      </c>
      <c r="B549" s="13" t="s">
        <v>3289</v>
      </c>
      <c r="C549" s="12" t="s">
        <v>7616</v>
      </c>
      <c r="D549" s="12">
        <v>4900</v>
      </c>
      <c r="E549" s="12" t="s">
        <v>6939</v>
      </c>
      <c r="F549" s="12" t="s">
        <v>7617</v>
      </c>
      <c r="G549" s="621">
        <v>214620</v>
      </c>
      <c r="H549" s="19">
        <v>43452</v>
      </c>
      <c r="I549" s="13" t="s">
        <v>6675</v>
      </c>
    </row>
    <row r="550" spans="1:22" s="948" customFormat="1" ht="96" customHeight="1">
      <c r="A550" s="12">
        <f t="shared" si="8"/>
        <v>539</v>
      </c>
      <c r="B550" s="926" t="s">
        <v>3289</v>
      </c>
      <c r="C550" s="12" t="s">
        <v>3712</v>
      </c>
      <c r="D550" s="12">
        <v>784</v>
      </c>
      <c r="E550" s="12" t="s">
        <v>3661</v>
      </c>
      <c r="F550" s="12" t="s">
        <v>3713</v>
      </c>
      <c r="G550" s="621">
        <v>121198.56</v>
      </c>
      <c r="H550" s="19">
        <v>43452</v>
      </c>
      <c r="I550" s="13" t="s">
        <v>6675</v>
      </c>
    </row>
    <row r="551" spans="1:22" s="948" customFormat="1" ht="83.45" customHeight="1">
      <c r="A551" s="12">
        <f t="shared" si="8"/>
        <v>540</v>
      </c>
      <c r="B551" s="13" t="s">
        <v>3289</v>
      </c>
      <c r="C551" s="12" t="s">
        <v>7616</v>
      </c>
      <c r="D551" s="12">
        <v>4000</v>
      </c>
      <c r="E551" s="12" t="s">
        <v>6939</v>
      </c>
      <c r="F551" s="12" t="s">
        <v>7618</v>
      </c>
      <c r="G551" s="621">
        <v>175200</v>
      </c>
      <c r="H551" s="19">
        <v>43452</v>
      </c>
      <c r="I551" s="13" t="s">
        <v>6675</v>
      </c>
    </row>
    <row r="552" spans="1:22" s="948" customFormat="1" ht="96" customHeight="1">
      <c r="A552" s="12">
        <f t="shared" si="8"/>
        <v>541</v>
      </c>
      <c r="B552" s="926" t="s">
        <v>3289</v>
      </c>
      <c r="C552" s="12" t="s">
        <v>3718</v>
      </c>
      <c r="D552" s="12">
        <v>550</v>
      </c>
      <c r="E552" s="12" t="s">
        <v>3661</v>
      </c>
      <c r="F552" s="12" t="s">
        <v>3582</v>
      </c>
      <c r="G552" s="621">
        <v>31702</v>
      </c>
      <c r="H552" s="19">
        <v>43452</v>
      </c>
      <c r="I552" s="13" t="s">
        <v>6675</v>
      </c>
    </row>
    <row r="553" spans="1:22" s="948" customFormat="1" ht="96" customHeight="1">
      <c r="A553" s="12">
        <f t="shared" si="8"/>
        <v>542</v>
      </c>
      <c r="B553" s="929" t="s">
        <v>3289</v>
      </c>
      <c r="C553" s="12" t="s">
        <v>9588</v>
      </c>
      <c r="D553" s="12">
        <v>4000</v>
      </c>
      <c r="E553" s="12" t="s">
        <v>6939</v>
      </c>
      <c r="F553" s="12" t="s">
        <v>7619</v>
      </c>
      <c r="G553" s="621">
        <v>126240</v>
      </c>
      <c r="H553" s="19">
        <v>43745</v>
      </c>
      <c r="I553" s="925" t="s">
        <v>3290</v>
      </c>
      <c r="J553" s="951"/>
      <c r="K553" s="951"/>
      <c r="L553" s="951"/>
      <c r="M553" s="951"/>
      <c r="N553" s="951"/>
      <c r="O553" s="951"/>
      <c r="P553" s="951"/>
      <c r="Q553" s="951"/>
      <c r="R553" s="951"/>
      <c r="S553" s="951"/>
      <c r="T553" s="951"/>
      <c r="U553" s="951"/>
      <c r="V553" s="951"/>
    </row>
    <row r="554" spans="1:22" s="948" customFormat="1" ht="96" customHeight="1">
      <c r="A554" s="12">
        <f t="shared" si="8"/>
        <v>543</v>
      </c>
      <c r="B554" s="13" t="s">
        <v>3289</v>
      </c>
      <c r="C554" s="12" t="s">
        <v>7620</v>
      </c>
      <c r="D554" s="12">
        <v>5200</v>
      </c>
      <c r="E554" s="12" t="s">
        <v>6924</v>
      </c>
      <c r="F554" s="12" t="s">
        <v>7621</v>
      </c>
      <c r="G554" s="621">
        <v>164112</v>
      </c>
      <c r="H554" s="19">
        <v>43545</v>
      </c>
      <c r="I554" s="13" t="s">
        <v>7622</v>
      </c>
    </row>
    <row r="555" spans="1:22" s="948" customFormat="1" ht="96" customHeight="1">
      <c r="A555" s="12">
        <f t="shared" si="8"/>
        <v>544</v>
      </c>
      <c r="B555" s="13" t="s">
        <v>3289</v>
      </c>
      <c r="C555" s="59" t="s">
        <v>6774</v>
      </c>
      <c r="D555" s="930">
        <v>1221</v>
      </c>
      <c r="E555" s="12" t="s">
        <v>9589</v>
      </c>
      <c r="F555" s="59" t="s">
        <v>6775</v>
      </c>
      <c r="G555" s="621">
        <v>30065.07</v>
      </c>
      <c r="H555" s="19">
        <v>44153</v>
      </c>
      <c r="I555" s="59" t="s">
        <v>6776</v>
      </c>
    </row>
    <row r="556" spans="1:22" s="948" customFormat="1" ht="96" customHeight="1">
      <c r="A556" s="12">
        <f t="shared" si="8"/>
        <v>545</v>
      </c>
      <c r="B556" s="13" t="s">
        <v>3289</v>
      </c>
      <c r="C556" s="12" t="s">
        <v>3535</v>
      </c>
      <c r="D556" s="12">
        <v>1807</v>
      </c>
      <c r="E556" s="12" t="s">
        <v>3529</v>
      </c>
      <c r="F556" s="12" t="s">
        <v>3536</v>
      </c>
      <c r="G556" s="621">
        <v>104155.48</v>
      </c>
      <c r="H556" s="19">
        <v>43452</v>
      </c>
      <c r="I556" s="13" t="s">
        <v>6675</v>
      </c>
    </row>
    <row r="557" spans="1:22" s="948" customFormat="1" ht="156" customHeight="1">
      <c r="A557" s="12">
        <f t="shared" si="8"/>
        <v>546</v>
      </c>
      <c r="B557" s="13" t="s">
        <v>3289</v>
      </c>
      <c r="C557" s="12" t="s">
        <v>3524</v>
      </c>
      <c r="D557" s="12">
        <v>3543</v>
      </c>
      <c r="E557" s="12" t="s">
        <v>3529</v>
      </c>
      <c r="F557" s="12" t="s">
        <v>3530</v>
      </c>
      <c r="G557" s="621">
        <v>362130.03</v>
      </c>
      <c r="H557" s="19">
        <v>43452</v>
      </c>
      <c r="I557" s="13" t="s">
        <v>6675</v>
      </c>
    </row>
    <row r="558" spans="1:22" s="948" customFormat="1" ht="96" customHeight="1">
      <c r="A558" s="12">
        <f t="shared" si="8"/>
        <v>547</v>
      </c>
      <c r="B558" s="13" t="s">
        <v>3289</v>
      </c>
      <c r="C558" s="12" t="s">
        <v>3533</v>
      </c>
      <c r="D558" s="12">
        <v>2343</v>
      </c>
      <c r="E558" s="12" t="s">
        <v>3529</v>
      </c>
      <c r="F558" s="12" t="s">
        <v>3534</v>
      </c>
      <c r="G558" s="621">
        <v>200959.11</v>
      </c>
      <c r="H558" s="19">
        <v>43452</v>
      </c>
      <c r="I558" s="13" t="s">
        <v>6675</v>
      </c>
    </row>
    <row r="559" spans="1:22" s="948" customFormat="1" ht="96" customHeight="1">
      <c r="A559" s="12">
        <f t="shared" si="8"/>
        <v>548</v>
      </c>
      <c r="B559" s="925" t="s">
        <v>3289</v>
      </c>
      <c r="C559" s="12" t="s">
        <v>9590</v>
      </c>
      <c r="D559" s="12">
        <v>1900</v>
      </c>
      <c r="E559" s="12" t="s">
        <v>6939</v>
      </c>
      <c r="F559" s="12" t="s">
        <v>7623</v>
      </c>
      <c r="G559" s="621">
        <v>44536</v>
      </c>
      <c r="H559" s="19">
        <v>43745</v>
      </c>
      <c r="I559" s="925" t="s">
        <v>3290</v>
      </c>
      <c r="J559" s="949"/>
      <c r="K559" s="949"/>
      <c r="L559" s="949"/>
      <c r="M559" s="949"/>
      <c r="N559" s="949"/>
      <c r="O559" s="949"/>
      <c r="P559" s="949"/>
      <c r="Q559" s="949"/>
      <c r="R559" s="949"/>
      <c r="S559" s="949"/>
      <c r="T559" s="949"/>
      <c r="U559" s="949"/>
      <c r="V559" s="949"/>
    </row>
    <row r="560" spans="1:22" s="948" customFormat="1" ht="96" customHeight="1">
      <c r="A560" s="12">
        <f t="shared" si="8"/>
        <v>549</v>
      </c>
      <c r="B560" s="927" t="s">
        <v>3289</v>
      </c>
      <c r="C560" s="12" t="s">
        <v>3796</v>
      </c>
      <c r="D560" s="12">
        <v>99</v>
      </c>
      <c r="E560" s="12" t="s">
        <v>3797</v>
      </c>
      <c r="F560" s="12" t="s">
        <v>3799</v>
      </c>
      <c r="G560" s="621">
        <v>34369.17</v>
      </c>
      <c r="H560" s="19">
        <v>43769</v>
      </c>
      <c r="I560" s="13" t="s">
        <v>6676</v>
      </c>
    </row>
    <row r="561" spans="1:22" s="948" customFormat="1" ht="96" customHeight="1">
      <c r="A561" s="12">
        <f t="shared" si="8"/>
        <v>550</v>
      </c>
      <c r="B561" s="13" t="s">
        <v>3289</v>
      </c>
      <c r="C561" s="12" t="s">
        <v>3524</v>
      </c>
      <c r="D561" s="12">
        <v>6317</v>
      </c>
      <c r="E561" s="12" t="s">
        <v>3510</v>
      </c>
      <c r="F561" s="12" t="s">
        <v>3528</v>
      </c>
      <c r="G561" s="621">
        <v>645660.56999999995</v>
      </c>
      <c r="H561" s="19">
        <v>43452</v>
      </c>
      <c r="I561" s="13" t="s">
        <v>6675</v>
      </c>
    </row>
    <row r="562" spans="1:22" s="948" customFormat="1" ht="96" customHeight="1">
      <c r="A562" s="12">
        <f t="shared" si="8"/>
        <v>551</v>
      </c>
      <c r="B562" s="936" t="s">
        <v>3289</v>
      </c>
      <c r="C562" s="84" t="s">
        <v>803</v>
      </c>
      <c r="D562" s="84">
        <v>1173</v>
      </c>
      <c r="E562" s="84" t="s">
        <v>6924</v>
      </c>
      <c r="F562" s="12" t="s">
        <v>7624</v>
      </c>
      <c r="G562" s="621">
        <v>38028.660000000003</v>
      </c>
      <c r="H562" s="19">
        <v>43745</v>
      </c>
      <c r="I562" s="925" t="s">
        <v>3290</v>
      </c>
    </row>
    <row r="563" spans="1:22" s="948" customFormat="1" ht="96" customHeight="1">
      <c r="A563" s="12">
        <f t="shared" si="8"/>
        <v>552</v>
      </c>
      <c r="B563" s="936" t="s">
        <v>3289</v>
      </c>
      <c r="C563" s="84" t="s">
        <v>803</v>
      </c>
      <c r="D563" s="84">
        <v>710</v>
      </c>
      <c r="E563" s="84" t="s">
        <v>6924</v>
      </c>
      <c r="F563" s="12" t="s">
        <v>7625</v>
      </c>
      <c r="G563" s="621">
        <v>23018.2</v>
      </c>
      <c r="H563" s="19">
        <v>43745</v>
      </c>
      <c r="I563" s="925" t="s">
        <v>3290</v>
      </c>
    </row>
    <row r="564" spans="1:22" s="948" customFormat="1" ht="96" customHeight="1">
      <c r="A564" s="12">
        <f t="shared" si="8"/>
        <v>553</v>
      </c>
      <c r="B564" s="936" t="s">
        <v>3289</v>
      </c>
      <c r="C564" s="12" t="s">
        <v>803</v>
      </c>
      <c r="D564" s="84">
        <v>585</v>
      </c>
      <c r="E564" s="12" t="s">
        <v>3392</v>
      </c>
      <c r="F564" s="12" t="s">
        <v>3393</v>
      </c>
      <c r="G564" s="621">
        <v>204211.8</v>
      </c>
      <c r="H564" s="19">
        <v>43745</v>
      </c>
      <c r="I564" s="925" t="s">
        <v>3290</v>
      </c>
      <c r="J564" s="950"/>
      <c r="K564" s="951"/>
      <c r="L564" s="951"/>
      <c r="M564" s="951"/>
      <c r="N564" s="951"/>
      <c r="O564" s="951"/>
      <c r="P564" s="951"/>
      <c r="Q564" s="951"/>
      <c r="R564" s="951"/>
      <c r="S564" s="951"/>
      <c r="T564" s="951"/>
      <c r="U564" s="951"/>
      <c r="V564" s="951"/>
    </row>
    <row r="565" spans="1:22" s="948" customFormat="1" ht="96" customHeight="1">
      <c r="A565" s="12">
        <f t="shared" si="8"/>
        <v>554</v>
      </c>
      <c r="B565" s="13" t="s">
        <v>3289</v>
      </c>
      <c r="C565" s="12" t="s">
        <v>9591</v>
      </c>
      <c r="D565" s="12">
        <v>1414</v>
      </c>
      <c r="E565" s="12" t="s">
        <v>7626</v>
      </c>
      <c r="F565" s="12" t="s">
        <v>7627</v>
      </c>
      <c r="G565" s="621">
        <v>455392.84</v>
      </c>
      <c r="H565" s="19">
        <v>43745</v>
      </c>
      <c r="I565" s="925" t="s">
        <v>3290</v>
      </c>
    </row>
    <row r="566" spans="1:22" s="948" customFormat="1" ht="78.75" customHeight="1">
      <c r="A566" s="12">
        <f t="shared" si="8"/>
        <v>555</v>
      </c>
      <c r="B566" s="927" t="s">
        <v>3289</v>
      </c>
      <c r="C566" s="12" t="s">
        <v>3796</v>
      </c>
      <c r="D566" s="12">
        <v>64</v>
      </c>
      <c r="E566" s="12" t="s">
        <v>3797</v>
      </c>
      <c r="F566" s="12" t="s">
        <v>3798</v>
      </c>
      <c r="G566" s="621">
        <v>34368.050000000003</v>
      </c>
      <c r="H566" s="19">
        <v>43769</v>
      </c>
      <c r="I566" s="13" t="s">
        <v>6676</v>
      </c>
    </row>
    <row r="567" spans="1:22" s="948" customFormat="1" ht="105.75" customHeight="1">
      <c r="A567" s="12">
        <f t="shared" si="8"/>
        <v>556</v>
      </c>
      <c r="B567" s="13" t="s">
        <v>3289</v>
      </c>
      <c r="C567" s="12" t="s">
        <v>3524</v>
      </c>
      <c r="D567" s="12">
        <v>3157</v>
      </c>
      <c r="E567" s="12" t="s">
        <v>3510</v>
      </c>
      <c r="F567" s="12" t="s">
        <v>3525</v>
      </c>
      <c r="G567" s="621">
        <v>322676.96999999997</v>
      </c>
      <c r="H567" s="19">
        <v>43452</v>
      </c>
      <c r="I567" s="13" t="s">
        <v>6675</v>
      </c>
    </row>
    <row r="568" spans="1:22" s="948" customFormat="1" ht="65.25" customHeight="1">
      <c r="A568" s="12">
        <f t="shared" si="8"/>
        <v>557</v>
      </c>
      <c r="B568" s="927" t="s">
        <v>3289</v>
      </c>
      <c r="C568" s="12" t="s">
        <v>3796</v>
      </c>
      <c r="D568" s="95">
        <v>15731</v>
      </c>
      <c r="E568" s="12" t="s">
        <v>3802</v>
      </c>
      <c r="F568" s="12" t="s">
        <v>3803</v>
      </c>
      <c r="G568" s="621">
        <v>34869.39</v>
      </c>
      <c r="H568" s="19">
        <v>43775</v>
      </c>
      <c r="I568" s="13" t="s">
        <v>6700</v>
      </c>
    </row>
    <row r="569" spans="1:22" s="948" customFormat="1" ht="128.25" customHeight="1">
      <c r="A569" s="12">
        <f t="shared" si="8"/>
        <v>558</v>
      </c>
      <c r="B569" s="13" t="s">
        <v>3289</v>
      </c>
      <c r="C569" s="12" t="s">
        <v>803</v>
      </c>
      <c r="D569" s="12">
        <v>1104</v>
      </c>
      <c r="E569" s="12" t="s">
        <v>3468</v>
      </c>
      <c r="F569" s="12" t="s">
        <v>3469</v>
      </c>
      <c r="G569" s="621">
        <v>367532.64</v>
      </c>
      <c r="H569" s="19">
        <v>43452</v>
      </c>
      <c r="I569" s="13" t="s">
        <v>6675</v>
      </c>
    </row>
    <row r="570" spans="1:22" s="948" customFormat="1" ht="65.25" customHeight="1">
      <c r="A570" s="12">
        <f t="shared" si="8"/>
        <v>559</v>
      </c>
      <c r="B570" s="936" t="s">
        <v>3289</v>
      </c>
      <c r="C570" s="12" t="s">
        <v>9591</v>
      </c>
      <c r="D570" s="12">
        <v>2400</v>
      </c>
      <c r="E570" s="12" t="s">
        <v>3300</v>
      </c>
      <c r="F570" s="12" t="s">
        <v>3336</v>
      </c>
      <c r="G570" s="621">
        <v>720024</v>
      </c>
      <c r="H570" s="19">
        <v>43745</v>
      </c>
      <c r="I570" s="13" t="s">
        <v>3290</v>
      </c>
    </row>
    <row r="571" spans="1:22" s="948" customFormat="1" ht="65.25" customHeight="1">
      <c r="A571" s="12">
        <f t="shared" si="8"/>
        <v>560</v>
      </c>
      <c r="B571" s="929" t="s">
        <v>3289</v>
      </c>
      <c r="C571" s="84" t="s">
        <v>9592</v>
      </c>
      <c r="D571" s="84">
        <v>4173</v>
      </c>
      <c r="E571" s="84" t="s">
        <v>3397</v>
      </c>
      <c r="F571" s="12" t="s">
        <v>3398</v>
      </c>
      <c r="G571" s="621">
        <v>1053515.58</v>
      </c>
      <c r="H571" s="19">
        <v>43745</v>
      </c>
      <c r="I571" s="925" t="s">
        <v>3290</v>
      </c>
      <c r="J571" s="950"/>
      <c r="K571" s="951"/>
      <c r="L571" s="951"/>
      <c r="M571" s="951"/>
      <c r="N571" s="951"/>
      <c r="O571" s="951"/>
      <c r="P571" s="951"/>
      <c r="Q571" s="951"/>
      <c r="R571" s="951"/>
      <c r="S571" s="951"/>
      <c r="T571" s="951"/>
      <c r="U571" s="951"/>
      <c r="V571" s="951"/>
    </row>
    <row r="572" spans="1:22" s="948" customFormat="1" ht="65.25" customHeight="1">
      <c r="A572" s="12">
        <f t="shared" si="8"/>
        <v>561</v>
      </c>
      <c r="B572" s="927" t="s">
        <v>3289</v>
      </c>
      <c r="C572" s="12" t="s">
        <v>3800</v>
      </c>
      <c r="D572" s="12">
        <v>300</v>
      </c>
      <c r="E572" s="12" t="s">
        <v>3797</v>
      </c>
      <c r="F572" s="12" t="s">
        <v>3801</v>
      </c>
      <c r="G572" s="621">
        <v>34375.599999999999</v>
      </c>
      <c r="H572" s="19">
        <v>43769</v>
      </c>
      <c r="I572" s="13" t="s">
        <v>6676</v>
      </c>
    </row>
    <row r="573" spans="1:22" s="948" customFormat="1" ht="65.25" customHeight="1">
      <c r="A573" s="12">
        <f t="shared" si="8"/>
        <v>562</v>
      </c>
      <c r="B573" s="13" t="s">
        <v>3289</v>
      </c>
      <c r="C573" s="12" t="s">
        <v>3526</v>
      </c>
      <c r="D573" s="12">
        <v>5857</v>
      </c>
      <c r="E573" s="12" t="s">
        <v>3510</v>
      </c>
      <c r="F573" s="12" t="s">
        <v>3527</v>
      </c>
      <c r="G573" s="621">
        <v>598468.26</v>
      </c>
      <c r="H573" s="19">
        <v>43452</v>
      </c>
      <c r="I573" s="13" t="s">
        <v>6675</v>
      </c>
    </row>
    <row r="574" spans="1:22" s="948" customFormat="1" ht="105.75" customHeight="1">
      <c r="A574" s="12">
        <f t="shared" si="8"/>
        <v>563</v>
      </c>
      <c r="B574" s="13" t="s">
        <v>3289</v>
      </c>
      <c r="C574" s="12" t="s">
        <v>3531</v>
      </c>
      <c r="D574" s="12">
        <v>6729</v>
      </c>
      <c r="E574" s="12" t="s">
        <v>3529</v>
      </c>
      <c r="F574" s="12" t="s">
        <v>3532</v>
      </c>
      <c r="G574" s="621">
        <v>619202.57999999996</v>
      </c>
      <c r="H574" s="19">
        <v>43452</v>
      </c>
      <c r="I574" s="13" t="s">
        <v>6675</v>
      </c>
    </row>
    <row r="575" spans="1:22" s="948" customFormat="1" ht="102.75" customHeight="1">
      <c r="A575" s="12">
        <f t="shared" si="8"/>
        <v>564</v>
      </c>
      <c r="B575" s="929" t="s">
        <v>3289</v>
      </c>
      <c r="C575" s="12" t="s">
        <v>2534</v>
      </c>
      <c r="D575" s="94">
        <v>15848</v>
      </c>
      <c r="E575" s="12" t="s">
        <v>7628</v>
      </c>
      <c r="F575" s="12" t="s">
        <v>7629</v>
      </c>
      <c r="G575" s="621">
        <v>2996064.4</v>
      </c>
      <c r="H575" s="19">
        <v>43745</v>
      </c>
      <c r="I575" s="925" t="s">
        <v>3290</v>
      </c>
      <c r="J575" s="959"/>
      <c r="K575" s="958"/>
      <c r="L575" s="958"/>
      <c r="M575" s="958"/>
      <c r="N575" s="958"/>
      <c r="O575" s="958"/>
      <c r="P575" s="958"/>
      <c r="Q575" s="958"/>
      <c r="R575" s="958"/>
      <c r="S575" s="958"/>
      <c r="T575" s="958"/>
      <c r="U575" s="958"/>
      <c r="V575" s="958"/>
    </row>
    <row r="576" spans="1:22" s="948" customFormat="1" ht="90.75" customHeight="1">
      <c r="A576" s="12">
        <f t="shared" si="8"/>
        <v>565</v>
      </c>
      <c r="B576" s="929" t="s">
        <v>3289</v>
      </c>
      <c r="C576" s="12" t="s">
        <v>9593</v>
      </c>
      <c r="D576" s="12">
        <v>1171</v>
      </c>
      <c r="E576" s="12" t="s">
        <v>6681</v>
      </c>
      <c r="F576" s="12" t="s">
        <v>3335</v>
      </c>
      <c r="G576" s="621">
        <v>313851.42</v>
      </c>
      <c r="H576" s="19">
        <v>43745</v>
      </c>
      <c r="I576" s="925" t="s">
        <v>3290</v>
      </c>
    </row>
    <row r="577" spans="1:22" s="948" customFormat="1" ht="99.75" customHeight="1">
      <c r="A577" s="12">
        <f t="shared" si="8"/>
        <v>566</v>
      </c>
      <c r="B577" s="13" t="s">
        <v>3289</v>
      </c>
      <c r="C577" s="12" t="s">
        <v>3537</v>
      </c>
      <c r="D577" s="12">
        <v>2483</v>
      </c>
      <c r="E577" s="12" t="s">
        <v>3529</v>
      </c>
      <c r="F577" s="12" t="s">
        <v>3538</v>
      </c>
      <c r="G577" s="621">
        <v>143120.12</v>
      </c>
      <c r="H577" s="19">
        <v>43452</v>
      </c>
      <c r="I577" s="13" t="s">
        <v>6675</v>
      </c>
    </row>
    <row r="578" spans="1:22" s="948" customFormat="1" ht="65.25" customHeight="1">
      <c r="A578" s="12">
        <f t="shared" si="8"/>
        <v>567</v>
      </c>
      <c r="B578" s="929" t="s">
        <v>3289</v>
      </c>
      <c r="C578" s="84" t="s">
        <v>7630</v>
      </c>
      <c r="D578" s="84">
        <v>2067</v>
      </c>
      <c r="E578" s="84" t="s">
        <v>6924</v>
      </c>
      <c r="F578" s="12" t="s">
        <v>7631</v>
      </c>
      <c r="G578" s="621">
        <v>78153.27</v>
      </c>
      <c r="H578" s="19">
        <v>43745</v>
      </c>
      <c r="I578" s="925" t="s">
        <v>3290</v>
      </c>
    </row>
    <row r="579" spans="1:22" s="948" customFormat="1" ht="101.25" customHeight="1">
      <c r="A579" s="12">
        <f t="shared" si="8"/>
        <v>568</v>
      </c>
      <c r="B579" s="13" t="s">
        <v>3289</v>
      </c>
      <c r="C579" s="12" t="s">
        <v>7632</v>
      </c>
      <c r="D579" s="12">
        <v>3100</v>
      </c>
      <c r="E579" s="12" t="s">
        <v>6939</v>
      </c>
      <c r="F579" s="12" t="s">
        <v>7633</v>
      </c>
      <c r="G579" s="621">
        <v>117211</v>
      </c>
      <c r="H579" s="19">
        <v>43452</v>
      </c>
      <c r="I579" s="13" t="s">
        <v>6675</v>
      </c>
    </row>
    <row r="580" spans="1:22" s="948" customFormat="1" ht="107.25" customHeight="1">
      <c r="A580" s="12">
        <f t="shared" si="8"/>
        <v>569</v>
      </c>
      <c r="B580" s="929" t="s">
        <v>3289</v>
      </c>
      <c r="C580" s="12" t="s">
        <v>9594</v>
      </c>
      <c r="D580" s="84">
        <v>1000</v>
      </c>
      <c r="E580" s="12" t="s">
        <v>6939</v>
      </c>
      <c r="F580" s="84" t="s">
        <v>7634</v>
      </c>
      <c r="G580" s="621">
        <v>37810</v>
      </c>
      <c r="H580" s="19">
        <v>43745</v>
      </c>
      <c r="I580" s="925" t="s">
        <v>3290</v>
      </c>
      <c r="J580" s="949"/>
      <c r="K580" s="949"/>
      <c r="L580" s="949"/>
      <c r="M580" s="949"/>
      <c r="N580" s="949"/>
      <c r="O580" s="949"/>
      <c r="P580" s="949"/>
      <c r="Q580" s="949"/>
      <c r="R580" s="949"/>
      <c r="S580" s="949"/>
      <c r="T580" s="949"/>
      <c r="U580" s="949"/>
      <c r="V580" s="949"/>
    </row>
    <row r="581" spans="1:22" s="948" customFormat="1" ht="65.25" customHeight="1">
      <c r="A581" s="12">
        <f t="shared" si="8"/>
        <v>570</v>
      </c>
      <c r="B581" s="13" t="s">
        <v>3289</v>
      </c>
      <c r="C581" s="12" t="s">
        <v>7630</v>
      </c>
      <c r="D581" s="12">
        <v>1500</v>
      </c>
      <c r="E581" s="12" t="s">
        <v>6939</v>
      </c>
      <c r="F581" s="12" t="s">
        <v>7635</v>
      </c>
      <c r="G581" s="621">
        <v>56715</v>
      </c>
      <c r="H581" s="19">
        <v>43452</v>
      </c>
      <c r="I581" s="13" t="s">
        <v>6675</v>
      </c>
    </row>
    <row r="582" spans="1:22" s="948" customFormat="1" ht="93" customHeight="1">
      <c r="A582" s="12">
        <f t="shared" si="8"/>
        <v>571</v>
      </c>
      <c r="B582" s="926" t="s">
        <v>3289</v>
      </c>
      <c r="C582" s="12" t="s">
        <v>3729</v>
      </c>
      <c r="D582" s="12">
        <v>6873</v>
      </c>
      <c r="E582" s="12" t="s">
        <v>3661</v>
      </c>
      <c r="F582" s="12" t="s">
        <v>3730</v>
      </c>
      <c r="G582" s="621">
        <v>918164.07</v>
      </c>
      <c r="H582" s="19">
        <v>43452</v>
      </c>
      <c r="I582" s="13" t="s">
        <v>6675</v>
      </c>
    </row>
    <row r="583" spans="1:22" s="948" customFormat="1" ht="93" customHeight="1">
      <c r="A583" s="12">
        <f t="shared" si="8"/>
        <v>572</v>
      </c>
      <c r="B583" s="926" t="s">
        <v>3289</v>
      </c>
      <c r="C583" s="12" t="s">
        <v>3732</v>
      </c>
      <c r="D583" s="12">
        <v>1709</v>
      </c>
      <c r="E583" s="12" t="s">
        <v>3661</v>
      </c>
      <c r="F583" s="12" t="s">
        <v>3586</v>
      </c>
      <c r="G583" s="621">
        <v>98506.76</v>
      </c>
      <c r="H583" s="19">
        <v>43452</v>
      </c>
      <c r="I583" s="13" t="s">
        <v>6675</v>
      </c>
    </row>
    <row r="584" spans="1:22" s="948" customFormat="1" ht="93" customHeight="1">
      <c r="A584" s="12">
        <f t="shared" si="8"/>
        <v>573</v>
      </c>
      <c r="B584" s="13" t="s">
        <v>3289</v>
      </c>
      <c r="C584" s="12" t="s">
        <v>7636</v>
      </c>
      <c r="D584" s="12">
        <v>3223</v>
      </c>
      <c r="E584" s="12" t="s">
        <v>6939</v>
      </c>
      <c r="F584" s="12" t="s">
        <v>7637</v>
      </c>
      <c r="G584" s="621">
        <v>100654.29</v>
      </c>
      <c r="H584" s="19">
        <v>43452</v>
      </c>
      <c r="I584" s="13" t="s">
        <v>6675</v>
      </c>
    </row>
    <row r="585" spans="1:22" s="948" customFormat="1" ht="93" customHeight="1">
      <c r="A585" s="12">
        <f t="shared" si="8"/>
        <v>574</v>
      </c>
      <c r="B585" s="926" t="s">
        <v>3289</v>
      </c>
      <c r="C585" s="12" t="s">
        <v>3735</v>
      </c>
      <c r="D585" s="12">
        <v>1418</v>
      </c>
      <c r="E585" s="12" t="s">
        <v>3661</v>
      </c>
      <c r="F585" s="12" t="s">
        <v>3736</v>
      </c>
      <c r="G585" s="621">
        <v>149131.06</v>
      </c>
      <c r="H585" s="19">
        <v>43452</v>
      </c>
      <c r="I585" s="13" t="s">
        <v>6675</v>
      </c>
    </row>
    <row r="586" spans="1:22" s="948" customFormat="1" ht="93" customHeight="1">
      <c r="A586" s="12">
        <f t="shared" si="8"/>
        <v>575</v>
      </c>
      <c r="B586" s="13" t="s">
        <v>3289</v>
      </c>
      <c r="C586" s="12" t="s">
        <v>7630</v>
      </c>
      <c r="D586" s="12">
        <v>613</v>
      </c>
      <c r="E586" s="12" t="s">
        <v>6939</v>
      </c>
      <c r="F586" s="12" t="s">
        <v>7638</v>
      </c>
      <c r="G586" s="621">
        <v>23177.53</v>
      </c>
      <c r="H586" s="19">
        <v>43452</v>
      </c>
      <c r="I586" s="13" t="s">
        <v>6675</v>
      </c>
    </row>
    <row r="587" spans="1:22" s="948" customFormat="1" ht="93" customHeight="1">
      <c r="A587" s="12">
        <f t="shared" si="8"/>
        <v>576</v>
      </c>
      <c r="B587" s="929" t="s">
        <v>3289</v>
      </c>
      <c r="C587" s="12" t="s">
        <v>9595</v>
      </c>
      <c r="D587" s="12">
        <v>1466</v>
      </c>
      <c r="E587" s="12" t="s">
        <v>3397</v>
      </c>
      <c r="F587" s="12" t="s">
        <v>3337</v>
      </c>
      <c r="G587" s="621">
        <v>601353.19999999995</v>
      </c>
      <c r="H587" s="19">
        <v>43745</v>
      </c>
      <c r="I587" s="63" t="s">
        <v>3290</v>
      </c>
    </row>
    <row r="588" spans="1:22" s="948" customFormat="1" ht="93" customHeight="1">
      <c r="A588" s="12">
        <f t="shared" ref="A588:A651" si="9">1+A587</f>
        <v>577</v>
      </c>
      <c r="B588" s="927" t="s">
        <v>3289</v>
      </c>
      <c r="C588" s="12" t="s">
        <v>3602</v>
      </c>
      <c r="D588" s="12">
        <v>1578</v>
      </c>
      <c r="E588" s="12" t="s">
        <v>6939</v>
      </c>
      <c r="F588" s="12" t="s">
        <v>7639</v>
      </c>
      <c r="G588" s="621">
        <v>59664.18</v>
      </c>
      <c r="H588" s="19">
        <v>43754</v>
      </c>
      <c r="I588" s="13" t="s">
        <v>7490</v>
      </c>
    </row>
    <row r="589" spans="1:22" s="948" customFormat="1" ht="93" customHeight="1">
      <c r="A589" s="12">
        <f t="shared" si="9"/>
        <v>578</v>
      </c>
      <c r="B589" s="927" t="s">
        <v>3289</v>
      </c>
      <c r="C589" s="84" t="s">
        <v>7640</v>
      </c>
      <c r="D589" s="12">
        <v>1700</v>
      </c>
      <c r="E589" s="12" t="s">
        <v>6924</v>
      </c>
      <c r="F589" s="12" t="s">
        <v>7641</v>
      </c>
      <c r="G589" s="621">
        <v>64277</v>
      </c>
      <c r="H589" s="19">
        <v>43787</v>
      </c>
      <c r="I589" s="13" t="s">
        <v>7377</v>
      </c>
    </row>
    <row r="590" spans="1:22" s="948" customFormat="1" ht="93" customHeight="1">
      <c r="A590" s="12">
        <f t="shared" si="9"/>
        <v>579</v>
      </c>
      <c r="B590" s="936" t="s">
        <v>3289</v>
      </c>
      <c r="C590" s="84" t="s">
        <v>7630</v>
      </c>
      <c r="D590" s="84">
        <v>332</v>
      </c>
      <c r="E590" s="84" t="s">
        <v>7642</v>
      </c>
      <c r="F590" s="12" t="s">
        <v>7643</v>
      </c>
      <c r="G590" s="621">
        <v>44896.36</v>
      </c>
      <c r="H590" s="19">
        <v>43745</v>
      </c>
      <c r="I590" s="13" t="s">
        <v>3290</v>
      </c>
      <c r="J590" s="950"/>
      <c r="K590" s="951"/>
      <c r="L590" s="951"/>
      <c r="M590" s="951"/>
      <c r="N590" s="951"/>
      <c r="O590" s="951"/>
      <c r="P590" s="951"/>
      <c r="Q590" s="951"/>
      <c r="R590" s="951"/>
      <c r="S590" s="951"/>
      <c r="T590" s="951"/>
      <c r="U590" s="951"/>
      <c r="V590" s="951"/>
    </row>
    <row r="591" spans="1:22" s="948" customFormat="1" ht="93" customHeight="1">
      <c r="A591" s="12">
        <f t="shared" si="9"/>
        <v>580</v>
      </c>
      <c r="B591" s="936" t="s">
        <v>3289</v>
      </c>
      <c r="C591" s="12" t="s">
        <v>9596</v>
      </c>
      <c r="D591" s="12">
        <v>405</v>
      </c>
      <c r="E591" s="12" t="s">
        <v>7644</v>
      </c>
      <c r="F591" s="12" t="s">
        <v>7645</v>
      </c>
      <c r="G591" s="621">
        <v>109495.8</v>
      </c>
      <c r="H591" s="19">
        <v>43745</v>
      </c>
      <c r="I591" s="13" t="s">
        <v>3290</v>
      </c>
      <c r="J591" s="949"/>
      <c r="K591" s="949"/>
      <c r="L591" s="949"/>
      <c r="M591" s="949"/>
      <c r="N591" s="949"/>
      <c r="O591" s="949"/>
      <c r="P591" s="949"/>
      <c r="Q591" s="949"/>
      <c r="R591" s="949"/>
      <c r="S591" s="949"/>
      <c r="T591" s="949"/>
      <c r="U591" s="949"/>
      <c r="V591" s="949"/>
    </row>
    <row r="592" spans="1:22" s="948" customFormat="1" ht="93" customHeight="1">
      <c r="A592" s="12">
        <f t="shared" si="9"/>
        <v>581</v>
      </c>
      <c r="B592" s="960" t="s">
        <v>3289</v>
      </c>
      <c r="C592" s="12" t="s">
        <v>3777</v>
      </c>
      <c r="D592" s="12">
        <v>37891</v>
      </c>
      <c r="E592" s="12" t="s">
        <v>3608</v>
      </c>
      <c r="F592" s="12" t="s">
        <v>3778</v>
      </c>
      <c r="G592" s="621">
        <v>23492.42</v>
      </c>
      <c r="H592" s="19">
        <v>43452</v>
      </c>
      <c r="I592" s="13" t="s">
        <v>6675</v>
      </c>
    </row>
    <row r="593" spans="1:22" s="948" customFormat="1" ht="93" customHeight="1">
      <c r="A593" s="12">
        <f t="shared" si="9"/>
        <v>582</v>
      </c>
      <c r="B593" s="926" t="s">
        <v>3289</v>
      </c>
      <c r="C593" s="12" t="s">
        <v>3729</v>
      </c>
      <c r="D593" s="12">
        <v>9726</v>
      </c>
      <c r="E593" s="12" t="s">
        <v>3661</v>
      </c>
      <c r="F593" s="12" t="s">
        <v>3731</v>
      </c>
      <c r="G593" s="621">
        <v>1239180.8400000001</v>
      </c>
      <c r="H593" s="19">
        <v>43452</v>
      </c>
      <c r="I593" s="13" t="s">
        <v>6675</v>
      </c>
    </row>
    <row r="594" spans="1:22" s="948" customFormat="1" ht="93" customHeight="1">
      <c r="A594" s="12">
        <f t="shared" si="9"/>
        <v>583</v>
      </c>
      <c r="B594" s="13" t="s">
        <v>3289</v>
      </c>
      <c r="C594" s="12" t="s">
        <v>7630</v>
      </c>
      <c r="D594" s="12">
        <v>2000</v>
      </c>
      <c r="E594" s="12" t="s">
        <v>6939</v>
      </c>
      <c r="F594" s="12" t="s">
        <v>7646</v>
      </c>
      <c r="G594" s="621">
        <v>75620</v>
      </c>
      <c r="H594" s="19">
        <v>43452</v>
      </c>
      <c r="I594" s="75" t="s">
        <v>6675</v>
      </c>
    </row>
    <row r="595" spans="1:22" s="948" customFormat="1" ht="93" customHeight="1">
      <c r="A595" s="12">
        <f t="shared" si="9"/>
        <v>584</v>
      </c>
      <c r="B595" s="936" t="s">
        <v>3289</v>
      </c>
      <c r="C595" s="12" t="s">
        <v>7630</v>
      </c>
      <c r="D595" s="84">
        <v>3621</v>
      </c>
      <c r="E595" s="12" t="s">
        <v>6701</v>
      </c>
      <c r="F595" s="12" t="s">
        <v>3378</v>
      </c>
      <c r="G595" s="621">
        <v>1315835.19</v>
      </c>
      <c r="H595" s="19">
        <v>43745</v>
      </c>
      <c r="I595" s="13" t="s">
        <v>3290</v>
      </c>
      <c r="J595" s="961"/>
      <c r="K595" s="961"/>
      <c r="L595" s="961"/>
      <c r="M595" s="961"/>
      <c r="N595" s="961"/>
      <c r="O595" s="961"/>
      <c r="P595" s="961"/>
      <c r="Q595" s="961"/>
      <c r="R595" s="961"/>
      <c r="S595" s="961"/>
      <c r="T595" s="961"/>
      <c r="U595" s="961"/>
      <c r="V595" s="961"/>
    </row>
    <row r="596" spans="1:22" s="948" customFormat="1" ht="93" customHeight="1">
      <c r="A596" s="12">
        <f t="shared" si="9"/>
        <v>585</v>
      </c>
      <c r="B596" s="936" t="s">
        <v>3289</v>
      </c>
      <c r="C596" s="84" t="s">
        <v>1704</v>
      </c>
      <c r="D596" s="84">
        <v>19683</v>
      </c>
      <c r="E596" s="84" t="s">
        <v>3305</v>
      </c>
      <c r="F596" s="12" t="s">
        <v>3319</v>
      </c>
      <c r="G596" s="621">
        <v>5700787.29</v>
      </c>
      <c r="H596" s="19">
        <v>43745</v>
      </c>
      <c r="I596" s="13" t="s">
        <v>3290</v>
      </c>
      <c r="J596" s="961"/>
      <c r="K596" s="961"/>
      <c r="L596" s="961"/>
      <c r="M596" s="961"/>
      <c r="N596" s="961"/>
      <c r="O596" s="961"/>
      <c r="P596" s="961"/>
      <c r="Q596" s="961"/>
      <c r="R596" s="961"/>
      <c r="S596" s="961"/>
      <c r="T596" s="961"/>
      <c r="U596" s="961"/>
      <c r="V596" s="961"/>
    </row>
    <row r="597" spans="1:22" s="948" customFormat="1" ht="93" customHeight="1">
      <c r="A597" s="12">
        <f t="shared" si="9"/>
        <v>586</v>
      </c>
      <c r="B597" s="927" t="s">
        <v>3289</v>
      </c>
      <c r="C597" s="12" t="s">
        <v>3729</v>
      </c>
      <c r="D597" s="12">
        <v>140</v>
      </c>
      <c r="E597" s="12" t="s">
        <v>3753</v>
      </c>
      <c r="F597" s="12" t="s">
        <v>3754</v>
      </c>
      <c r="G597" s="621">
        <v>34370.480000000003</v>
      </c>
      <c r="H597" s="19">
        <v>43452</v>
      </c>
      <c r="I597" s="13" t="s">
        <v>6675</v>
      </c>
    </row>
    <row r="598" spans="1:22" s="948" customFormat="1" ht="93" customHeight="1">
      <c r="A598" s="12">
        <f t="shared" si="9"/>
        <v>587</v>
      </c>
      <c r="B598" s="927" t="s">
        <v>3289</v>
      </c>
      <c r="C598" s="12" t="s">
        <v>3729</v>
      </c>
      <c r="D598" s="12">
        <v>17</v>
      </c>
      <c r="E598" s="12" t="s">
        <v>3603</v>
      </c>
      <c r="F598" s="12" t="s">
        <v>3752</v>
      </c>
      <c r="G598" s="621">
        <v>34366.53</v>
      </c>
      <c r="H598" s="19">
        <v>43452</v>
      </c>
      <c r="I598" s="13" t="s">
        <v>6675</v>
      </c>
    </row>
    <row r="599" spans="1:22" s="948" customFormat="1" ht="134.25" customHeight="1">
      <c r="A599" s="12">
        <f t="shared" si="9"/>
        <v>588</v>
      </c>
      <c r="B599" s="13" t="s">
        <v>3289</v>
      </c>
      <c r="C599" s="930" t="s">
        <v>3602</v>
      </c>
      <c r="D599" s="930">
        <v>113</v>
      </c>
      <c r="E599" s="12" t="s">
        <v>3603</v>
      </c>
      <c r="F599" s="12" t="s">
        <v>3604</v>
      </c>
      <c r="G599" s="621">
        <v>34369.620000000003</v>
      </c>
      <c r="H599" s="956">
        <v>43545</v>
      </c>
      <c r="I599" s="13" t="s">
        <v>6702</v>
      </c>
    </row>
    <row r="600" spans="1:22" s="948" customFormat="1" ht="134.25" customHeight="1">
      <c r="A600" s="12">
        <f t="shared" si="9"/>
        <v>589</v>
      </c>
      <c r="B600" s="933" t="s">
        <v>3289</v>
      </c>
      <c r="C600" s="19" t="s">
        <v>9596</v>
      </c>
      <c r="D600" s="189">
        <v>1600</v>
      </c>
      <c r="E600" s="19" t="s">
        <v>6924</v>
      </c>
      <c r="F600" s="19" t="s">
        <v>7647</v>
      </c>
      <c r="G600" s="621">
        <v>60496</v>
      </c>
      <c r="H600" s="19">
        <v>43745</v>
      </c>
      <c r="I600" s="925" t="s">
        <v>3290</v>
      </c>
      <c r="J600" s="950"/>
      <c r="K600" s="951"/>
      <c r="L600" s="951"/>
      <c r="M600" s="951"/>
      <c r="N600" s="951"/>
      <c r="O600" s="951"/>
      <c r="P600" s="951"/>
      <c r="Q600" s="951"/>
      <c r="R600" s="951"/>
      <c r="S600" s="951"/>
      <c r="T600" s="951"/>
      <c r="U600" s="951"/>
      <c r="V600" s="951"/>
    </row>
    <row r="601" spans="1:22" s="961" customFormat="1" ht="134.25" customHeight="1">
      <c r="A601" s="12">
        <f t="shared" si="9"/>
        <v>590</v>
      </c>
      <c r="B601" s="929" t="s">
        <v>3289</v>
      </c>
      <c r="C601" s="12" t="s">
        <v>9596</v>
      </c>
      <c r="D601" s="12">
        <v>1133</v>
      </c>
      <c r="E601" s="84" t="s">
        <v>6924</v>
      </c>
      <c r="F601" s="12" t="s">
        <v>7648</v>
      </c>
      <c r="G601" s="621">
        <v>42838.73</v>
      </c>
      <c r="H601" s="19">
        <v>43745</v>
      </c>
      <c r="I601" s="925" t="s">
        <v>3290</v>
      </c>
      <c r="J601" s="962"/>
      <c r="K601" s="962"/>
      <c r="L601" s="962"/>
      <c r="M601" s="962"/>
      <c r="N601" s="962"/>
      <c r="O601" s="962"/>
      <c r="P601" s="962"/>
      <c r="Q601" s="962"/>
      <c r="R601" s="962"/>
      <c r="S601" s="962"/>
      <c r="T601" s="962"/>
      <c r="U601" s="962"/>
      <c r="V601" s="962"/>
    </row>
    <row r="602" spans="1:22" s="961" customFormat="1" ht="134.25" customHeight="1">
      <c r="A602" s="12">
        <f t="shared" si="9"/>
        <v>591</v>
      </c>
      <c r="B602" s="929" t="s">
        <v>3289</v>
      </c>
      <c r="C602" s="84" t="s">
        <v>7630</v>
      </c>
      <c r="D602" s="84">
        <v>1158</v>
      </c>
      <c r="E602" s="84" t="s">
        <v>7649</v>
      </c>
      <c r="F602" s="12" t="s">
        <v>7650</v>
      </c>
      <c r="G602" s="621">
        <v>43783.98</v>
      </c>
      <c r="H602" s="19">
        <v>43745</v>
      </c>
      <c r="I602" s="925" t="s">
        <v>3290</v>
      </c>
      <c r="J602" s="948"/>
      <c r="K602" s="948"/>
      <c r="L602" s="948"/>
      <c r="M602" s="948"/>
      <c r="N602" s="948"/>
      <c r="O602" s="948"/>
      <c r="P602" s="948"/>
      <c r="Q602" s="948"/>
      <c r="R602" s="948"/>
      <c r="S602" s="948"/>
      <c r="T602" s="948"/>
      <c r="U602" s="948"/>
      <c r="V602" s="948"/>
    </row>
    <row r="603" spans="1:22" s="948" customFormat="1" ht="134.25" customHeight="1">
      <c r="A603" s="12">
        <f t="shared" si="9"/>
        <v>592</v>
      </c>
      <c r="B603" s="929" t="s">
        <v>3289</v>
      </c>
      <c r="C603" s="84" t="s">
        <v>7630</v>
      </c>
      <c r="D603" s="84">
        <v>3607</v>
      </c>
      <c r="E603" s="84" t="s">
        <v>7649</v>
      </c>
      <c r="F603" s="12" t="s">
        <v>8535</v>
      </c>
      <c r="G603" s="621">
        <v>136380.67000000001</v>
      </c>
      <c r="H603" s="19">
        <v>43745</v>
      </c>
      <c r="I603" s="925" t="s">
        <v>3290</v>
      </c>
    </row>
    <row r="604" spans="1:22" s="948" customFormat="1" ht="134.25" customHeight="1">
      <c r="A604" s="12">
        <f t="shared" si="9"/>
        <v>593</v>
      </c>
      <c r="B604" s="929" t="s">
        <v>3289</v>
      </c>
      <c r="C604" s="84" t="s">
        <v>7630</v>
      </c>
      <c r="D604" s="84">
        <v>3209</v>
      </c>
      <c r="E604" s="84" t="s">
        <v>6924</v>
      </c>
      <c r="F604" s="12" t="s">
        <v>7651</v>
      </c>
      <c r="G604" s="621">
        <v>121332.29</v>
      </c>
      <c r="H604" s="19">
        <v>43745</v>
      </c>
      <c r="I604" s="925" t="s">
        <v>3290</v>
      </c>
    </row>
    <row r="605" spans="1:22" s="948" customFormat="1" ht="134.25" customHeight="1">
      <c r="A605" s="12">
        <f t="shared" si="9"/>
        <v>594</v>
      </c>
      <c r="B605" s="933" t="s">
        <v>3289</v>
      </c>
      <c r="C605" s="19" t="s">
        <v>9597</v>
      </c>
      <c r="D605" s="189">
        <v>1000</v>
      </c>
      <c r="E605" s="19" t="s">
        <v>6924</v>
      </c>
      <c r="F605" s="19" t="s">
        <v>7652</v>
      </c>
      <c r="G605" s="621">
        <v>37810</v>
      </c>
      <c r="H605" s="19">
        <v>43745</v>
      </c>
      <c r="I605" s="925" t="s">
        <v>3290</v>
      </c>
      <c r="J605" s="950"/>
      <c r="K605" s="951"/>
      <c r="L605" s="951"/>
      <c r="M605" s="951"/>
      <c r="N605" s="951"/>
      <c r="O605" s="951"/>
      <c r="P605" s="951"/>
      <c r="Q605" s="951"/>
      <c r="R605" s="951"/>
      <c r="S605" s="951"/>
      <c r="T605" s="951"/>
      <c r="U605" s="951"/>
      <c r="V605" s="951"/>
    </row>
    <row r="606" spans="1:22" s="948" customFormat="1" ht="93" customHeight="1">
      <c r="A606" s="12">
        <f t="shared" si="9"/>
        <v>595</v>
      </c>
      <c r="B606" s="929" t="s">
        <v>3289</v>
      </c>
      <c r="C606" s="12" t="s">
        <v>9596</v>
      </c>
      <c r="D606" s="12">
        <v>957</v>
      </c>
      <c r="E606" s="84" t="s">
        <v>6939</v>
      </c>
      <c r="F606" s="12" t="s">
        <v>7653</v>
      </c>
      <c r="G606" s="621">
        <v>36184.17</v>
      </c>
      <c r="H606" s="19">
        <v>43745</v>
      </c>
      <c r="I606" s="925" t="s">
        <v>3290</v>
      </c>
    </row>
    <row r="607" spans="1:22" s="948" customFormat="1" ht="93" customHeight="1">
      <c r="A607" s="12">
        <f t="shared" si="9"/>
        <v>596</v>
      </c>
      <c r="B607" s="13" t="s">
        <v>3289</v>
      </c>
      <c r="C607" s="12" t="s">
        <v>7630</v>
      </c>
      <c r="D607" s="12">
        <v>3033</v>
      </c>
      <c r="E607" s="12" t="s">
        <v>6939</v>
      </c>
      <c r="F607" s="12" t="s">
        <v>7654</v>
      </c>
      <c r="G607" s="621">
        <v>114677.73</v>
      </c>
      <c r="H607" s="19">
        <v>43452</v>
      </c>
      <c r="I607" s="13" t="s">
        <v>6675</v>
      </c>
    </row>
    <row r="608" spans="1:22" s="948" customFormat="1" ht="93" customHeight="1">
      <c r="A608" s="12">
        <f t="shared" si="9"/>
        <v>597</v>
      </c>
      <c r="B608" s="933" t="s">
        <v>3289</v>
      </c>
      <c r="C608" s="19" t="s">
        <v>9597</v>
      </c>
      <c r="D608" s="189">
        <v>2000</v>
      </c>
      <c r="E608" s="19" t="s">
        <v>6924</v>
      </c>
      <c r="F608" s="19" t="s">
        <v>7655</v>
      </c>
      <c r="G608" s="621">
        <v>75620</v>
      </c>
      <c r="H608" s="19">
        <v>43745</v>
      </c>
      <c r="I608" s="925" t="s">
        <v>3290</v>
      </c>
      <c r="J608" s="950"/>
      <c r="K608" s="951"/>
      <c r="L608" s="951"/>
      <c r="M608" s="951"/>
      <c r="N608" s="951"/>
      <c r="O608" s="951"/>
      <c r="P608" s="951"/>
      <c r="Q608" s="951"/>
      <c r="R608" s="951"/>
      <c r="S608" s="951"/>
      <c r="T608" s="951"/>
      <c r="U608" s="951"/>
      <c r="V608" s="951"/>
    </row>
    <row r="609" spans="1:22" s="948" customFormat="1" ht="93" customHeight="1">
      <c r="A609" s="12">
        <f t="shared" si="9"/>
        <v>598</v>
      </c>
      <c r="B609" s="933" t="s">
        <v>3289</v>
      </c>
      <c r="C609" s="19" t="s">
        <v>9597</v>
      </c>
      <c r="D609" s="189">
        <v>2000</v>
      </c>
      <c r="E609" s="19" t="s">
        <v>6924</v>
      </c>
      <c r="F609" s="19" t="s">
        <v>7656</v>
      </c>
      <c r="G609" s="621">
        <v>75620</v>
      </c>
      <c r="H609" s="19">
        <v>43745</v>
      </c>
      <c r="I609" s="925" t="s">
        <v>3290</v>
      </c>
      <c r="J609" s="950"/>
      <c r="K609" s="951"/>
      <c r="L609" s="951"/>
      <c r="M609" s="951"/>
      <c r="N609" s="951"/>
      <c r="O609" s="951"/>
      <c r="P609" s="951"/>
      <c r="Q609" s="951"/>
      <c r="R609" s="951"/>
      <c r="S609" s="951"/>
      <c r="T609" s="951"/>
      <c r="U609" s="951"/>
      <c r="V609" s="951"/>
    </row>
    <row r="610" spans="1:22" s="948" customFormat="1" ht="93" customHeight="1">
      <c r="A610" s="12">
        <f t="shared" si="9"/>
        <v>599</v>
      </c>
      <c r="B610" s="933" t="s">
        <v>3289</v>
      </c>
      <c r="C610" s="19" t="s">
        <v>9597</v>
      </c>
      <c r="D610" s="189">
        <v>1500</v>
      </c>
      <c r="E610" s="19" t="s">
        <v>6924</v>
      </c>
      <c r="F610" s="19" t="s">
        <v>7657</v>
      </c>
      <c r="G610" s="621">
        <v>56715</v>
      </c>
      <c r="H610" s="19">
        <v>43745</v>
      </c>
      <c r="I610" s="925" t="s">
        <v>3290</v>
      </c>
      <c r="J610" s="950"/>
      <c r="K610" s="951"/>
      <c r="L610" s="951"/>
      <c r="M610" s="951"/>
      <c r="N610" s="951"/>
      <c r="O610" s="951"/>
      <c r="P610" s="951"/>
      <c r="Q610" s="951"/>
      <c r="R610" s="951"/>
      <c r="S610" s="951"/>
      <c r="T610" s="951"/>
      <c r="U610" s="951"/>
      <c r="V610" s="951"/>
    </row>
    <row r="611" spans="1:22" s="948" customFormat="1" ht="93" customHeight="1">
      <c r="A611" s="12">
        <f t="shared" si="9"/>
        <v>600</v>
      </c>
      <c r="B611" s="933" t="s">
        <v>3289</v>
      </c>
      <c r="C611" s="19" t="s">
        <v>9597</v>
      </c>
      <c r="D611" s="189">
        <v>1500</v>
      </c>
      <c r="E611" s="19" t="s">
        <v>6924</v>
      </c>
      <c r="F611" s="19" t="s">
        <v>7658</v>
      </c>
      <c r="G611" s="621">
        <v>56715</v>
      </c>
      <c r="H611" s="19">
        <v>43745</v>
      </c>
      <c r="I611" s="925" t="s">
        <v>3290</v>
      </c>
      <c r="J611" s="950"/>
      <c r="K611" s="951"/>
      <c r="L611" s="951"/>
      <c r="M611" s="951"/>
      <c r="N611" s="951"/>
      <c r="O611" s="951"/>
      <c r="P611" s="951"/>
      <c r="Q611" s="951"/>
      <c r="R611" s="951"/>
      <c r="S611" s="951"/>
      <c r="T611" s="951"/>
      <c r="U611" s="951"/>
      <c r="V611" s="951"/>
    </row>
    <row r="612" spans="1:22" s="948" customFormat="1" ht="93" customHeight="1">
      <c r="A612" s="12">
        <f t="shared" si="9"/>
        <v>601</v>
      </c>
      <c r="B612" s="933" t="s">
        <v>3289</v>
      </c>
      <c r="C612" s="19" t="s">
        <v>9597</v>
      </c>
      <c r="D612" s="189">
        <v>1000</v>
      </c>
      <c r="E612" s="19" t="s">
        <v>6924</v>
      </c>
      <c r="F612" s="19" t="s">
        <v>7659</v>
      </c>
      <c r="G612" s="621">
        <v>37810</v>
      </c>
      <c r="H612" s="19">
        <v>43745</v>
      </c>
      <c r="I612" s="925" t="s">
        <v>3290</v>
      </c>
      <c r="J612" s="950"/>
      <c r="K612" s="951"/>
      <c r="L612" s="951"/>
      <c r="M612" s="951"/>
      <c r="N612" s="951"/>
      <c r="O612" s="951"/>
      <c r="P612" s="951"/>
      <c r="Q612" s="951"/>
      <c r="R612" s="951"/>
      <c r="S612" s="951"/>
      <c r="T612" s="951"/>
      <c r="U612" s="951"/>
      <c r="V612" s="951"/>
    </row>
    <row r="613" spans="1:22" s="948" customFormat="1" ht="93" customHeight="1">
      <c r="A613" s="12">
        <f t="shared" si="9"/>
        <v>602</v>
      </c>
      <c r="B613" s="929" t="s">
        <v>3289</v>
      </c>
      <c r="C613" s="84" t="s">
        <v>7630</v>
      </c>
      <c r="D613" s="84">
        <v>1803</v>
      </c>
      <c r="E613" s="84" t="s">
        <v>6924</v>
      </c>
      <c r="F613" s="12" t="s">
        <v>7660</v>
      </c>
      <c r="G613" s="621">
        <v>68171.429999999993</v>
      </c>
      <c r="H613" s="19">
        <v>43745</v>
      </c>
      <c r="I613" s="925" t="s">
        <v>3290</v>
      </c>
    </row>
    <row r="614" spans="1:22" s="948" customFormat="1" ht="93" customHeight="1">
      <c r="A614" s="12">
        <f t="shared" si="9"/>
        <v>603</v>
      </c>
      <c r="B614" s="927" t="s">
        <v>3289</v>
      </c>
      <c r="C614" s="12" t="s">
        <v>3602</v>
      </c>
      <c r="D614" s="682">
        <v>2244</v>
      </c>
      <c r="E614" s="12" t="s">
        <v>6939</v>
      </c>
      <c r="F614" s="12" t="s">
        <v>7661</v>
      </c>
      <c r="G614" s="621">
        <v>84845.64</v>
      </c>
      <c r="H614" s="19">
        <v>43754</v>
      </c>
      <c r="I614" s="13" t="s">
        <v>7490</v>
      </c>
    </row>
    <row r="615" spans="1:22" s="948" customFormat="1" ht="93" customHeight="1">
      <c r="A615" s="12">
        <f t="shared" si="9"/>
        <v>604</v>
      </c>
      <c r="B615" s="926" t="s">
        <v>3289</v>
      </c>
      <c r="C615" s="12" t="s">
        <v>3733</v>
      </c>
      <c r="D615" s="12">
        <v>1551</v>
      </c>
      <c r="E615" s="12" t="s">
        <v>3661</v>
      </c>
      <c r="F615" s="12" t="s">
        <v>3734</v>
      </c>
      <c r="G615" s="621">
        <v>89399.64</v>
      </c>
      <c r="H615" s="19">
        <v>43452</v>
      </c>
      <c r="I615" s="13" t="s">
        <v>6675</v>
      </c>
    </row>
    <row r="616" spans="1:22" s="948" customFormat="1" ht="93" customHeight="1">
      <c r="A616" s="12">
        <f t="shared" si="9"/>
        <v>605</v>
      </c>
      <c r="B616" s="13" t="s">
        <v>3289</v>
      </c>
      <c r="C616" s="12" t="s">
        <v>668</v>
      </c>
      <c r="D616" s="12">
        <v>4200</v>
      </c>
      <c r="E616" s="12" t="s">
        <v>6939</v>
      </c>
      <c r="F616" s="12" t="s">
        <v>7662</v>
      </c>
      <c r="G616" s="621">
        <v>146454</v>
      </c>
      <c r="H616" s="19">
        <v>43452</v>
      </c>
      <c r="I616" s="13" t="s">
        <v>6675</v>
      </c>
    </row>
    <row r="617" spans="1:22" s="948" customFormat="1" ht="93" customHeight="1">
      <c r="A617" s="12">
        <f t="shared" si="9"/>
        <v>606</v>
      </c>
      <c r="B617" s="927" t="s">
        <v>3289</v>
      </c>
      <c r="C617" s="12" t="s">
        <v>6703</v>
      </c>
      <c r="D617" s="849">
        <v>1382</v>
      </c>
      <c r="E617" s="84" t="s">
        <v>6704</v>
      </c>
      <c r="F617" s="12" t="s">
        <v>6705</v>
      </c>
      <c r="G617" s="621">
        <v>30069.56</v>
      </c>
      <c r="H617" s="19">
        <v>43908</v>
      </c>
      <c r="I617" s="79" t="s">
        <v>6706</v>
      </c>
    </row>
    <row r="618" spans="1:22" s="948" customFormat="1" ht="93" customHeight="1">
      <c r="A618" s="12">
        <f t="shared" si="9"/>
        <v>607</v>
      </c>
      <c r="B618" s="929" t="s">
        <v>3289</v>
      </c>
      <c r="C618" s="84" t="s">
        <v>7663</v>
      </c>
      <c r="D618" s="84">
        <v>6489</v>
      </c>
      <c r="E618" s="84" t="s">
        <v>6924</v>
      </c>
      <c r="F618" s="12" t="s">
        <v>7664</v>
      </c>
      <c r="G618" s="621">
        <v>366823.17</v>
      </c>
      <c r="H618" s="19">
        <v>43745</v>
      </c>
      <c r="I618" s="925" t="s">
        <v>3290</v>
      </c>
    </row>
    <row r="619" spans="1:22" s="948" customFormat="1" ht="93" customHeight="1">
      <c r="A619" s="12">
        <f t="shared" si="9"/>
        <v>608</v>
      </c>
      <c r="B619" s="929" t="s">
        <v>3289</v>
      </c>
      <c r="C619" s="84" t="s">
        <v>7663</v>
      </c>
      <c r="D619" s="84">
        <v>6128</v>
      </c>
      <c r="E619" s="84" t="s">
        <v>6924</v>
      </c>
      <c r="F619" s="12" t="s">
        <v>7665</v>
      </c>
      <c r="G619" s="621">
        <v>346415.84</v>
      </c>
      <c r="H619" s="19">
        <v>43745</v>
      </c>
      <c r="I619" s="925" t="s">
        <v>3290</v>
      </c>
    </row>
    <row r="620" spans="1:22" s="948" customFormat="1" ht="93" customHeight="1">
      <c r="A620" s="12">
        <f t="shared" si="9"/>
        <v>609</v>
      </c>
      <c r="B620" s="925" t="s">
        <v>3289</v>
      </c>
      <c r="C620" s="12" t="s">
        <v>9534</v>
      </c>
      <c r="D620" s="63">
        <v>6956</v>
      </c>
      <c r="E620" s="84" t="s">
        <v>6939</v>
      </c>
      <c r="F620" s="12" t="s">
        <v>7666</v>
      </c>
      <c r="G620" s="621">
        <v>393222.68</v>
      </c>
      <c r="H620" s="19">
        <v>43745</v>
      </c>
      <c r="I620" s="925" t="s">
        <v>3290</v>
      </c>
    </row>
    <row r="621" spans="1:22" s="948" customFormat="1" ht="93" customHeight="1">
      <c r="A621" s="12">
        <f t="shared" si="9"/>
        <v>610</v>
      </c>
      <c r="B621" s="925" t="s">
        <v>3289</v>
      </c>
      <c r="C621" s="12" t="s">
        <v>9534</v>
      </c>
      <c r="D621" s="63">
        <v>7343</v>
      </c>
      <c r="E621" s="12" t="s">
        <v>6939</v>
      </c>
      <c r="F621" s="12" t="s">
        <v>7667</v>
      </c>
      <c r="G621" s="621">
        <v>415099.79</v>
      </c>
      <c r="H621" s="19">
        <v>43745</v>
      </c>
      <c r="I621" s="925" t="s">
        <v>3290</v>
      </c>
      <c r="J621" s="949"/>
      <c r="K621" s="949"/>
      <c r="L621" s="949"/>
      <c r="M621" s="949"/>
      <c r="N621" s="949"/>
      <c r="O621" s="949"/>
      <c r="P621" s="949"/>
      <c r="Q621" s="949"/>
      <c r="R621" s="949"/>
      <c r="S621" s="949"/>
      <c r="T621" s="949"/>
      <c r="U621" s="949"/>
      <c r="V621" s="949"/>
    </row>
    <row r="622" spans="1:22" s="948" customFormat="1" ht="93" customHeight="1">
      <c r="A622" s="12">
        <f t="shared" si="9"/>
        <v>611</v>
      </c>
      <c r="B622" s="929" t="s">
        <v>3289</v>
      </c>
      <c r="C622" s="12" t="s">
        <v>7663</v>
      </c>
      <c r="D622" s="94">
        <v>6767</v>
      </c>
      <c r="E622" s="12" t="s">
        <v>6939</v>
      </c>
      <c r="F622" s="12" t="s">
        <v>7668</v>
      </c>
      <c r="G622" s="621">
        <v>382538.51</v>
      </c>
      <c r="H622" s="19">
        <v>43745</v>
      </c>
      <c r="I622" s="925" t="s">
        <v>3290</v>
      </c>
    </row>
    <row r="623" spans="1:22" s="948" customFormat="1" ht="93" customHeight="1">
      <c r="A623" s="12">
        <f t="shared" si="9"/>
        <v>612</v>
      </c>
      <c r="B623" s="929" t="s">
        <v>3289</v>
      </c>
      <c r="C623" s="84" t="s">
        <v>7663</v>
      </c>
      <c r="D623" s="94">
        <v>7428</v>
      </c>
      <c r="E623" s="84" t="s">
        <v>6924</v>
      </c>
      <c r="F623" s="12" t="s">
        <v>7669</v>
      </c>
      <c r="G623" s="621">
        <v>419904.84</v>
      </c>
      <c r="H623" s="19">
        <v>43745</v>
      </c>
      <c r="I623" s="925" t="s">
        <v>3290</v>
      </c>
    </row>
    <row r="624" spans="1:22" s="948" customFormat="1" ht="93" customHeight="1">
      <c r="A624" s="12">
        <f t="shared" si="9"/>
        <v>613</v>
      </c>
      <c r="B624" s="13" t="s">
        <v>3289</v>
      </c>
      <c r="C624" s="12" t="s">
        <v>3600</v>
      </c>
      <c r="D624" s="12">
        <v>7169</v>
      </c>
      <c r="E624" s="12" t="s">
        <v>6924</v>
      </c>
      <c r="F624" s="12" t="s">
        <v>8519</v>
      </c>
      <c r="G624" s="621">
        <v>419904.84</v>
      </c>
      <c r="H624" s="19">
        <v>44154</v>
      </c>
      <c r="I624" s="13" t="s">
        <v>8520</v>
      </c>
    </row>
    <row r="625" spans="1:22" s="948" customFormat="1" ht="93" customHeight="1">
      <c r="A625" s="12">
        <f t="shared" si="9"/>
        <v>614</v>
      </c>
      <c r="B625" s="933" t="s">
        <v>3289</v>
      </c>
      <c r="C625" s="19" t="s">
        <v>7663</v>
      </c>
      <c r="D625" s="940">
        <v>6100</v>
      </c>
      <c r="E625" s="19" t="s">
        <v>6924</v>
      </c>
      <c r="F625" s="19" t="s">
        <v>7670</v>
      </c>
      <c r="G625" s="621">
        <v>344833</v>
      </c>
      <c r="H625" s="19">
        <v>43745</v>
      </c>
      <c r="I625" s="925" t="s">
        <v>3290</v>
      </c>
      <c r="J625" s="950"/>
      <c r="K625" s="951"/>
      <c r="L625" s="951"/>
      <c r="M625" s="951"/>
      <c r="N625" s="951"/>
      <c r="O625" s="951"/>
      <c r="P625" s="951"/>
      <c r="Q625" s="951"/>
      <c r="R625" s="951"/>
      <c r="S625" s="951"/>
      <c r="T625" s="951"/>
      <c r="U625" s="951"/>
      <c r="V625" s="951"/>
    </row>
    <row r="626" spans="1:22" s="948" customFormat="1" ht="93" customHeight="1">
      <c r="A626" s="12">
        <f t="shared" si="9"/>
        <v>615</v>
      </c>
      <c r="B626" s="929" t="s">
        <v>3289</v>
      </c>
      <c r="C626" s="12" t="s">
        <v>7663</v>
      </c>
      <c r="D626" s="94">
        <v>7067</v>
      </c>
      <c r="E626" s="12" t="s">
        <v>6924</v>
      </c>
      <c r="F626" s="12" t="s">
        <v>7671</v>
      </c>
      <c r="G626" s="621">
        <v>399497.51</v>
      </c>
      <c r="H626" s="19">
        <v>43745</v>
      </c>
      <c r="I626" s="925" t="s">
        <v>3290</v>
      </c>
    </row>
    <row r="627" spans="1:22" s="948" customFormat="1" ht="93" customHeight="1">
      <c r="A627" s="12">
        <f t="shared" si="9"/>
        <v>616</v>
      </c>
      <c r="B627" s="926" t="s">
        <v>3289</v>
      </c>
      <c r="C627" s="12" t="s">
        <v>3600</v>
      </c>
      <c r="D627" s="12">
        <v>8287</v>
      </c>
      <c r="E627" s="12" t="s">
        <v>6924</v>
      </c>
      <c r="F627" s="12" t="s">
        <v>7672</v>
      </c>
      <c r="G627" s="621">
        <v>468464.11</v>
      </c>
      <c r="H627" s="19">
        <v>43623</v>
      </c>
      <c r="I627" s="925" t="s">
        <v>7567</v>
      </c>
    </row>
    <row r="628" spans="1:22" s="948" customFormat="1" ht="93" customHeight="1">
      <c r="A628" s="12">
        <f t="shared" si="9"/>
        <v>617</v>
      </c>
      <c r="B628" s="936" t="s">
        <v>3289</v>
      </c>
      <c r="C628" s="84" t="s">
        <v>9598</v>
      </c>
      <c r="D628" s="1">
        <v>622</v>
      </c>
      <c r="E628" s="12" t="s">
        <v>6704</v>
      </c>
      <c r="F628" s="90" t="s">
        <v>9599</v>
      </c>
      <c r="G628" s="621">
        <v>30048.35</v>
      </c>
      <c r="H628" s="19">
        <v>44292</v>
      </c>
      <c r="I628" s="79" t="s">
        <v>9600</v>
      </c>
    </row>
    <row r="629" spans="1:22" s="948" customFormat="1" ht="93" customHeight="1">
      <c r="A629" s="12">
        <f t="shared" si="9"/>
        <v>618</v>
      </c>
      <c r="B629" s="925" t="s">
        <v>3289</v>
      </c>
      <c r="C629" s="12" t="s">
        <v>9534</v>
      </c>
      <c r="D629" s="12">
        <v>6232</v>
      </c>
      <c r="E629" s="12" t="s">
        <v>6939</v>
      </c>
      <c r="F629" s="12" t="s">
        <v>7673</v>
      </c>
      <c r="G629" s="621">
        <v>352294.96</v>
      </c>
      <c r="H629" s="19">
        <v>43745</v>
      </c>
      <c r="I629" s="925" t="s">
        <v>3290</v>
      </c>
      <c r="J629" s="949"/>
      <c r="K629" s="949"/>
      <c r="L629" s="949"/>
      <c r="M629" s="949"/>
      <c r="N629" s="949"/>
      <c r="O629" s="949"/>
      <c r="P629" s="949"/>
      <c r="Q629" s="949"/>
      <c r="R629" s="949"/>
      <c r="S629" s="949"/>
      <c r="T629" s="949"/>
      <c r="U629" s="949"/>
      <c r="V629" s="949"/>
    </row>
    <row r="630" spans="1:22" s="948" customFormat="1" ht="93" customHeight="1">
      <c r="A630" s="12">
        <f t="shared" si="9"/>
        <v>619</v>
      </c>
      <c r="B630" s="929" t="s">
        <v>3289</v>
      </c>
      <c r="C630" s="84" t="s">
        <v>7663</v>
      </c>
      <c r="D630" s="84">
        <v>2928</v>
      </c>
      <c r="E630" s="84" t="s">
        <v>6924</v>
      </c>
      <c r="F630" s="12" t="s">
        <v>7674</v>
      </c>
      <c r="G630" s="621">
        <v>165519.84</v>
      </c>
      <c r="H630" s="19">
        <v>43745</v>
      </c>
      <c r="I630" s="925" t="s">
        <v>3290</v>
      </c>
      <c r="J630" s="950"/>
      <c r="K630" s="951"/>
      <c r="L630" s="951"/>
      <c r="M630" s="951"/>
      <c r="N630" s="951"/>
      <c r="O630" s="951"/>
      <c r="P630" s="951"/>
      <c r="Q630" s="951"/>
      <c r="R630" s="951"/>
      <c r="S630" s="951"/>
      <c r="T630" s="951"/>
      <c r="U630" s="951"/>
      <c r="V630" s="951"/>
    </row>
    <row r="631" spans="1:22" s="948" customFormat="1" ht="93" customHeight="1">
      <c r="A631" s="12">
        <f t="shared" si="9"/>
        <v>620</v>
      </c>
      <c r="B631" s="929" t="s">
        <v>3289</v>
      </c>
      <c r="C631" s="84" t="s">
        <v>7663</v>
      </c>
      <c r="D631" s="84">
        <v>2775</v>
      </c>
      <c r="E631" s="84" t="s">
        <v>6924</v>
      </c>
      <c r="F631" s="12" t="s">
        <v>7675</v>
      </c>
      <c r="G631" s="621">
        <v>156870.75</v>
      </c>
      <c r="H631" s="19">
        <v>43745</v>
      </c>
      <c r="I631" s="925" t="s">
        <v>3290</v>
      </c>
      <c r="J631" s="950"/>
      <c r="K631" s="951"/>
      <c r="L631" s="951"/>
      <c r="M631" s="951"/>
      <c r="N631" s="951"/>
      <c r="O631" s="951"/>
      <c r="P631" s="951"/>
      <c r="Q631" s="951"/>
      <c r="R631" s="951"/>
      <c r="S631" s="951"/>
      <c r="T631" s="951"/>
      <c r="U631" s="951"/>
      <c r="V631" s="951"/>
    </row>
    <row r="632" spans="1:22" s="948" customFormat="1" ht="93" customHeight="1">
      <c r="A632" s="12">
        <f t="shared" si="9"/>
        <v>621</v>
      </c>
      <c r="B632" s="929" t="s">
        <v>3289</v>
      </c>
      <c r="C632" s="84" t="s">
        <v>7663</v>
      </c>
      <c r="D632" s="84">
        <v>1322</v>
      </c>
      <c r="E632" s="84" t="s">
        <v>6939</v>
      </c>
      <c r="F632" s="12" t="s">
        <v>7676</v>
      </c>
      <c r="G632" s="621">
        <v>74732.66</v>
      </c>
      <c r="H632" s="19">
        <v>43745</v>
      </c>
      <c r="I632" s="925" t="s">
        <v>3290</v>
      </c>
      <c r="J632" s="950"/>
      <c r="K632" s="951"/>
      <c r="L632" s="951"/>
      <c r="M632" s="951"/>
      <c r="N632" s="951"/>
      <c r="O632" s="951"/>
      <c r="P632" s="951"/>
      <c r="Q632" s="951"/>
      <c r="R632" s="951"/>
      <c r="S632" s="951"/>
      <c r="T632" s="951"/>
      <c r="U632" s="951"/>
      <c r="V632" s="951"/>
    </row>
    <row r="633" spans="1:22" s="948" customFormat="1" ht="93" customHeight="1">
      <c r="A633" s="12">
        <f t="shared" si="9"/>
        <v>622</v>
      </c>
      <c r="B633" s="929" t="s">
        <v>3289</v>
      </c>
      <c r="C633" s="12" t="s">
        <v>9534</v>
      </c>
      <c r="D633" s="84">
        <v>3366</v>
      </c>
      <c r="E633" s="12" t="s">
        <v>6939</v>
      </c>
      <c r="F633" s="12" t="s">
        <v>7677</v>
      </c>
      <c r="G633" s="621">
        <v>190279.98</v>
      </c>
      <c r="H633" s="19">
        <v>43745</v>
      </c>
      <c r="I633" s="925" t="s">
        <v>3290</v>
      </c>
      <c r="J633" s="949"/>
      <c r="K633" s="949"/>
      <c r="L633" s="949"/>
      <c r="M633" s="949"/>
      <c r="N633" s="949"/>
      <c r="O633" s="949"/>
      <c r="P633" s="949"/>
      <c r="Q633" s="949"/>
      <c r="R633" s="949"/>
      <c r="S633" s="949"/>
      <c r="T633" s="949"/>
      <c r="U633" s="949"/>
      <c r="V633" s="949"/>
    </row>
    <row r="634" spans="1:22" s="948" customFormat="1" ht="93" customHeight="1">
      <c r="A634" s="12">
        <f t="shared" si="9"/>
        <v>623</v>
      </c>
      <c r="B634" s="929" t="s">
        <v>3289</v>
      </c>
      <c r="C634" s="12" t="s">
        <v>9534</v>
      </c>
      <c r="D634" s="84">
        <v>4084</v>
      </c>
      <c r="E634" s="12" t="s">
        <v>6939</v>
      </c>
      <c r="F634" s="12" t="s">
        <v>7678</v>
      </c>
      <c r="G634" s="621">
        <v>230868.52</v>
      </c>
      <c r="H634" s="19">
        <v>43745</v>
      </c>
      <c r="I634" s="925" t="s">
        <v>3290</v>
      </c>
      <c r="J634" s="949"/>
      <c r="K634" s="949"/>
      <c r="L634" s="949"/>
      <c r="M634" s="949"/>
      <c r="N634" s="949"/>
      <c r="O634" s="949"/>
      <c r="P634" s="949"/>
      <c r="Q634" s="949"/>
      <c r="R634" s="949"/>
      <c r="S634" s="949"/>
      <c r="T634" s="949"/>
      <c r="U634" s="949"/>
      <c r="V634" s="949"/>
    </row>
    <row r="635" spans="1:22" s="948" customFormat="1" ht="93" customHeight="1">
      <c r="A635" s="12">
        <f t="shared" si="9"/>
        <v>624</v>
      </c>
      <c r="B635" s="933" t="s">
        <v>3289</v>
      </c>
      <c r="C635" s="19" t="s">
        <v>7663</v>
      </c>
      <c r="D635" s="189">
        <v>2210</v>
      </c>
      <c r="E635" s="19" t="s">
        <v>6924</v>
      </c>
      <c r="F635" s="19" t="s">
        <v>7679</v>
      </c>
      <c r="G635" s="621">
        <v>124931.3</v>
      </c>
      <c r="H635" s="19">
        <v>43745</v>
      </c>
      <c r="I635" s="925" t="s">
        <v>3290</v>
      </c>
      <c r="J635" s="950"/>
      <c r="K635" s="951"/>
      <c r="L635" s="951"/>
      <c r="M635" s="951"/>
      <c r="N635" s="951"/>
      <c r="O635" s="951"/>
      <c r="P635" s="951"/>
      <c r="Q635" s="951"/>
      <c r="R635" s="951"/>
      <c r="S635" s="951"/>
      <c r="T635" s="951"/>
      <c r="U635" s="951"/>
      <c r="V635" s="951"/>
    </row>
    <row r="636" spans="1:22" s="948" customFormat="1" ht="93" customHeight="1">
      <c r="A636" s="12">
        <f t="shared" si="9"/>
        <v>625</v>
      </c>
      <c r="B636" s="933" t="s">
        <v>3289</v>
      </c>
      <c r="C636" s="19" t="s">
        <v>7663</v>
      </c>
      <c r="D636" s="189">
        <v>4654</v>
      </c>
      <c r="E636" s="19" t="s">
        <v>6924</v>
      </c>
      <c r="F636" s="19" t="s">
        <v>7680</v>
      </c>
      <c r="G636" s="621">
        <v>263090.62</v>
      </c>
      <c r="H636" s="19">
        <v>43745</v>
      </c>
      <c r="I636" s="925" t="s">
        <v>3290</v>
      </c>
      <c r="J636" s="950"/>
      <c r="K636" s="951"/>
      <c r="L636" s="951"/>
      <c r="M636" s="951"/>
      <c r="N636" s="951"/>
      <c r="O636" s="951"/>
      <c r="P636" s="951"/>
      <c r="Q636" s="951"/>
      <c r="R636" s="951"/>
      <c r="S636" s="951"/>
      <c r="T636" s="951"/>
      <c r="U636" s="951"/>
      <c r="V636" s="951"/>
    </row>
    <row r="637" spans="1:22" s="948" customFormat="1" ht="93" customHeight="1">
      <c r="A637" s="12">
        <f t="shared" si="9"/>
        <v>626</v>
      </c>
      <c r="B637" s="929" t="s">
        <v>3289</v>
      </c>
      <c r="C637" s="84" t="s">
        <v>7663</v>
      </c>
      <c r="D637" s="84">
        <v>6191</v>
      </c>
      <c r="E637" s="84" t="s">
        <v>6924</v>
      </c>
      <c r="F637" s="12" t="s">
        <v>7681</v>
      </c>
      <c r="G637" s="621">
        <v>349977.23</v>
      </c>
      <c r="H637" s="19">
        <v>43745</v>
      </c>
      <c r="I637" s="925" t="s">
        <v>3290</v>
      </c>
    </row>
    <row r="638" spans="1:22" s="948" customFormat="1" ht="93" customHeight="1">
      <c r="A638" s="12">
        <f t="shared" si="9"/>
        <v>627</v>
      </c>
      <c r="B638" s="933" t="s">
        <v>3289</v>
      </c>
      <c r="C638" s="19" t="s">
        <v>7663</v>
      </c>
      <c r="D638" s="189">
        <v>7632</v>
      </c>
      <c r="E638" s="19" t="s">
        <v>6924</v>
      </c>
      <c r="F638" s="19" t="s">
        <v>7682</v>
      </c>
      <c r="G638" s="621">
        <v>413196.48</v>
      </c>
      <c r="H638" s="19">
        <v>43745</v>
      </c>
      <c r="I638" s="925" t="s">
        <v>3290</v>
      </c>
      <c r="J638" s="950"/>
      <c r="K638" s="951"/>
      <c r="L638" s="951"/>
      <c r="M638" s="951"/>
      <c r="N638" s="951"/>
      <c r="O638" s="951"/>
      <c r="P638" s="951"/>
      <c r="Q638" s="951"/>
      <c r="R638" s="951"/>
      <c r="S638" s="951"/>
      <c r="T638" s="951"/>
      <c r="U638" s="951"/>
      <c r="V638" s="951"/>
    </row>
    <row r="639" spans="1:22" s="948" customFormat="1" ht="93" customHeight="1">
      <c r="A639" s="12">
        <f t="shared" si="9"/>
        <v>628</v>
      </c>
      <c r="B639" s="933" t="s">
        <v>3289</v>
      </c>
      <c r="C639" s="19" t="s">
        <v>7663</v>
      </c>
      <c r="D639" s="189">
        <v>6290</v>
      </c>
      <c r="E639" s="19" t="s">
        <v>6924</v>
      </c>
      <c r="F639" s="19" t="s">
        <v>7683</v>
      </c>
      <c r="G639" s="621">
        <v>3555737</v>
      </c>
      <c r="H639" s="19">
        <v>43745</v>
      </c>
      <c r="I639" s="925" t="s">
        <v>3290</v>
      </c>
      <c r="J639" s="950"/>
      <c r="K639" s="951"/>
      <c r="L639" s="951"/>
      <c r="M639" s="951"/>
      <c r="N639" s="951"/>
      <c r="O639" s="951"/>
      <c r="P639" s="951"/>
      <c r="Q639" s="951"/>
      <c r="R639" s="951"/>
      <c r="S639" s="951"/>
      <c r="T639" s="951"/>
      <c r="U639" s="951"/>
      <c r="V639" s="951"/>
    </row>
    <row r="640" spans="1:22" s="948" customFormat="1" ht="93" customHeight="1">
      <c r="A640" s="12">
        <f t="shared" si="9"/>
        <v>629</v>
      </c>
      <c r="B640" s="929" t="s">
        <v>3289</v>
      </c>
      <c r="C640" s="84" t="s">
        <v>7663</v>
      </c>
      <c r="D640" s="84">
        <v>6522</v>
      </c>
      <c r="E640" s="84" t="s">
        <v>6924</v>
      </c>
      <c r="F640" s="12" t="s">
        <v>7684</v>
      </c>
      <c r="G640" s="621">
        <v>355573.7</v>
      </c>
      <c r="H640" s="19">
        <v>43745</v>
      </c>
      <c r="I640" s="925" t="s">
        <v>3290</v>
      </c>
    </row>
    <row r="641" spans="1:22" s="948" customFormat="1" ht="93" customHeight="1">
      <c r="A641" s="12">
        <f t="shared" si="9"/>
        <v>630</v>
      </c>
      <c r="B641" s="925" t="s">
        <v>3289</v>
      </c>
      <c r="C641" s="12" t="s">
        <v>9534</v>
      </c>
      <c r="D641" s="12">
        <v>5750</v>
      </c>
      <c r="E641" s="12" t="s">
        <v>6939</v>
      </c>
      <c r="F641" s="12" t="s">
        <v>7685</v>
      </c>
      <c r="G641" s="621">
        <v>325047.5</v>
      </c>
      <c r="H641" s="19">
        <v>43745</v>
      </c>
      <c r="I641" s="925" t="s">
        <v>3290</v>
      </c>
      <c r="J641" s="949"/>
      <c r="K641" s="949"/>
      <c r="L641" s="949"/>
      <c r="M641" s="949"/>
      <c r="N641" s="949"/>
      <c r="O641" s="949"/>
      <c r="P641" s="949"/>
      <c r="Q641" s="949"/>
      <c r="R641" s="949"/>
      <c r="S641" s="949"/>
      <c r="T641" s="949"/>
      <c r="U641" s="949"/>
      <c r="V641" s="949"/>
    </row>
    <row r="642" spans="1:22" s="948" customFormat="1" ht="93" customHeight="1">
      <c r="A642" s="12">
        <f t="shared" si="9"/>
        <v>631</v>
      </c>
      <c r="B642" s="929" t="s">
        <v>3289</v>
      </c>
      <c r="C642" s="84" t="s">
        <v>7663</v>
      </c>
      <c r="D642" s="84">
        <v>7342</v>
      </c>
      <c r="E642" s="84" t="s">
        <v>6924</v>
      </c>
      <c r="F642" s="12" t="s">
        <v>7686</v>
      </c>
      <c r="G642" s="621">
        <v>415043.26</v>
      </c>
      <c r="H642" s="19">
        <v>43745</v>
      </c>
      <c r="I642" s="925" t="s">
        <v>3290</v>
      </c>
    </row>
    <row r="643" spans="1:22" s="948" customFormat="1" ht="93" customHeight="1">
      <c r="A643" s="12">
        <f t="shared" si="9"/>
        <v>632</v>
      </c>
      <c r="B643" s="13" t="s">
        <v>3289</v>
      </c>
      <c r="C643" s="930" t="s">
        <v>3601</v>
      </c>
      <c r="D643" s="930">
        <v>7613</v>
      </c>
      <c r="E643" s="12" t="s">
        <v>6924</v>
      </c>
      <c r="F643" s="12" t="s">
        <v>7687</v>
      </c>
      <c r="G643" s="621">
        <v>303149.65999999997</v>
      </c>
      <c r="H643" s="19">
        <v>43545</v>
      </c>
      <c r="I643" s="13" t="s">
        <v>6702</v>
      </c>
      <c r="O643" s="963"/>
    </row>
    <row r="644" spans="1:22" s="948" customFormat="1" ht="93" customHeight="1">
      <c r="A644" s="12">
        <f t="shared" si="9"/>
        <v>633</v>
      </c>
      <c r="B644" s="933" t="s">
        <v>3289</v>
      </c>
      <c r="C644" s="19" t="s">
        <v>7688</v>
      </c>
      <c r="D644" s="189">
        <v>5660</v>
      </c>
      <c r="E644" s="19" t="s">
        <v>6924</v>
      </c>
      <c r="F644" s="19" t="s">
        <v>7689</v>
      </c>
      <c r="G644" s="621">
        <v>224983</v>
      </c>
      <c r="H644" s="19">
        <v>43745</v>
      </c>
      <c r="I644" s="925" t="s">
        <v>3290</v>
      </c>
      <c r="J644" s="950"/>
      <c r="K644" s="951"/>
      <c r="L644" s="951"/>
      <c r="M644" s="951"/>
      <c r="N644" s="951"/>
      <c r="O644" s="950"/>
      <c r="P644" s="951"/>
      <c r="Q644" s="951"/>
      <c r="R644" s="951"/>
      <c r="S644" s="951"/>
      <c r="T644" s="951"/>
      <c r="U644" s="951"/>
      <c r="V644" s="951"/>
    </row>
    <row r="645" spans="1:22" s="948" customFormat="1" ht="93" customHeight="1">
      <c r="A645" s="12">
        <f t="shared" si="9"/>
        <v>634</v>
      </c>
      <c r="B645" s="933" t="s">
        <v>3289</v>
      </c>
      <c r="C645" s="19" t="s">
        <v>7688</v>
      </c>
      <c r="D645" s="189">
        <v>5720</v>
      </c>
      <c r="E645" s="19" t="s">
        <v>6924</v>
      </c>
      <c r="F645" s="19" t="s">
        <v>7690</v>
      </c>
      <c r="G645" s="621">
        <v>227770.4</v>
      </c>
      <c r="H645" s="19">
        <v>43745</v>
      </c>
      <c r="I645" s="925" t="s">
        <v>3290</v>
      </c>
      <c r="J645" s="950"/>
      <c r="K645" s="951"/>
      <c r="L645" s="951"/>
      <c r="M645" s="951"/>
      <c r="N645" s="951"/>
      <c r="O645" s="951"/>
      <c r="P645" s="951"/>
      <c r="Q645" s="951"/>
      <c r="R645" s="951"/>
      <c r="S645" s="951"/>
      <c r="T645" s="951"/>
      <c r="U645" s="951"/>
      <c r="V645" s="951"/>
    </row>
    <row r="646" spans="1:22" s="948" customFormat="1" ht="93" customHeight="1">
      <c r="A646" s="12">
        <f t="shared" si="9"/>
        <v>635</v>
      </c>
      <c r="B646" s="929" t="s">
        <v>3289</v>
      </c>
      <c r="C646" s="12" t="s">
        <v>9601</v>
      </c>
      <c r="D646" s="84">
        <v>7382</v>
      </c>
      <c r="E646" s="12" t="s">
        <v>6939</v>
      </c>
      <c r="F646" s="12" t="s">
        <v>7691</v>
      </c>
      <c r="G646" s="621">
        <v>293951.24</v>
      </c>
      <c r="H646" s="19">
        <v>43745</v>
      </c>
      <c r="I646" s="925" t="s">
        <v>3290</v>
      </c>
      <c r="J646" s="949"/>
      <c r="K646" s="949"/>
      <c r="L646" s="949"/>
      <c r="M646" s="949"/>
      <c r="N646" s="949"/>
      <c r="O646" s="949"/>
      <c r="P646" s="949"/>
      <c r="Q646" s="949"/>
      <c r="R646" s="949"/>
      <c r="S646" s="949"/>
      <c r="T646" s="949"/>
      <c r="U646" s="949"/>
      <c r="V646" s="949"/>
    </row>
    <row r="647" spans="1:22" s="948" customFormat="1" ht="93" customHeight="1">
      <c r="A647" s="12">
        <f t="shared" si="9"/>
        <v>636</v>
      </c>
      <c r="B647" s="929" t="s">
        <v>3289</v>
      </c>
      <c r="C647" s="84" t="s">
        <v>9534</v>
      </c>
      <c r="D647" s="12">
        <v>3069</v>
      </c>
      <c r="E647" s="84" t="s">
        <v>6924</v>
      </c>
      <c r="F647" s="12" t="s">
        <v>7692</v>
      </c>
      <c r="G647" s="621">
        <v>173490.57</v>
      </c>
      <c r="H647" s="19">
        <v>43745</v>
      </c>
      <c r="I647" s="925" t="s">
        <v>3290</v>
      </c>
    </row>
    <row r="648" spans="1:22" s="948" customFormat="1" ht="93" customHeight="1">
      <c r="A648" s="12">
        <f t="shared" si="9"/>
        <v>637</v>
      </c>
      <c r="B648" s="929" t="s">
        <v>3289</v>
      </c>
      <c r="C648" s="84" t="s">
        <v>7663</v>
      </c>
      <c r="D648" s="84">
        <v>7948</v>
      </c>
      <c r="E648" s="84" t="s">
        <v>6924</v>
      </c>
      <c r="F648" s="12" t="s">
        <v>7693</v>
      </c>
      <c r="G648" s="621">
        <v>449300.44</v>
      </c>
      <c r="H648" s="19">
        <v>43745</v>
      </c>
      <c r="I648" s="925" t="s">
        <v>3290</v>
      </c>
      <c r="J648" s="950"/>
      <c r="K648" s="951"/>
      <c r="L648" s="951"/>
      <c r="M648" s="951"/>
      <c r="N648" s="951"/>
      <c r="O648" s="951"/>
      <c r="P648" s="951"/>
      <c r="Q648" s="951"/>
      <c r="R648" s="951"/>
      <c r="S648" s="951"/>
      <c r="T648" s="951"/>
      <c r="U648" s="951"/>
      <c r="V648" s="951"/>
    </row>
    <row r="649" spans="1:22" s="948" customFormat="1" ht="93" customHeight="1">
      <c r="A649" s="12">
        <f t="shared" si="9"/>
        <v>638</v>
      </c>
      <c r="B649" s="925" t="s">
        <v>3289</v>
      </c>
      <c r="C649" s="12" t="s">
        <v>9534</v>
      </c>
      <c r="D649" s="12">
        <v>7177</v>
      </c>
      <c r="E649" s="12" t="s">
        <v>6939</v>
      </c>
      <c r="F649" s="12" t="s">
        <v>7694</v>
      </c>
      <c r="G649" s="621">
        <v>405715.81</v>
      </c>
      <c r="H649" s="19">
        <v>43745</v>
      </c>
      <c r="I649" s="925" t="s">
        <v>3290</v>
      </c>
      <c r="J649" s="949"/>
      <c r="K649" s="949"/>
      <c r="L649" s="949"/>
      <c r="M649" s="949"/>
      <c r="N649" s="949"/>
      <c r="O649" s="949"/>
      <c r="P649" s="949"/>
      <c r="Q649" s="949"/>
      <c r="R649" s="949"/>
      <c r="S649" s="949"/>
      <c r="T649" s="949"/>
      <c r="U649" s="949"/>
      <c r="V649" s="949"/>
    </row>
    <row r="650" spans="1:22" s="948" customFormat="1" ht="93" customHeight="1">
      <c r="A650" s="12">
        <f t="shared" si="9"/>
        <v>639</v>
      </c>
      <c r="B650" s="926" t="s">
        <v>3289</v>
      </c>
      <c r="C650" s="12" t="s">
        <v>3601</v>
      </c>
      <c r="D650" s="12">
        <v>1302</v>
      </c>
      <c r="E650" s="12" t="s">
        <v>3635</v>
      </c>
      <c r="F650" s="12" t="s">
        <v>3606</v>
      </c>
      <c r="G650" s="621">
        <v>75047.28</v>
      </c>
      <c r="H650" s="19">
        <v>43545</v>
      </c>
      <c r="I650" s="13" t="s">
        <v>6702</v>
      </c>
    </row>
    <row r="651" spans="1:22" s="948" customFormat="1" ht="93" customHeight="1">
      <c r="A651" s="12">
        <f t="shared" si="9"/>
        <v>640</v>
      </c>
      <c r="B651" s="933" t="s">
        <v>3289</v>
      </c>
      <c r="C651" s="19" t="s">
        <v>7688</v>
      </c>
      <c r="D651" s="189">
        <v>700</v>
      </c>
      <c r="E651" s="19" t="s">
        <v>6924</v>
      </c>
      <c r="F651" s="19" t="s">
        <v>7695</v>
      </c>
      <c r="G651" s="621">
        <v>27874</v>
      </c>
      <c r="H651" s="19">
        <v>43745</v>
      </c>
      <c r="I651" s="925" t="s">
        <v>3290</v>
      </c>
      <c r="J651" s="950"/>
      <c r="K651" s="951"/>
      <c r="L651" s="951"/>
      <c r="M651" s="951"/>
      <c r="N651" s="951"/>
      <c r="O651" s="951"/>
      <c r="P651" s="951"/>
      <c r="Q651" s="951"/>
      <c r="R651" s="951"/>
      <c r="S651" s="951"/>
      <c r="T651" s="951"/>
      <c r="U651" s="951"/>
      <c r="V651" s="951"/>
    </row>
    <row r="652" spans="1:22" s="948" customFormat="1" ht="93" customHeight="1">
      <c r="A652" s="12">
        <f t="shared" ref="A652:A715" si="10">1+A651</f>
        <v>641</v>
      </c>
      <c r="B652" s="929" t="s">
        <v>3289</v>
      </c>
      <c r="C652" s="12" t="s">
        <v>9601</v>
      </c>
      <c r="D652" s="84">
        <v>2170</v>
      </c>
      <c r="E652" s="12" t="s">
        <v>6939</v>
      </c>
      <c r="F652" s="12" t="s">
        <v>7696</v>
      </c>
      <c r="G652" s="621">
        <v>86409.4</v>
      </c>
      <c r="H652" s="19">
        <v>43745</v>
      </c>
      <c r="I652" s="925" t="s">
        <v>3290</v>
      </c>
      <c r="J652" s="949"/>
      <c r="K652" s="949"/>
      <c r="L652" s="949"/>
      <c r="M652" s="949"/>
      <c r="N652" s="949"/>
      <c r="O652" s="949"/>
      <c r="P652" s="949"/>
      <c r="Q652" s="949"/>
      <c r="R652" s="949"/>
      <c r="S652" s="949"/>
      <c r="T652" s="949"/>
      <c r="U652" s="949"/>
      <c r="V652" s="949"/>
    </row>
    <row r="653" spans="1:22" s="948" customFormat="1" ht="93" customHeight="1">
      <c r="A653" s="12">
        <f t="shared" si="10"/>
        <v>642</v>
      </c>
      <c r="B653" s="929" t="s">
        <v>3289</v>
      </c>
      <c r="C653" s="12" t="s">
        <v>9601</v>
      </c>
      <c r="D653" s="84">
        <v>448</v>
      </c>
      <c r="E653" s="12" t="s">
        <v>6939</v>
      </c>
      <c r="F653" s="84" t="s">
        <v>7697</v>
      </c>
      <c r="G653" s="621">
        <v>17839.36</v>
      </c>
      <c r="H653" s="19">
        <v>43745</v>
      </c>
      <c r="I653" s="925" t="s">
        <v>3290</v>
      </c>
      <c r="J653" s="949"/>
      <c r="K653" s="949"/>
      <c r="L653" s="949"/>
      <c r="M653" s="949"/>
      <c r="N653" s="949"/>
      <c r="O653" s="949"/>
      <c r="P653" s="949"/>
      <c r="Q653" s="949"/>
      <c r="R653" s="949"/>
      <c r="S653" s="949"/>
      <c r="T653" s="949"/>
      <c r="U653" s="949"/>
      <c r="V653" s="949"/>
    </row>
    <row r="654" spans="1:22" s="948" customFormat="1" ht="93" customHeight="1">
      <c r="A654" s="12">
        <f t="shared" si="10"/>
        <v>643</v>
      </c>
      <c r="B654" s="933" t="s">
        <v>3289</v>
      </c>
      <c r="C654" s="19" t="s">
        <v>7688</v>
      </c>
      <c r="D654" s="189">
        <v>465</v>
      </c>
      <c r="E654" s="19" t="s">
        <v>6924</v>
      </c>
      <c r="F654" s="19" t="s">
        <v>7698</v>
      </c>
      <c r="G654" s="621">
        <v>18516.3</v>
      </c>
      <c r="H654" s="19">
        <v>43745</v>
      </c>
      <c r="I654" s="925" t="s">
        <v>3290</v>
      </c>
      <c r="J654" s="950"/>
      <c r="K654" s="951"/>
      <c r="L654" s="951"/>
      <c r="M654" s="951"/>
      <c r="N654" s="951"/>
      <c r="O654" s="951"/>
      <c r="P654" s="951"/>
      <c r="Q654" s="951"/>
      <c r="R654" s="951"/>
      <c r="S654" s="951"/>
      <c r="T654" s="951"/>
      <c r="U654" s="951"/>
      <c r="V654" s="951"/>
    </row>
    <row r="655" spans="1:22" s="948" customFormat="1" ht="93" customHeight="1">
      <c r="A655" s="12">
        <f t="shared" si="10"/>
        <v>644</v>
      </c>
      <c r="B655" s="933" t="s">
        <v>3289</v>
      </c>
      <c r="C655" s="19" t="s">
        <v>7688</v>
      </c>
      <c r="D655" s="189">
        <v>1417</v>
      </c>
      <c r="E655" s="19" t="s">
        <v>6924</v>
      </c>
      <c r="F655" s="19" t="s">
        <v>7699</v>
      </c>
      <c r="G655" s="621">
        <v>56424.94</v>
      </c>
      <c r="H655" s="19">
        <v>43745</v>
      </c>
      <c r="I655" s="925" t="s">
        <v>3290</v>
      </c>
      <c r="J655" s="950"/>
      <c r="K655" s="951"/>
      <c r="L655" s="951"/>
      <c r="M655" s="951"/>
      <c r="N655" s="951"/>
      <c r="O655" s="951"/>
      <c r="P655" s="951"/>
      <c r="Q655" s="951"/>
      <c r="R655" s="951"/>
      <c r="S655" s="951"/>
      <c r="T655" s="951"/>
      <c r="U655" s="951"/>
      <c r="V655" s="951"/>
    </row>
    <row r="656" spans="1:22" s="948" customFormat="1" ht="93" customHeight="1">
      <c r="A656" s="12">
        <f t="shared" si="10"/>
        <v>645</v>
      </c>
      <c r="B656" s="933" t="s">
        <v>3289</v>
      </c>
      <c r="C656" s="19" t="s">
        <v>7688</v>
      </c>
      <c r="D656" s="189">
        <v>1200</v>
      </c>
      <c r="E656" s="19" t="s">
        <v>6924</v>
      </c>
      <c r="F656" s="19" t="s">
        <v>7700</v>
      </c>
      <c r="G656" s="621">
        <v>47784</v>
      </c>
      <c r="H656" s="19">
        <v>43745</v>
      </c>
      <c r="I656" s="925" t="s">
        <v>3290</v>
      </c>
      <c r="J656" s="950"/>
      <c r="K656" s="951"/>
      <c r="L656" s="951"/>
      <c r="M656" s="951"/>
      <c r="N656" s="951"/>
      <c r="O656" s="951"/>
      <c r="P656" s="951"/>
      <c r="Q656" s="951"/>
      <c r="R656" s="951"/>
      <c r="S656" s="951"/>
      <c r="T656" s="951"/>
      <c r="U656" s="951"/>
      <c r="V656" s="951"/>
    </row>
    <row r="657" spans="1:22" s="948" customFormat="1" ht="93" customHeight="1">
      <c r="A657" s="12">
        <f t="shared" si="10"/>
        <v>646</v>
      </c>
      <c r="B657" s="929" t="s">
        <v>3289</v>
      </c>
      <c r="C657" s="12" t="s">
        <v>9602</v>
      </c>
      <c r="D657" s="12">
        <v>3334</v>
      </c>
      <c r="E657" s="12" t="s">
        <v>6939</v>
      </c>
      <c r="F657" s="12" t="s">
        <v>7701</v>
      </c>
      <c r="G657" s="621">
        <v>132759.88</v>
      </c>
      <c r="H657" s="19">
        <v>43745</v>
      </c>
      <c r="I657" s="925" t="s">
        <v>3290</v>
      </c>
      <c r="J657" s="951"/>
      <c r="K657" s="951"/>
      <c r="L657" s="951"/>
      <c r="M657" s="951"/>
      <c r="N657" s="951"/>
      <c r="O657" s="951"/>
      <c r="P657" s="951"/>
      <c r="Q657" s="951"/>
      <c r="R657" s="951"/>
      <c r="S657" s="951"/>
      <c r="T657" s="951"/>
      <c r="U657" s="951"/>
      <c r="V657" s="951"/>
    </row>
    <row r="658" spans="1:22" s="948" customFormat="1" ht="93" customHeight="1">
      <c r="A658" s="12">
        <f t="shared" si="10"/>
        <v>647</v>
      </c>
      <c r="B658" s="13" t="s">
        <v>3289</v>
      </c>
      <c r="C658" s="59" t="s">
        <v>6707</v>
      </c>
      <c r="D658" s="930">
        <v>3507</v>
      </c>
      <c r="E658" s="12" t="s">
        <v>9589</v>
      </c>
      <c r="F658" s="12" t="s">
        <v>6708</v>
      </c>
      <c r="G658" s="621">
        <v>30128.85</v>
      </c>
      <c r="H658" s="19">
        <v>44154</v>
      </c>
      <c r="I658" s="59" t="s">
        <v>6709</v>
      </c>
    </row>
    <row r="659" spans="1:22" s="948" customFormat="1" ht="93" customHeight="1">
      <c r="A659" s="12">
        <f t="shared" si="10"/>
        <v>648</v>
      </c>
      <c r="B659" s="929" t="s">
        <v>3289</v>
      </c>
      <c r="C659" s="84" t="s">
        <v>7663</v>
      </c>
      <c r="D659" s="84">
        <v>6141</v>
      </c>
      <c r="E659" s="84" t="s">
        <v>6924</v>
      </c>
      <c r="F659" s="12" t="s">
        <v>7702</v>
      </c>
      <c r="G659" s="621">
        <v>347150.73</v>
      </c>
      <c r="H659" s="19">
        <v>43745</v>
      </c>
      <c r="I659" s="925" t="s">
        <v>3290</v>
      </c>
    </row>
    <row r="660" spans="1:22" s="948" customFormat="1" ht="93" customHeight="1">
      <c r="A660" s="12">
        <f t="shared" si="10"/>
        <v>649</v>
      </c>
      <c r="B660" s="933" t="s">
        <v>3289</v>
      </c>
      <c r="C660" s="19" t="s">
        <v>7663</v>
      </c>
      <c r="D660" s="189">
        <v>2328</v>
      </c>
      <c r="E660" s="19" t="s">
        <v>6924</v>
      </c>
      <c r="F660" s="19" t="s">
        <v>7703</v>
      </c>
      <c r="G660" s="621">
        <v>131601.84</v>
      </c>
      <c r="H660" s="19">
        <v>43745</v>
      </c>
      <c r="I660" s="925" t="s">
        <v>3290</v>
      </c>
      <c r="J660" s="950"/>
      <c r="K660" s="951"/>
      <c r="L660" s="951"/>
      <c r="M660" s="951"/>
      <c r="N660" s="951"/>
      <c r="O660" s="951"/>
      <c r="P660" s="951"/>
      <c r="Q660" s="951"/>
      <c r="R660" s="951"/>
      <c r="S660" s="951"/>
      <c r="T660" s="951"/>
      <c r="U660" s="951"/>
      <c r="V660" s="951"/>
    </row>
    <row r="661" spans="1:22" s="948" customFormat="1" ht="93" customHeight="1">
      <c r="A661" s="12">
        <f t="shared" si="10"/>
        <v>650</v>
      </c>
      <c r="B661" s="933" t="s">
        <v>3289</v>
      </c>
      <c r="C661" s="19" t="s">
        <v>7663</v>
      </c>
      <c r="D661" s="189">
        <v>6000</v>
      </c>
      <c r="E661" s="19" t="s">
        <v>6924</v>
      </c>
      <c r="F661" s="19" t="s">
        <v>7704</v>
      </c>
      <c r="G661" s="621">
        <v>339180</v>
      </c>
      <c r="H661" s="19">
        <v>43745</v>
      </c>
      <c r="I661" s="925" t="s">
        <v>3290</v>
      </c>
      <c r="J661" s="950"/>
      <c r="K661" s="951"/>
      <c r="L661" s="951"/>
      <c r="M661" s="951"/>
      <c r="N661" s="951"/>
      <c r="O661" s="951"/>
      <c r="P661" s="951"/>
      <c r="Q661" s="951"/>
      <c r="R661" s="951"/>
      <c r="S661" s="951"/>
      <c r="T661" s="951"/>
      <c r="U661" s="951"/>
      <c r="V661" s="951"/>
    </row>
    <row r="662" spans="1:22" s="948" customFormat="1" ht="93" customHeight="1">
      <c r="A662" s="12">
        <f t="shared" si="10"/>
        <v>651</v>
      </c>
      <c r="B662" s="933" t="s">
        <v>3289</v>
      </c>
      <c r="C662" s="19" t="s">
        <v>7663</v>
      </c>
      <c r="D662" s="189">
        <v>6040</v>
      </c>
      <c r="E662" s="19" t="s">
        <v>6924</v>
      </c>
      <c r="F662" s="19" t="s">
        <v>7705</v>
      </c>
      <c r="G662" s="621">
        <v>341441.2</v>
      </c>
      <c r="H662" s="19">
        <v>43745</v>
      </c>
      <c r="I662" s="925" t="s">
        <v>3290</v>
      </c>
      <c r="J662" s="950"/>
      <c r="K662" s="951"/>
      <c r="L662" s="951"/>
      <c r="M662" s="951"/>
      <c r="N662" s="951"/>
      <c r="O662" s="951"/>
      <c r="P662" s="951"/>
      <c r="Q662" s="951"/>
      <c r="R662" s="951"/>
      <c r="S662" s="951"/>
      <c r="T662" s="951"/>
      <c r="U662" s="951"/>
      <c r="V662" s="951"/>
    </row>
    <row r="663" spans="1:22" s="948" customFormat="1" ht="80.25" customHeight="1">
      <c r="A663" s="12">
        <f t="shared" si="10"/>
        <v>652</v>
      </c>
      <c r="B663" s="933" t="s">
        <v>3289</v>
      </c>
      <c r="C663" s="19" t="s">
        <v>7663</v>
      </c>
      <c r="D663" s="189">
        <v>5720</v>
      </c>
      <c r="E663" s="19" t="s">
        <v>6924</v>
      </c>
      <c r="F663" s="19" t="s">
        <v>7706</v>
      </c>
      <c r="G663" s="621">
        <v>323351.59999999998</v>
      </c>
      <c r="H663" s="19">
        <v>43745</v>
      </c>
      <c r="I663" s="925" t="s">
        <v>3290</v>
      </c>
      <c r="J663" s="950"/>
      <c r="K663" s="951"/>
      <c r="L663" s="951"/>
      <c r="M663" s="951"/>
      <c r="N663" s="951"/>
      <c r="O663" s="950"/>
      <c r="P663" s="951"/>
      <c r="Q663" s="951"/>
      <c r="R663" s="951"/>
      <c r="S663" s="951"/>
      <c r="T663" s="951"/>
      <c r="U663" s="951"/>
      <c r="V663" s="951"/>
    </row>
    <row r="664" spans="1:22" s="948" customFormat="1" ht="186.75" customHeight="1">
      <c r="A664" s="12">
        <f t="shared" si="10"/>
        <v>653</v>
      </c>
      <c r="B664" s="933" t="s">
        <v>3289</v>
      </c>
      <c r="C664" s="19" t="s">
        <v>7663</v>
      </c>
      <c r="D664" s="189">
        <v>1080</v>
      </c>
      <c r="E664" s="19" t="s">
        <v>6924</v>
      </c>
      <c r="F664" s="19" t="s">
        <v>7707</v>
      </c>
      <c r="G664" s="621">
        <v>61052.4</v>
      </c>
      <c r="H664" s="19">
        <v>43745</v>
      </c>
      <c r="I664" s="925" t="s">
        <v>3290</v>
      </c>
      <c r="J664" s="950"/>
      <c r="K664" s="951"/>
      <c r="L664" s="951"/>
      <c r="M664" s="951"/>
      <c r="N664" s="951"/>
      <c r="O664" s="951"/>
      <c r="P664" s="951"/>
      <c r="Q664" s="951"/>
      <c r="R664" s="951"/>
      <c r="S664" s="951"/>
      <c r="T664" s="951"/>
      <c r="U664" s="951"/>
      <c r="V664" s="951"/>
    </row>
    <row r="665" spans="1:22" s="948" customFormat="1" ht="83.25" customHeight="1">
      <c r="A665" s="12">
        <f t="shared" si="10"/>
        <v>654</v>
      </c>
      <c r="B665" s="926" t="s">
        <v>3289</v>
      </c>
      <c r="C665" s="12" t="s">
        <v>3658</v>
      </c>
      <c r="D665" s="12">
        <v>6558</v>
      </c>
      <c r="E665" s="12" t="s">
        <v>3635</v>
      </c>
      <c r="F665" s="12" t="s">
        <v>3659</v>
      </c>
      <c r="G665" s="621">
        <v>378003.12</v>
      </c>
      <c r="H665" s="19">
        <v>43545</v>
      </c>
      <c r="I665" s="13" t="s">
        <v>6702</v>
      </c>
    </row>
    <row r="666" spans="1:22" s="948" customFormat="1" ht="186.75" customHeight="1">
      <c r="A666" s="12">
        <f t="shared" si="10"/>
        <v>655</v>
      </c>
      <c r="B666" s="929" t="s">
        <v>3289</v>
      </c>
      <c r="C666" s="84" t="s">
        <v>7663</v>
      </c>
      <c r="D666" s="84">
        <v>5000</v>
      </c>
      <c r="E666" s="84" t="s">
        <v>6939</v>
      </c>
      <c r="F666" s="12" t="s">
        <v>7708</v>
      </c>
      <c r="G666" s="621">
        <v>282650</v>
      </c>
      <c r="H666" s="19">
        <v>43745</v>
      </c>
      <c r="I666" s="925" t="s">
        <v>3290</v>
      </c>
      <c r="J666" s="950"/>
      <c r="K666" s="951"/>
      <c r="L666" s="951"/>
      <c r="M666" s="951"/>
      <c r="N666" s="951"/>
      <c r="O666" s="951"/>
      <c r="P666" s="951"/>
      <c r="Q666" s="951"/>
      <c r="R666" s="951"/>
      <c r="S666" s="951"/>
      <c r="T666" s="951"/>
      <c r="U666" s="951"/>
      <c r="V666" s="951"/>
    </row>
    <row r="667" spans="1:22" s="948" customFormat="1" ht="186.75" customHeight="1">
      <c r="A667" s="12">
        <f t="shared" si="10"/>
        <v>656</v>
      </c>
      <c r="B667" s="933" t="s">
        <v>3289</v>
      </c>
      <c r="C667" s="19" t="s">
        <v>7663</v>
      </c>
      <c r="D667" s="189">
        <v>2880</v>
      </c>
      <c r="E667" s="19" t="s">
        <v>6924</v>
      </c>
      <c r="F667" s="19" t="s">
        <v>7709</v>
      </c>
      <c r="G667" s="621">
        <v>162806.39999999999</v>
      </c>
      <c r="H667" s="19">
        <v>43745</v>
      </c>
      <c r="I667" s="925" t="s">
        <v>3290</v>
      </c>
      <c r="J667" s="950"/>
      <c r="K667" s="951"/>
      <c r="L667" s="951"/>
      <c r="M667" s="951"/>
      <c r="N667" s="951"/>
      <c r="O667" s="951"/>
      <c r="P667" s="951"/>
      <c r="Q667" s="951"/>
      <c r="R667" s="951"/>
      <c r="S667" s="951"/>
      <c r="T667" s="951"/>
      <c r="U667" s="951"/>
      <c r="V667" s="951"/>
    </row>
    <row r="668" spans="1:22" s="948" customFormat="1" ht="93" customHeight="1">
      <c r="A668" s="12">
        <f t="shared" si="10"/>
        <v>657</v>
      </c>
      <c r="B668" s="13" t="s">
        <v>3289</v>
      </c>
      <c r="C668" s="12" t="s">
        <v>3600</v>
      </c>
      <c r="D668" s="12">
        <v>1600</v>
      </c>
      <c r="E668" s="12" t="s">
        <v>6924</v>
      </c>
      <c r="F668" s="12" t="s">
        <v>8517</v>
      </c>
      <c r="G668" s="621">
        <v>90448</v>
      </c>
      <c r="H668" s="19">
        <v>44154</v>
      </c>
      <c r="I668" s="13" t="s">
        <v>8518</v>
      </c>
    </row>
    <row r="669" spans="1:22" s="948" customFormat="1" ht="93" customHeight="1">
      <c r="A669" s="12">
        <f t="shared" si="10"/>
        <v>658</v>
      </c>
      <c r="B669" s="13" t="s">
        <v>3289</v>
      </c>
      <c r="C669" s="12" t="s">
        <v>3488</v>
      </c>
      <c r="D669" s="12">
        <v>457</v>
      </c>
      <c r="E669" s="12" t="s">
        <v>3299</v>
      </c>
      <c r="F669" s="12" t="s">
        <v>3491</v>
      </c>
      <c r="G669" s="621">
        <v>247195.87</v>
      </c>
      <c r="H669" s="19">
        <v>43452</v>
      </c>
      <c r="I669" s="13" t="s">
        <v>6675</v>
      </c>
    </row>
    <row r="670" spans="1:22" s="948" customFormat="1" ht="93" customHeight="1">
      <c r="A670" s="12">
        <f t="shared" si="10"/>
        <v>659</v>
      </c>
      <c r="B670" s="929" t="s">
        <v>3289</v>
      </c>
      <c r="C670" s="84" t="s">
        <v>7663</v>
      </c>
      <c r="D670" s="12">
        <v>3768</v>
      </c>
      <c r="E670" s="84" t="s">
        <v>3307</v>
      </c>
      <c r="F670" s="12" t="s">
        <v>7710</v>
      </c>
      <c r="G670" s="621">
        <v>1648914.48</v>
      </c>
      <c r="H670" s="19">
        <v>43745</v>
      </c>
      <c r="I670" s="925" t="s">
        <v>3290</v>
      </c>
    </row>
    <row r="671" spans="1:22" s="948" customFormat="1" ht="93" customHeight="1">
      <c r="A671" s="12">
        <f t="shared" si="10"/>
        <v>660</v>
      </c>
      <c r="B671" s="929" t="s">
        <v>3289</v>
      </c>
      <c r="C671" s="84" t="s">
        <v>7663</v>
      </c>
      <c r="D671" s="84">
        <v>26626</v>
      </c>
      <c r="E671" s="84" t="s">
        <v>3296</v>
      </c>
      <c r="F671" s="12" t="s">
        <v>3297</v>
      </c>
      <c r="G671" s="621">
        <v>8966039.2400000002</v>
      </c>
      <c r="H671" s="19">
        <v>43745</v>
      </c>
      <c r="I671" s="13" t="s">
        <v>3290</v>
      </c>
    </row>
    <row r="672" spans="1:22" s="948" customFormat="1" ht="93" customHeight="1">
      <c r="A672" s="12">
        <f t="shared" si="10"/>
        <v>661</v>
      </c>
      <c r="B672" s="13" t="s">
        <v>3289</v>
      </c>
      <c r="C672" s="12" t="s">
        <v>3488</v>
      </c>
      <c r="D672" s="12">
        <v>1402</v>
      </c>
      <c r="E672" s="12" t="s">
        <v>3489</v>
      </c>
      <c r="F672" s="12" t="s">
        <v>3490</v>
      </c>
      <c r="G672" s="621">
        <v>700439.2</v>
      </c>
      <c r="H672" s="19">
        <v>43452</v>
      </c>
      <c r="I672" s="13" t="s">
        <v>6675</v>
      </c>
      <c r="O672" s="964">
        <f>665000*43802183.78/5198423</f>
        <v>5603324.741695703</v>
      </c>
    </row>
    <row r="673" spans="1:22" s="948" customFormat="1" ht="93" customHeight="1">
      <c r="A673" s="12">
        <f t="shared" si="10"/>
        <v>662</v>
      </c>
      <c r="B673" s="929" t="s">
        <v>3289</v>
      </c>
      <c r="C673" s="84" t="s">
        <v>7711</v>
      </c>
      <c r="D673" s="84">
        <v>3472</v>
      </c>
      <c r="E673" s="84" t="s">
        <v>6924</v>
      </c>
      <c r="F673" s="12" t="s">
        <v>7712</v>
      </c>
      <c r="G673" s="621">
        <v>196272.16</v>
      </c>
      <c r="H673" s="19">
        <v>43745</v>
      </c>
      <c r="I673" s="925" t="s">
        <v>3290</v>
      </c>
      <c r="J673" s="950"/>
      <c r="K673" s="951"/>
      <c r="L673" s="951"/>
      <c r="M673" s="951"/>
      <c r="N673" s="951"/>
      <c r="O673" s="951"/>
      <c r="P673" s="951"/>
      <c r="Q673" s="951"/>
      <c r="R673" s="951"/>
      <c r="S673" s="951"/>
      <c r="T673" s="951"/>
      <c r="U673" s="951"/>
      <c r="V673" s="951"/>
    </row>
    <row r="674" spans="1:22" s="948" customFormat="1" ht="93" customHeight="1">
      <c r="A674" s="12">
        <f t="shared" si="10"/>
        <v>663</v>
      </c>
      <c r="B674" s="13" t="s">
        <v>3289</v>
      </c>
      <c r="C674" s="930" t="s">
        <v>3600</v>
      </c>
      <c r="D674" s="930">
        <v>11037</v>
      </c>
      <c r="E674" s="12" t="s">
        <v>3510</v>
      </c>
      <c r="F674" s="12" t="s">
        <v>3607</v>
      </c>
      <c r="G674" s="621">
        <v>1653342.6</v>
      </c>
      <c r="H674" s="956">
        <v>43545</v>
      </c>
      <c r="I674" s="13" t="s">
        <v>6702</v>
      </c>
    </row>
    <row r="675" spans="1:22" s="948" customFormat="1" ht="93" customHeight="1">
      <c r="A675" s="12">
        <f t="shared" si="10"/>
        <v>664</v>
      </c>
      <c r="B675" s="925" t="s">
        <v>3289</v>
      </c>
      <c r="C675" s="12" t="s">
        <v>9534</v>
      </c>
      <c r="D675" s="12">
        <v>4250</v>
      </c>
      <c r="E675" s="12" t="s">
        <v>6939</v>
      </c>
      <c r="F675" s="12" t="s">
        <v>7713</v>
      </c>
      <c r="G675" s="621">
        <v>240252.5</v>
      </c>
      <c r="H675" s="19">
        <v>43745</v>
      </c>
      <c r="I675" s="925" t="s">
        <v>3290</v>
      </c>
      <c r="J675" s="949"/>
      <c r="K675" s="949"/>
      <c r="L675" s="949"/>
      <c r="M675" s="949"/>
      <c r="N675" s="949"/>
      <c r="O675" s="949"/>
      <c r="P675" s="949"/>
      <c r="Q675" s="949"/>
      <c r="R675" s="949"/>
      <c r="S675" s="949"/>
      <c r="T675" s="949"/>
      <c r="U675" s="949"/>
      <c r="V675" s="949"/>
    </row>
    <row r="676" spans="1:22" s="948" customFormat="1" ht="93" customHeight="1">
      <c r="A676" s="12">
        <f t="shared" si="10"/>
        <v>665</v>
      </c>
      <c r="B676" s="936" t="s">
        <v>3289</v>
      </c>
      <c r="C676" s="12" t="s">
        <v>9534</v>
      </c>
      <c r="D676" s="12">
        <v>14265</v>
      </c>
      <c r="E676" s="84" t="s">
        <v>3300</v>
      </c>
      <c r="F676" s="12" t="s">
        <v>3355</v>
      </c>
      <c r="G676" s="621">
        <v>5222701.8</v>
      </c>
      <c r="H676" s="19">
        <v>43745</v>
      </c>
      <c r="I676" s="13" t="s">
        <v>3290</v>
      </c>
      <c r="J676" s="952"/>
      <c r="K676" s="952"/>
      <c r="L676" s="952"/>
      <c r="M676" s="952"/>
      <c r="N676" s="952"/>
      <c r="O676" s="952"/>
      <c r="P676" s="952"/>
      <c r="Q676" s="952"/>
      <c r="R676" s="952"/>
      <c r="S676" s="952"/>
      <c r="T676" s="952"/>
      <c r="U676" s="952"/>
      <c r="V676" s="952"/>
    </row>
    <row r="677" spans="1:22" s="948" customFormat="1" ht="64.5" customHeight="1">
      <c r="A677" s="12">
        <f t="shared" si="10"/>
        <v>666</v>
      </c>
      <c r="B677" s="929" t="s">
        <v>3289</v>
      </c>
      <c r="C677" s="84" t="s">
        <v>7663</v>
      </c>
      <c r="D677" s="84">
        <v>1941</v>
      </c>
      <c r="E677" s="84" t="s">
        <v>6924</v>
      </c>
      <c r="F677" s="12" t="s">
        <v>7714</v>
      </c>
      <c r="G677" s="621">
        <v>109724.73</v>
      </c>
      <c r="H677" s="19">
        <v>43745</v>
      </c>
      <c r="I677" s="925" t="s">
        <v>3290</v>
      </c>
      <c r="J677" s="950"/>
      <c r="K677" s="951"/>
      <c r="L677" s="951"/>
      <c r="M677" s="951"/>
      <c r="N677" s="951"/>
      <c r="O677" s="951"/>
      <c r="P677" s="951"/>
      <c r="Q677" s="951"/>
      <c r="R677" s="951"/>
      <c r="S677" s="951"/>
      <c r="T677" s="951"/>
      <c r="U677" s="951"/>
      <c r="V677" s="951"/>
    </row>
    <row r="678" spans="1:22" s="948" customFormat="1" ht="90" customHeight="1">
      <c r="A678" s="12">
        <f t="shared" si="10"/>
        <v>667</v>
      </c>
      <c r="B678" s="933" t="s">
        <v>3289</v>
      </c>
      <c r="C678" s="19" t="s">
        <v>7663</v>
      </c>
      <c r="D678" s="189">
        <v>1440</v>
      </c>
      <c r="E678" s="19" t="s">
        <v>6924</v>
      </c>
      <c r="F678" s="19" t="s">
        <v>7715</v>
      </c>
      <c r="G678" s="621">
        <v>81403.199999999997</v>
      </c>
      <c r="H678" s="19">
        <v>43745</v>
      </c>
      <c r="I678" s="925" t="s">
        <v>3290</v>
      </c>
      <c r="J678" s="950"/>
      <c r="K678" s="951"/>
      <c r="L678" s="951"/>
      <c r="M678" s="951"/>
      <c r="N678" s="951"/>
      <c r="O678" s="951"/>
      <c r="P678" s="951"/>
      <c r="Q678" s="951"/>
      <c r="R678" s="951"/>
      <c r="S678" s="951"/>
      <c r="T678" s="951"/>
      <c r="U678" s="951"/>
      <c r="V678" s="951"/>
    </row>
    <row r="679" spans="1:22" s="948" customFormat="1" ht="93" customHeight="1">
      <c r="A679" s="12">
        <f t="shared" si="10"/>
        <v>668</v>
      </c>
      <c r="B679" s="933" t="s">
        <v>3289</v>
      </c>
      <c r="C679" s="19" t="s">
        <v>7663</v>
      </c>
      <c r="D679" s="189">
        <v>4000</v>
      </c>
      <c r="E679" s="19" t="s">
        <v>6924</v>
      </c>
      <c r="F679" s="19" t="s">
        <v>7716</v>
      </c>
      <c r="G679" s="621">
        <v>226120</v>
      </c>
      <c r="H679" s="19">
        <v>43745</v>
      </c>
      <c r="I679" s="925" t="s">
        <v>3290</v>
      </c>
      <c r="J679" s="950"/>
      <c r="K679" s="951"/>
      <c r="L679" s="951"/>
      <c r="M679" s="951"/>
      <c r="N679" s="951"/>
      <c r="O679" s="951"/>
      <c r="P679" s="951"/>
      <c r="Q679" s="951"/>
      <c r="R679" s="951"/>
      <c r="S679" s="951"/>
      <c r="T679" s="951"/>
      <c r="U679" s="951"/>
      <c r="V679" s="951"/>
    </row>
    <row r="680" spans="1:22" s="948" customFormat="1" ht="93" customHeight="1">
      <c r="A680" s="12">
        <f t="shared" si="10"/>
        <v>669</v>
      </c>
      <c r="B680" s="927" t="s">
        <v>3289</v>
      </c>
      <c r="C680" s="12" t="s">
        <v>3488</v>
      </c>
      <c r="D680" s="12">
        <v>2005</v>
      </c>
      <c r="E680" s="12" t="s">
        <v>6924</v>
      </c>
      <c r="F680" s="12" t="s">
        <v>7717</v>
      </c>
      <c r="G680" s="621">
        <v>113342.65</v>
      </c>
      <c r="H680" s="19">
        <v>43475</v>
      </c>
      <c r="I680" s="13" t="s">
        <v>7718</v>
      </c>
    </row>
    <row r="681" spans="1:22" s="948" customFormat="1" ht="93" customHeight="1">
      <c r="A681" s="12">
        <f t="shared" si="10"/>
        <v>670</v>
      </c>
      <c r="B681" s="929" t="s">
        <v>3289</v>
      </c>
      <c r="C681" s="12" t="s">
        <v>9534</v>
      </c>
      <c r="D681" s="12">
        <v>2314</v>
      </c>
      <c r="E681" s="12" t="s">
        <v>6939</v>
      </c>
      <c r="F681" s="12" t="s">
        <v>7719</v>
      </c>
      <c r="G681" s="621">
        <v>130810.42</v>
      </c>
      <c r="H681" s="19">
        <v>43745</v>
      </c>
      <c r="I681" s="925" t="s">
        <v>3290</v>
      </c>
    </row>
    <row r="682" spans="1:22" s="948" customFormat="1" ht="93" customHeight="1">
      <c r="A682" s="12">
        <f t="shared" si="10"/>
        <v>671</v>
      </c>
      <c r="B682" s="929" t="s">
        <v>3289</v>
      </c>
      <c r="C682" s="12" t="s">
        <v>9534</v>
      </c>
      <c r="D682" s="84">
        <v>7300</v>
      </c>
      <c r="E682" s="12" t="s">
        <v>6939</v>
      </c>
      <c r="F682" s="12" t="s">
        <v>7720</v>
      </c>
      <c r="G682" s="621">
        <v>412669</v>
      </c>
      <c r="H682" s="19">
        <v>43745</v>
      </c>
      <c r="I682" s="925" t="s">
        <v>3290</v>
      </c>
      <c r="J682" s="949"/>
      <c r="K682" s="949"/>
      <c r="L682" s="949"/>
      <c r="M682" s="949"/>
      <c r="N682" s="949"/>
      <c r="O682" s="949"/>
      <c r="P682" s="949"/>
      <c r="Q682" s="949"/>
      <c r="R682" s="949"/>
      <c r="S682" s="949"/>
      <c r="T682" s="949"/>
      <c r="U682" s="949"/>
      <c r="V682" s="949"/>
    </row>
    <row r="683" spans="1:22" s="948" customFormat="1" ht="93" customHeight="1">
      <c r="A683" s="12">
        <f t="shared" si="10"/>
        <v>672</v>
      </c>
      <c r="B683" s="933" t="s">
        <v>3289</v>
      </c>
      <c r="C683" s="19" t="s">
        <v>7663</v>
      </c>
      <c r="D683" s="189">
        <v>500</v>
      </c>
      <c r="E683" s="19" t="s">
        <v>6924</v>
      </c>
      <c r="F683" s="19" t="s">
        <v>7721</v>
      </c>
      <c r="G683" s="621">
        <v>28265</v>
      </c>
      <c r="H683" s="19">
        <v>43745</v>
      </c>
      <c r="I683" s="925" t="s">
        <v>3290</v>
      </c>
      <c r="J683" s="950"/>
      <c r="K683" s="951"/>
      <c r="L683" s="951"/>
      <c r="M683" s="951"/>
      <c r="N683" s="951"/>
      <c r="O683" s="951"/>
      <c r="P683" s="951"/>
      <c r="Q683" s="951"/>
      <c r="R683" s="951"/>
      <c r="S683" s="951"/>
      <c r="T683" s="951"/>
      <c r="U683" s="951"/>
      <c r="V683" s="951"/>
    </row>
    <row r="684" spans="1:22" s="948" customFormat="1" ht="93" customHeight="1">
      <c r="A684" s="12">
        <f t="shared" si="10"/>
        <v>673</v>
      </c>
      <c r="B684" s="929" t="s">
        <v>3289</v>
      </c>
      <c r="C684" s="12" t="s">
        <v>7663</v>
      </c>
      <c r="D684" s="12">
        <v>6581</v>
      </c>
      <c r="E684" s="12" t="s">
        <v>6924</v>
      </c>
      <c r="F684" s="12" t="s">
        <v>7722</v>
      </c>
      <c r="G684" s="621">
        <v>56530</v>
      </c>
      <c r="H684" s="19">
        <v>43745</v>
      </c>
      <c r="I684" s="925" t="s">
        <v>3290</v>
      </c>
      <c r="O684" s="963"/>
    </row>
    <row r="685" spans="1:22" s="948" customFormat="1" ht="93" customHeight="1">
      <c r="A685" s="12">
        <f t="shared" si="10"/>
        <v>674</v>
      </c>
      <c r="B685" s="929" t="s">
        <v>3289</v>
      </c>
      <c r="C685" s="12" t="s">
        <v>8536</v>
      </c>
      <c r="D685" s="12">
        <v>3750</v>
      </c>
      <c r="E685" s="12" t="s">
        <v>6939</v>
      </c>
      <c r="F685" s="12" t="s">
        <v>8537</v>
      </c>
      <c r="G685" s="621">
        <v>211987.5</v>
      </c>
      <c r="H685" s="19">
        <v>43745</v>
      </c>
      <c r="I685" s="925" t="s">
        <v>3290</v>
      </c>
      <c r="J685" s="951"/>
      <c r="K685" s="951"/>
      <c r="L685" s="951"/>
      <c r="M685" s="951"/>
      <c r="N685" s="951"/>
      <c r="O685" s="950"/>
      <c r="P685" s="951"/>
      <c r="Q685" s="951"/>
      <c r="R685" s="951"/>
      <c r="S685" s="951"/>
      <c r="T685" s="951"/>
      <c r="U685" s="951"/>
      <c r="V685" s="951"/>
    </row>
    <row r="686" spans="1:22" s="948" customFormat="1" ht="93" customHeight="1">
      <c r="A686" s="12">
        <f t="shared" si="10"/>
        <v>675</v>
      </c>
      <c r="B686" s="926" t="s">
        <v>3289</v>
      </c>
      <c r="C686" s="12" t="s">
        <v>3600</v>
      </c>
      <c r="D686" s="12">
        <v>6216</v>
      </c>
      <c r="E686" s="12" t="s">
        <v>3635</v>
      </c>
      <c r="F686" s="12" t="s">
        <v>3657</v>
      </c>
      <c r="G686" s="621">
        <v>931156.8</v>
      </c>
      <c r="H686" s="19">
        <v>43545</v>
      </c>
      <c r="I686" s="13" t="s">
        <v>6702</v>
      </c>
    </row>
    <row r="687" spans="1:22" s="948" customFormat="1" ht="93" customHeight="1">
      <c r="A687" s="12">
        <f t="shared" si="10"/>
        <v>676</v>
      </c>
      <c r="B687" s="13" t="s">
        <v>3289</v>
      </c>
      <c r="C687" s="930" t="s">
        <v>3600</v>
      </c>
      <c r="D687" s="930">
        <v>8865</v>
      </c>
      <c r="E687" s="12" t="s">
        <v>3510</v>
      </c>
      <c r="F687" s="12" t="s">
        <v>3605</v>
      </c>
      <c r="G687" s="621">
        <v>1327977</v>
      </c>
      <c r="H687" s="956">
        <v>43545</v>
      </c>
      <c r="I687" s="13" t="s">
        <v>6702</v>
      </c>
    </row>
    <row r="688" spans="1:22" s="948" customFormat="1" ht="93" customHeight="1">
      <c r="A688" s="12">
        <f t="shared" si="10"/>
        <v>677</v>
      </c>
      <c r="B688" s="929" t="s">
        <v>3289</v>
      </c>
      <c r="C688" s="84" t="s">
        <v>7663</v>
      </c>
      <c r="D688" s="84">
        <v>3445</v>
      </c>
      <c r="E688" s="84" t="s">
        <v>6924</v>
      </c>
      <c r="F688" s="12" t="s">
        <v>7723</v>
      </c>
      <c r="G688" s="621">
        <v>194745.85</v>
      </c>
      <c r="H688" s="19">
        <v>43745</v>
      </c>
      <c r="I688" s="925" t="s">
        <v>3290</v>
      </c>
    </row>
    <row r="689" spans="1:22" s="948" customFormat="1" ht="93" customHeight="1">
      <c r="A689" s="12">
        <f t="shared" si="10"/>
        <v>678</v>
      </c>
      <c r="B689" s="929" t="s">
        <v>3289</v>
      </c>
      <c r="C689" s="12" t="s">
        <v>9534</v>
      </c>
      <c r="D689" s="84">
        <v>6400</v>
      </c>
      <c r="E689" s="12" t="s">
        <v>6939</v>
      </c>
      <c r="F689" s="12" t="s">
        <v>7724</v>
      </c>
      <c r="G689" s="621">
        <v>361792</v>
      </c>
      <c r="H689" s="19">
        <v>43745</v>
      </c>
      <c r="I689" s="925" t="s">
        <v>3290</v>
      </c>
      <c r="J689" s="949"/>
      <c r="K689" s="949"/>
      <c r="L689" s="949"/>
      <c r="M689" s="949"/>
      <c r="N689" s="949"/>
      <c r="O689" s="949"/>
      <c r="P689" s="949"/>
      <c r="Q689" s="949"/>
      <c r="R689" s="949"/>
      <c r="S689" s="949"/>
      <c r="T689" s="949"/>
      <c r="U689" s="949"/>
      <c r="V689" s="949"/>
    </row>
    <row r="690" spans="1:22" s="948" customFormat="1" ht="93" customHeight="1">
      <c r="A690" s="12">
        <f t="shared" si="10"/>
        <v>679</v>
      </c>
      <c r="B690" s="925" t="s">
        <v>3289</v>
      </c>
      <c r="C690" s="12" t="s">
        <v>9534</v>
      </c>
      <c r="D690" s="12">
        <v>5600</v>
      </c>
      <c r="E690" s="12" t="s">
        <v>6939</v>
      </c>
      <c r="F690" s="12" t="s">
        <v>7725</v>
      </c>
      <c r="G690" s="621">
        <v>316568</v>
      </c>
      <c r="H690" s="19">
        <v>43745</v>
      </c>
      <c r="I690" s="925" t="s">
        <v>3290</v>
      </c>
      <c r="J690" s="949"/>
      <c r="K690" s="949"/>
      <c r="L690" s="949"/>
      <c r="M690" s="949"/>
      <c r="N690" s="949"/>
      <c r="O690" s="949"/>
      <c r="P690" s="949"/>
      <c r="Q690" s="949"/>
      <c r="R690" s="949"/>
      <c r="S690" s="949"/>
      <c r="T690" s="949"/>
      <c r="U690" s="949"/>
      <c r="V690" s="949"/>
    </row>
    <row r="691" spans="1:22" s="948" customFormat="1" ht="93" customHeight="1">
      <c r="A691" s="12">
        <f t="shared" si="10"/>
        <v>680</v>
      </c>
      <c r="B691" s="925" t="s">
        <v>3289</v>
      </c>
      <c r="C691" s="12" t="s">
        <v>9534</v>
      </c>
      <c r="D691" s="12">
        <v>6500</v>
      </c>
      <c r="E691" s="12" t="s">
        <v>6939</v>
      </c>
      <c r="F691" s="12" t="s">
        <v>7726</v>
      </c>
      <c r="G691" s="621">
        <v>367445</v>
      </c>
      <c r="H691" s="19">
        <v>43745</v>
      </c>
      <c r="I691" s="925" t="s">
        <v>3290</v>
      </c>
      <c r="J691" s="949"/>
      <c r="K691" s="949"/>
      <c r="L691" s="949"/>
      <c r="M691" s="949"/>
      <c r="N691" s="949"/>
      <c r="O691" s="949"/>
      <c r="P691" s="949"/>
      <c r="Q691" s="949"/>
      <c r="R691" s="949"/>
      <c r="S691" s="949"/>
      <c r="T691" s="949"/>
      <c r="U691" s="949"/>
      <c r="V691" s="949"/>
    </row>
    <row r="692" spans="1:22" s="948" customFormat="1" ht="93" customHeight="1">
      <c r="A692" s="12">
        <f t="shared" si="10"/>
        <v>681</v>
      </c>
      <c r="B692" s="929" t="s">
        <v>3289</v>
      </c>
      <c r="C692" s="12" t="s">
        <v>9534</v>
      </c>
      <c r="D692" s="84">
        <v>7500</v>
      </c>
      <c r="E692" s="12" t="s">
        <v>6939</v>
      </c>
      <c r="F692" s="12" t="s">
        <v>7727</v>
      </c>
      <c r="G692" s="621">
        <v>423975</v>
      </c>
      <c r="H692" s="19">
        <v>43745</v>
      </c>
      <c r="I692" s="925" t="s">
        <v>3290</v>
      </c>
      <c r="J692" s="949"/>
      <c r="K692" s="949"/>
      <c r="L692" s="949"/>
      <c r="M692" s="949"/>
      <c r="N692" s="949"/>
      <c r="O692" s="949"/>
      <c r="P692" s="949"/>
      <c r="Q692" s="949"/>
      <c r="R692" s="949"/>
      <c r="S692" s="949"/>
      <c r="T692" s="949"/>
      <c r="U692" s="949"/>
      <c r="V692" s="949"/>
    </row>
    <row r="693" spans="1:22" s="948" customFormat="1" ht="93" customHeight="1">
      <c r="A693" s="12">
        <f t="shared" si="10"/>
        <v>682</v>
      </c>
      <c r="B693" s="13" t="s">
        <v>3289</v>
      </c>
      <c r="C693" s="12" t="s">
        <v>3600</v>
      </c>
      <c r="D693" s="12">
        <v>2639</v>
      </c>
      <c r="E693" s="12" t="s">
        <v>6924</v>
      </c>
      <c r="F693" s="12" t="s">
        <v>7728</v>
      </c>
      <c r="G693" s="621">
        <v>149182.67000000001</v>
      </c>
      <c r="H693" s="19">
        <v>43536</v>
      </c>
      <c r="I693" s="925" t="s">
        <v>7287</v>
      </c>
    </row>
    <row r="694" spans="1:22" s="948" customFormat="1" ht="93" customHeight="1">
      <c r="A694" s="12">
        <f t="shared" si="10"/>
        <v>683</v>
      </c>
      <c r="B694" s="927" t="s">
        <v>3289</v>
      </c>
      <c r="C694" s="12" t="s">
        <v>3600</v>
      </c>
      <c r="D694" s="849">
        <v>3670</v>
      </c>
      <c r="E694" s="84" t="s">
        <v>6924</v>
      </c>
      <c r="F694" s="12" t="s">
        <v>7729</v>
      </c>
      <c r="G694" s="621">
        <v>207465.1</v>
      </c>
      <c r="H694" s="19">
        <v>43873</v>
      </c>
      <c r="I694" s="79" t="s">
        <v>7476</v>
      </c>
    </row>
    <row r="695" spans="1:22" s="948" customFormat="1" ht="93" customHeight="1">
      <c r="A695" s="12">
        <f t="shared" si="10"/>
        <v>684</v>
      </c>
      <c r="B695" s="929" t="s">
        <v>3289</v>
      </c>
      <c r="C695" s="12" t="s">
        <v>7663</v>
      </c>
      <c r="D695" s="84">
        <v>6255</v>
      </c>
      <c r="E695" s="12" t="s">
        <v>6939</v>
      </c>
      <c r="F695" s="12" t="s">
        <v>7730</v>
      </c>
      <c r="G695" s="621">
        <v>353595.15</v>
      </c>
      <c r="H695" s="19">
        <v>43745</v>
      </c>
      <c r="I695" s="925" t="s">
        <v>3290</v>
      </c>
    </row>
    <row r="696" spans="1:22" s="948" customFormat="1" ht="93" customHeight="1">
      <c r="A696" s="12">
        <f t="shared" si="10"/>
        <v>685</v>
      </c>
      <c r="B696" s="929" t="s">
        <v>3289</v>
      </c>
      <c r="C696" s="84" t="s">
        <v>7663</v>
      </c>
      <c r="D696" s="84">
        <v>6828</v>
      </c>
      <c r="E696" s="84" t="s">
        <v>6924</v>
      </c>
      <c r="F696" s="12" t="s">
        <v>7731</v>
      </c>
      <c r="G696" s="621">
        <v>385986.84</v>
      </c>
      <c r="H696" s="19">
        <v>43745</v>
      </c>
      <c r="I696" s="925" t="s">
        <v>3290</v>
      </c>
    </row>
    <row r="697" spans="1:22" s="948" customFormat="1" ht="93" customHeight="1">
      <c r="A697" s="12">
        <f t="shared" si="10"/>
        <v>686</v>
      </c>
      <c r="B697" s="933" t="s">
        <v>3289</v>
      </c>
      <c r="C697" s="19" t="s">
        <v>7663</v>
      </c>
      <c r="D697" s="189">
        <v>6310</v>
      </c>
      <c r="E697" s="19" t="s">
        <v>6924</v>
      </c>
      <c r="F697" s="19" t="s">
        <v>7732</v>
      </c>
      <c r="G697" s="621">
        <v>356704.3</v>
      </c>
      <c r="H697" s="19">
        <v>43745</v>
      </c>
      <c r="I697" s="925" t="s">
        <v>3290</v>
      </c>
      <c r="J697" s="950"/>
      <c r="K697" s="951"/>
      <c r="L697" s="951"/>
      <c r="M697" s="951"/>
      <c r="N697" s="951"/>
      <c r="O697" s="951"/>
      <c r="P697" s="951"/>
      <c r="Q697" s="951"/>
      <c r="R697" s="951"/>
      <c r="S697" s="951"/>
      <c r="T697" s="951"/>
      <c r="U697" s="951"/>
      <c r="V697" s="951"/>
    </row>
    <row r="698" spans="1:22" s="948" customFormat="1" ht="93" customHeight="1">
      <c r="A698" s="12">
        <f t="shared" si="10"/>
        <v>687</v>
      </c>
      <c r="B698" s="929" t="s">
        <v>3289</v>
      </c>
      <c r="C698" s="12" t="s">
        <v>7663</v>
      </c>
      <c r="D698" s="84">
        <v>4612</v>
      </c>
      <c r="E698" s="84" t="s">
        <v>6939</v>
      </c>
      <c r="F698" s="12" t="s">
        <v>7733</v>
      </c>
      <c r="G698" s="621">
        <v>260716.36</v>
      </c>
      <c r="H698" s="19">
        <v>43745</v>
      </c>
      <c r="I698" s="925" t="s">
        <v>3290</v>
      </c>
    </row>
    <row r="699" spans="1:22" s="948" customFormat="1" ht="93" customHeight="1">
      <c r="A699" s="12">
        <f t="shared" si="10"/>
        <v>688</v>
      </c>
      <c r="B699" s="929" t="s">
        <v>3289</v>
      </c>
      <c r="C699" s="84" t="s">
        <v>7663</v>
      </c>
      <c r="D699" s="84">
        <v>7206</v>
      </c>
      <c r="E699" s="84" t="s">
        <v>6924</v>
      </c>
      <c r="F699" s="84" t="s">
        <v>7734</v>
      </c>
      <c r="G699" s="621">
        <v>407355.18</v>
      </c>
      <c r="H699" s="19">
        <v>43745</v>
      </c>
      <c r="I699" s="925" t="s">
        <v>3290</v>
      </c>
    </row>
    <row r="700" spans="1:22" s="948" customFormat="1" ht="93" customHeight="1">
      <c r="A700" s="12">
        <f t="shared" si="10"/>
        <v>689</v>
      </c>
      <c r="B700" s="926" t="s">
        <v>3289</v>
      </c>
      <c r="C700" s="12" t="s">
        <v>7735</v>
      </c>
      <c r="D700" s="12">
        <v>1000</v>
      </c>
      <c r="E700" s="12" t="s">
        <v>6935</v>
      </c>
      <c r="F700" s="12" t="s">
        <v>7736</v>
      </c>
      <c r="G700" s="12">
        <v>27173.25</v>
      </c>
      <c r="H700" s="19">
        <v>43661</v>
      </c>
      <c r="I700" s="925" t="s">
        <v>7341</v>
      </c>
    </row>
    <row r="701" spans="1:22" s="948" customFormat="1" ht="93" customHeight="1">
      <c r="A701" s="12">
        <f t="shared" si="10"/>
        <v>690</v>
      </c>
      <c r="B701" s="926" t="s">
        <v>3289</v>
      </c>
      <c r="C701" s="12" t="s">
        <v>7737</v>
      </c>
      <c r="D701" s="12">
        <v>1000</v>
      </c>
      <c r="E701" s="12" t="s">
        <v>6935</v>
      </c>
      <c r="F701" s="12" t="s">
        <v>7738</v>
      </c>
      <c r="G701" s="6">
        <v>27173.25</v>
      </c>
      <c r="H701" s="19">
        <v>43627</v>
      </c>
      <c r="I701" s="925" t="s">
        <v>7115</v>
      </c>
    </row>
    <row r="702" spans="1:22" s="948" customFormat="1" ht="93" customHeight="1">
      <c r="A702" s="12">
        <f t="shared" si="10"/>
        <v>691</v>
      </c>
      <c r="B702" s="926" t="s">
        <v>3289</v>
      </c>
      <c r="C702" s="12" t="s">
        <v>7735</v>
      </c>
      <c r="D702" s="12">
        <v>1000</v>
      </c>
      <c r="E702" s="12" t="s">
        <v>6935</v>
      </c>
      <c r="F702" s="12" t="s">
        <v>7739</v>
      </c>
      <c r="G702" s="12">
        <v>27173.25</v>
      </c>
      <c r="H702" s="19">
        <v>43661</v>
      </c>
      <c r="I702" s="925" t="s">
        <v>7341</v>
      </c>
    </row>
    <row r="703" spans="1:22" s="948" customFormat="1" ht="93" customHeight="1">
      <c r="A703" s="12">
        <f t="shared" si="10"/>
        <v>692</v>
      </c>
      <c r="B703" s="13" t="s">
        <v>3289</v>
      </c>
      <c r="C703" s="12" t="s">
        <v>7740</v>
      </c>
      <c r="D703" s="12">
        <v>1000</v>
      </c>
      <c r="E703" s="12" t="s">
        <v>7120</v>
      </c>
      <c r="F703" s="12" t="s">
        <v>7741</v>
      </c>
      <c r="G703" s="6">
        <v>27173.25</v>
      </c>
      <c r="H703" s="19">
        <v>43452</v>
      </c>
      <c r="I703" s="13" t="s">
        <v>6675</v>
      </c>
    </row>
    <row r="704" spans="1:22" s="948" customFormat="1" ht="93" customHeight="1">
      <c r="A704" s="12">
        <f t="shared" si="10"/>
        <v>693</v>
      </c>
      <c r="B704" s="926" t="s">
        <v>3289</v>
      </c>
      <c r="C704" s="12" t="s">
        <v>7737</v>
      </c>
      <c r="D704" s="12">
        <v>1000</v>
      </c>
      <c r="E704" s="12" t="s">
        <v>6935</v>
      </c>
      <c r="F704" s="12" t="s">
        <v>7742</v>
      </c>
      <c r="G704" s="6">
        <v>27173.25</v>
      </c>
      <c r="H704" s="19">
        <v>43486</v>
      </c>
      <c r="I704" s="925" t="s">
        <v>7743</v>
      </c>
    </row>
    <row r="705" spans="1:22" s="948" customFormat="1" ht="93" customHeight="1">
      <c r="A705" s="12">
        <f t="shared" si="10"/>
        <v>694</v>
      </c>
      <c r="B705" s="926" t="s">
        <v>3289</v>
      </c>
      <c r="C705" s="12" t="s">
        <v>7737</v>
      </c>
      <c r="D705" s="12">
        <v>1000</v>
      </c>
      <c r="E705" s="12" t="s">
        <v>6935</v>
      </c>
      <c r="F705" s="12" t="s">
        <v>7744</v>
      </c>
      <c r="G705" s="6">
        <v>27173.25</v>
      </c>
      <c r="H705" s="19">
        <v>43623</v>
      </c>
      <c r="I705" s="925" t="s">
        <v>7567</v>
      </c>
    </row>
    <row r="706" spans="1:22" s="948" customFormat="1" ht="93" customHeight="1">
      <c r="A706" s="12">
        <f t="shared" si="10"/>
        <v>695</v>
      </c>
      <c r="B706" s="926" t="s">
        <v>3289</v>
      </c>
      <c r="C706" s="12" t="s">
        <v>7735</v>
      </c>
      <c r="D706" s="12">
        <v>1000</v>
      </c>
      <c r="E706" s="12" t="s">
        <v>6935</v>
      </c>
      <c r="F706" s="12" t="s">
        <v>7745</v>
      </c>
      <c r="G706" s="12">
        <v>27173.25</v>
      </c>
      <c r="H706" s="19">
        <v>43648</v>
      </c>
      <c r="I706" s="925" t="s">
        <v>7746</v>
      </c>
    </row>
    <row r="707" spans="1:22" s="948" customFormat="1" ht="93" customHeight="1">
      <c r="A707" s="12">
        <f t="shared" si="10"/>
        <v>696</v>
      </c>
      <c r="B707" s="926" t="s">
        <v>3289</v>
      </c>
      <c r="C707" s="12" t="s">
        <v>7735</v>
      </c>
      <c r="D707" s="12">
        <v>1000</v>
      </c>
      <c r="E707" s="12" t="s">
        <v>6935</v>
      </c>
      <c r="F707" s="12" t="s">
        <v>7747</v>
      </c>
      <c r="G707" s="6">
        <v>27173.25</v>
      </c>
      <c r="H707" s="19">
        <v>43691</v>
      </c>
      <c r="I707" s="925" t="s">
        <v>7482</v>
      </c>
    </row>
    <row r="708" spans="1:22" s="948" customFormat="1" ht="93" customHeight="1">
      <c r="A708" s="12">
        <f t="shared" si="10"/>
        <v>697</v>
      </c>
      <c r="B708" s="926" t="s">
        <v>3289</v>
      </c>
      <c r="C708" s="12" t="s">
        <v>7737</v>
      </c>
      <c r="D708" s="12">
        <v>1000</v>
      </c>
      <c r="E708" s="12" t="s">
        <v>6935</v>
      </c>
      <c r="F708" s="12" t="s">
        <v>7748</v>
      </c>
      <c r="G708" s="6">
        <v>27173.25</v>
      </c>
      <c r="H708" s="19">
        <v>44187</v>
      </c>
      <c r="I708" s="13" t="s">
        <v>7749</v>
      </c>
    </row>
    <row r="709" spans="1:22" s="948" customFormat="1" ht="93" customHeight="1">
      <c r="A709" s="12">
        <f t="shared" si="10"/>
        <v>698</v>
      </c>
      <c r="B709" s="927" t="s">
        <v>3289</v>
      </c>
      <c r="C709" s="12" t="s">
        <v>7737</v>
      </c>
      <c r="D709" s="849">
        <v>1000</v>
      </c>
      <c r="E709" s="84" t="s">
        <v>7120</v>
      </c>
      <c r="F709" s="12" t="s">
        <v>7750</v>
      </c>
      <c r="G709" s="621">
        <v>27173.25</v>
      </c>
      <c r="H709" s="19">
        <v>43908</v>
      </c>
      <c r="I709" s="79" t="s">
        <v>7317</v>
      </c>
    </row>
    <row r="710" spans="1:22" s="948" customFormat="1" ht="93" customHeight="1">
      <c r="A710" s="12">
        <f t="shared" si="10"/>
        <v>699</v>
      </c>
      <c r="B710" s="926" t="s">
        <v>3289</v>
      </c>
      <c r="C710" s="12" t="s">
        <v>7735</v>
      </c>
      <c r="D710" s="12">
        <v>1000</v>
      </c>
      <c r="E710" s="12" t="s">
        <v>6935</v>
      </c>
      <c r="F710" s="12" t="s">
        <v>7751</v>
      </c>
      <c r="G710" s="12">
        <v>27173.25</v>
      </c>
      <c r="H710" s="19">
        <v>43670</v>
      </c>
      <c r="I710" s="925" t="s">
        <v>7752</v>
      </c>
    </row>
    <row r="711" spans="1:22" s="948" customFormat="1" ht="93" customHeight="1">
      <c r="A711" s="12">
        <f t="shared" si="10"/>
        <v>700</v>
      </c>
      <c r="B711" s="926" t="s">
        <v>3289</v>
      </c>
      <c r="C711" s="12" t="s">
        <v>7735</v>
      </c>
      <c r="D711" s="12">
        <v>1000</v>
      </c>
      <c r="E711" s="12" t="s">
        <v>6935</v>
      </c>
      <c r="F711" s="12" t="s">
        <v>7753</v>
      </c>
      <c r="G711" s="6">
        <v>27173.25</v>
      </c>
      <c r="H711" s="19">
        <v>43720</v>
      </c>
      <c r="I711" s="925" t="s">
        <v>7463</v>
      </c>
    </row>
    <row r="712" spans="1:22" s="948" customFormat="1" ht="93" customHeight="1">
      <c r="A712" s="12">
        <f t="shared" si="10"/>
        <v>701</v>
      </c>
      <c r="B712" s="927" t="s">
        <v>3289</v>
      </c>
      <c r="C712" s="12" t="s">
        <v>7737</v>
      </c>
      <c r="D712" s="849">
        <v>1000</v>
      </c>
      <c r="E712" s="84" t="s">
        <v>7120</v>
      </c>
      <c r="F712" s="12" t="s">
        <v>7754</v>
      </c>
      <c r="G712" s="621">
        <v>27173.25</v>
      </c>
      <c r="H712" s="19">
        <v>43892</v>
      </c>
      <c r="I712" s="79" t="s">
        <v>7755</v>
      </c>
    </row>
    <row r="713" spans="1:22" s="948" customFormat="1" ht="93" customHeight="1">
      <c r="A713" s="12">
        <f t="shared" si="10"/>
        <v>702</v>
      </c>
      <c r="B713" s="13" t="s">
        <v>3289</v>
      </c>
      <c r="C713" s="12" t="s">
        <v>7740</v>
      </c>
      <c r="D713" s="12">
        <v>1000</v>
      </c>
      <c r="E713" s="12" t="s">
        <v>7120</v>
      </c>
      <c r="F713" s="12" t="s">
        <v>7756</v>
      </c>
      <c r="G713" s="6">
        <v>27173.25</v>
      </c>
      <c r="H713" s="19">
        <v>43452</v>
      </c>
      <c r="I713" s="13" t="s">
        <v>6675</v>
      </c>
    </row>
    <row r="714" spans="1:22" s="948" customFormat="1" ht="93" customHeight="1">
      <c r="A714" s="12">
        <f t="shared" si="10"/>
        <v>703</v>
      </c>
      <c r="B714" s="927" t="s">
        <v>3289</v>
      </c>
      <c r="C714" s="12" t="s">
        <v>7737</v>
      </c>
      <c r="D714" s="849">
        <v>1000</v>
      </c>
      <c r="E714" s="84" t="s">
        <v>7120</v>
      </c>
      <c r="F714" s="12" t="s">
        <v>7757</v>
      </c>
      <c r="G714" s="621">
        <v>27173.25</v>
      </c>
      <c r="H714" s="19">
        <v>43881</v>
      </c>
      <c r="I714" s="79" t="s">
        <v>7333</v>
      </c>
    </row>
    <row r="715" spans="1:22" s="948" customFormat="1" ht="93" customHeight="1">
      <c r="A715" s="12">
        <f t="shared" si="10"/>
        <v>704</v>
      </c>
      <c r="B715" s="927" t="s">
        <v>3289</v>
      </c>
      <c r="C715" s="12" t="s">
        <v>7737</v>
      </c>
      <c r="D715" s="849">
        <v>1000</v>
      </c>
      <c r="E715" s="84" t="s">
        <v>7120</v>
      </c>
      <c r="F715" s="12" t="s">
        <v>7758</v>
      </c>
      <c r="G715" s="621">
        <v>27173.25</v>
      </c>
      <c r="H715" s="19">
        <v>43901</v>
      </c>
      <c r="I715" s="79" t="s">
        <v>7522</v>
      </c>
    </row>
    <row r="716" spans="1:22" s="948" customFormat="1" ht="93" customHeight="1">
      <c r="A716" s="12">
        <f t="shared" ref="A716:A779" si="11">1+A715</f>
        <v>705</v>
      </c>
      <c r="B716" s="927" t="s">
        <v>3289</v>
      </c>
      <c r="C716" s="12" t="s">
        <v>7737</v>
      </c>
      <c r="D716" s="849">
        <v>1000</v>
      </c>
      <c r="E716" s="84" t="s">
        <v>7120</v>
      </c>
      <c r="F716" s="12" t="s">
        <v>7759</v>
      </c>
      <c r="G716" s="621">
        <v>27173.25</v>
      </c>
      <c r="H716" s="19">
        <v>43881</v>
      </c>
      <c r="I716" s="79" t="s">
        <v>7333</v>
      </c>
    </row>
    <row r="717" spans="1:22" s="948" customFormat="1" ht="93" customHeight="1">
      <c r="A717" s="12">
        <f t="shared" si="11"/>
        <v>706</v>
      </c>
      <c r="B717" s="926" t="s">
        <v>3289</v>
      </c>
      <c r="C717" s="12" t="s">
        <v>7735</v>
      </c>
      <c r="D717" s="12">
        <v>1000</v>
      </c>
      <c r="E717" s="12" t="s">
        <v>6935</v>
      </c>
      <c r="F717" s="12" t="s">
        <v>7760</v>
      </c>
      <c r="G717" s="12">
        <v>27173.25</v>
      </c>
      <c r="H717" s="19">
        <v>43669</v>
      </c>
      <c r="I717" s="925" t="s">
        <v>7117</v>
      </c>
    </row>
    <row r="718" spans="1:22" s="948" customFormat="1" ht="93" customHeight="1">
      <c r="A718" s="12">
        <f t="shared" si="11"/>
        <v>707</v>
      </c>
      <c r="B718" s="929" t="s">
        <v>3289</v>
      </c>
      <c r="C718" s="12" t="s">
        <v>7761</v>
      </c>
      <c r="D718" s="12">
        <v>1000</v>
      </c>
      <c r="E718" s="12" t="s">
        <v>7128</v>
      </c>
      <c r="F718" s="12" t="s">
        <v>7762</v>
      </c>
      <c r="G718" s="6">
        <v>27173.25</v>
      </c>
      <c r="H718" s="19">
        <v>43745</v>
      </c>
      <c r="I718" s="925" t="s">
        <v>3290</v>
      </c>
      <c r="J718" s="951"/>
      <c r="K718" s="951"/>
      <c r="L718" s="951"/>
      <c r="M718" s="951"/>
      <c r="N718" s="951"/>
      <c r="O718" s="951"/>
      <c r="P718" s="951"/>
      <c r="Q718" s="951"/>
      <c r="R718" s="951"/>
      <c r="S718" s="951"/>
      <c r="T718" s="951"/>
      <c r="U718" s="951"/>
      <c r="V718" s="951"/>
    </row>
    <row r="719" spans="1:22" s="948" customFormat="1" ht="93" customHeight="1">
      <c r="A719" s="12">
        <f t="shared" si="11"/>
        <v>708</v>
      </c>
      <c r="B719" s="927" t="s">
        <v>3289</v>
      </c>
      <c r="C719" s="84" t="s">
        <v>7763</v>
      </c>
      <c r="D719" s="12">
        <v>1000</v>
      </c>
      <c r="E719" s="12" t="s">
        <v>6935</v>
      </c>
      <c r="F719" s="12" t="s">
        <v>7764</v>
      </c>
      <c r="G719" s="6">
        <v>27173.25</v>
      </c>
      <c r="H719" s="19">
        <v>43796</v>
      </c>
      <c r="I719" s="13" t="s">
        <v>7394</v>
      </c>
    </row>
    <row r="720" spans="1:22" s="948" customFormat="1" ht="93" customHeight="1">
      <c r="A720" s="12">
        <f t="shared" si="11"/>
        <v>709</v>
      </c>
      <c r="B720" s="13" t="s">
        <v>3289</v>
      </c>
      <c r="C720" s="12" t="s">
        <v>7740</v>
      </c>
      <c r="D720" s="12">
        <v>1000</v>
      </c>
      <c r="E720" s="12" t="s">
        <v>7120</v>
      </c>
      <c r="F720" s="12" t="s">
        <v>7765</v>
      </c>
      <c r="G720" s="6">
        <v>27173.25</v>
      </c>
      <c r="H720" s="19">
        <v>43452</v>
      </c>
      <c r="I720" s="13" t="s">
        <v>6675</v>
      </c>
    </row>
    <row r="721" spans="1:22" s="948" customFormat="1" ht="93" customHeight="1">
      <c r="A721" s="12">
        <f t="shared" si="11"/>
        <v>710</v>
      </c>
      <c r="B721" s="927" t="s">
        <v>3289</v>
      </c>
      <c r="C721" s="12" t="s">
        <v>7737</v>
      </c>
      <c r="D721" s="849">
        <v>1000</v>
      </c>
      <c r="E721" s="84" t="s">
        <v>7120</v>
      </c>
      <c r="F721" s="12" t="s">
        <v>7766</v>
      </c>
      <c r="G721" s="621">
        <v>27173.25</v>
      </c>
      <c r="H721" s="19">
        <v>43917</v>
      </c>
      <c r="I721" s="79" t="s">
        <v>7269</v>
      </c>
    </row>
    <row r="722" spans="1:22" s="948" customFormat="1" ht="93" customHeight="1">
      <c r="A722" s="12">
        <f t="shared" si="11"/>
        <v>711</v>
      </c>
      <c r="B722" s="926" t="s">
        <v>3289</v>
      </c>
      <c r="C722" s="12" t="s">
        <v>7735</v>
      </c>
      <c r="D722" s="12">
        <v>1000</v>
      </c>
      <c r="E722" s="12" t="s">
        <v>6935</v>
      </c>
      <c r="F722" s="12" t="s">
        <v>7767</v>
      </c>
      <c r="G722" s="12">
        <v>27173.25</v>
      </c>
      <c r="H722" s="19">
        <v>43676</v>
      </c>
      <c r="I722" s="925" t="s">
        <v>7768</v>
      </c>
    </row>
    <row r="723" spans="1:22" s="948" customFormat="1" ht="93" customHeight="1">
      <c r="A723" s="12">
        <f t="shared" si="11"/>
        <v>712</v>
      </c>
      <c r="B723" s="926" t="s">
        <v>3289</v>
      </c>
      <c r="C723" s="12" t="s">
        <v>7769</v>
      </c>
      <c r="D723" s="12">
        <v>1000</v>
      </c>
      <c r="E723" s="12" t="s">
        <v>6935</v>
      </c>
      <c r="F723" s="12" t="s">
        <v>7770</v>
      </c>
      <c r="G723" s="6">
        <v>27173.25</v>
      </c>
      <c r="H723" s="19">
        <v>43560</v>
      </c>
      <c r="I723" s="925" t="s">
        <v>7236</v>
      </c>
    </row>
    <row r="724" spans="1:22" s="948" customFormat="1" ht="93" customHeight="1">
      <c r="A724" s="12">
        <f t="shared" si="11"/>
        <v>713</v>
      </c>
      <c r="B724" s="926" t="s">
        <v>3289</v>
      </c>
      <c r="C724" s="12" t="s">
        <v>7737</v>
      </c>
      <c r="D724" s="12">
        <v>1000</v>
      </c>
      <c r="E724" s="12" t="s">
        <v>6935</v>
      </c>
      <c r="F724" s="12" t="s">
        <v>7771</v>
      </c>
      <c r="G724" s="6">
        <v>27173.25</v>
      </c>
      <c r="H724" s="19">
        <v>43560</v>
      </c>
      <c r="I724" s="925" t="s">
        <v>7236</v>
      </c>
    </row>
    <row r="725" spans="1:22" s="948" customFormat="1" ht="93" customHeight="1">
      <c r="A725" s="12">
        <f t="shared" si="11"/>
        <v>714</v>
      </c>
      <c r="B725" s="926" t="s">
        <v>3289</v>
      </c>
      <c r="C725" s="12" t="s">
        <v>7735</v>
      </c>
      <c r="D725" s="12">
        <v>1000</v>
      </c>
      <c r="E725" s="12" t="s">
        <v>6935</v>
      </c>
      <c r="F725" s="12" t="s">
        <v>7772</v>
      </c>
      <c r="G725" s="12">
        <v>27173.25</v>
      </c>
      <c r="H725" s="19">
        <v>43662</v>
      </c>
      <c r="I725" s="925" t="s">
        <v>7331</v>
      </c>
    </row>
    <row r="726" spans="1:22" s="948" customFormat="1" ht="93" customHeight="1">
      <c r="A726" s="12">
        <f t="shared" si="11"/>
        <v>715</v>
      </c>
      <c r="B726" s="13" t="s">
        <v>3289</v>
      </c>
      <c r="C726" s="12" t="s">
        <v>7740</v>
      </c>
      <c r="D726" s="12">
        <v>1000</v>
      </c>
      <c r="E726" s="12" t="s">
        <v>7120</v>
      </c>
      <c r="F726" s="12" t="s">
        <v>7773</v>
      </c>
      <c r="G726" s="6">
        <v>27173.25</v>
      </c>
      <c r="H726" s="19">
        <v>43452</v>
      </c>
      <c r="I726" s="13" t="s">
        <v>6675</v>
      </c>
    </row>
    <row r="727" spans="1:22" s="948" customFormat="1" ht="93" customHeight="1">
      <c r="A727" s="12">
        <f t="shared" si="11"/>
        <v>716</v>
      </c>
      <c r="B727" s="929" t="s">
        <v>3289</v>
      </c>
      <c r="C727" s="84" t="s">
        <v>7774</v>
      </c>
      <c r="D727" s="84">
        <v>1000</v>
      </c>
      <c r="E727" s="12" t="s">
        <v>7120</v>
      </c>
      <c r="F727" s="12" t="s">
        <v>7775</v>
      </c>
      <c r="G727" s="6">
        <v>27173.25</v>
      </c>
      <c r="H727" s="19">
        <v>43745</v>
      </c>
      <c r="I727" s="925" t="s">
        <v>3290</v>
      </c>
      <c r="J727" s="950"/>
      <c r="K727" s="951"/>
      <c r="L727" s="951"/>
      <c r="M727" s="951"/>
      <c r="N727" s="951"/>
      <c r="O727" s="951"/>
      <c r="P727" s="951"/>
      <c r="Q727" s="951"/>
      <c r="R727" s="951"/>
      <c r="S727" s="951"/>
      <c r="T727" s="951"/>
      <c r="U727" s="951"/>
      <c r="V727" s="951"/>
    </row>
    <row r="728" spans="1:22" s="948" customFormat="1" ht="93" customHeight="1">
      <c r="A728" s="12">
        <f t="shared" si="11"/>
        <v>717</v>
      </c>
      <c r="B728" s="925" t="s">
        <v>3289</v>
      </c>
      <c r="C728" s="12" t="s">
        <v>7761</v>
      </c>
      <c r="D728" s="12">
        <v>1000</v>
      </c>
      <c r="E728" s="12" t="s">
        <v>7128</v>
      </c>
      <c r="F728" s="12" t="s">
        <v>7776</v>
      </c>
      <c r="G728" s="6">
        <v>27173.25</v>
      </c>
      <c r="H728" s="19">
        <v>43745</v>
      </c>
      <c r="I728" s="925" t="s">
        <v>3290</v>
      </c>
      <c r="J728" s="949"/>
      <c r="K728" s="949"/>
      <c r="L728" s="949"/>
      <c r="M728" s="949"/>
      <c r="N728" s="949"/>
      <c r="O728" s="949"/>
      <c r="P728" s="949"/>
      <c r="Q728" s="949"/>
      <c r="R728" s="949"/>
      <c r="S728" s="949"/>
      <c r="T728" s="949"/>
      <c r="U728" s="949"/>
      <c r="V728" s="949"/>
    </row>
    <row r="729" spans="1:22" s="948" customFormat="1" ht="93" customHeight="1">
      <c r="A729" s="12">
        <f t="shared" si="11"/>
        <v>718</v>
      </c>
      <c r="B729" s="926" t="s">
        <v>3289</v>
      </c>
      <c r="C729" s="12" t="s">
        <v>7735</v>
      </c>
      <c r="D729" s="12">
        <v>1000</v>
      </c>
      <c r="E729" s="12" t="s">
        <v>6935</v>
      </c>
      <c r="F729" s="12" t="s">
        <v>7777</v>
      </c>
      <c r="G729" s="6">
        <v>27173.25</v>
      </c>
      <c r="H729" s="19">
        <v>43679</v>
      </c>
      <c r="I729" s="925" t="s">
        <v>7778</v>
      </c>
    </row>
    <row r="730" spans="1:22" s="948" customFormat="1" ht="93" customHeight="1">
      <c r="A730" s="12">
        <f t="shared" si="11"/>
        <v>719</v>
      </c>
      <c r="B730" s="13" t="s">
        <v>3289</v>
      </c>
      <c r="C730" s="12" t="s">
        <v>7740</v>
      </c>
      <c r="D730" s="12">
        <v>1000</v>
      </c>
      <c r="E730" s="12" t="s">
        <v>7120</v>
      </c>
      <c r="F730" s="12" t="s">
        <v>7779</v>
      </c>
      <c r="G730" s="6">
        <v>27173.25</v>
      </c>
      <c r="H730" s="19">
        <v>43452</v>
      </c>
      <c r="I730" s="13" t="s">
        <v>6675</v>
      </c>
    </row>
    <row r="731" spans="1:22" s="948" customFormat="1" ht="93" customHeight="1">
      <c r="A731" s="12">
        <f t="shared" si="11"/>
        <v>720</v>
      </c>
      <c r="B731" s="927" t="s">
        <v>3289</v>
      </c>
      <c r="C731" s="12" t="s">
        <v>7737</v>
      </c>
      <c r="D731" s="849">
        <v>1000</v>
      </c>
      <c r="E731" s="84" t="s">
        <v>7120</v>
      </c>
      <c r="F731" s="12" t="s">
        <v>7780</v>
      </c>
      <c r="G731" s="621">
        <v>27173.25</v>
      </c>
      <c r="H731" s="19">
        <v>43873</v>
      </c>
      <c r="I731" s="79" t="s">
        <v>7476</v>
      </c>
    </row>
    <row r="732" spans="1:22" s="948" customFormat="1" ht="93" customHeight="1">
      <c r="A732" s="12">
        <f t="shared" si="11"/>
        <v>721</v>
      </c>
      <c r="B732" s="926" t="s">
        <v>3289</v>
      </c>
      <c r="C732" s="12" t="s">
        <v>7735</v>
      </c>
      <c r="D732" s="12">
        <v>1000</v>
      </c>
      <c r="E732" s="12" t="s">
        <v>6935</v>
      </c>
      <c r="F732" s="12" t="s">
        <v>7781</v>
      </c>
      <c r="G732" s="6">
        <v>27173.25</v>
      </c>
      <c r="H732" s="19">
        <v>43691</v>
      </c>
      <c r="I732" s="925" t="s">
        <v>7482</v>
      </c>
    </row>
    <row r="733" spans="1:22" s="948" customFormat="1" ht="93" customHeight="1">
      <c r="A733" s="12">
        <f t="shared" si="11"/>
        <v>722</v>
      </c>
      <c r="B733" s="925" t="s">
        <v>3289</v>
      </c>
      <c r="C733" s="12" t="s">
        <v>7761</v>
      </c>
      <c r="D733" s="12">
        <v>1000</v>
      </c>
      <c r="E733" s="12" t="s">
        <v>7128</v>
      </c>
      <c r="F733" s="12" t="s">
        <v>7782</v>
      </c>
      <c r="G733" s="6">
        <v>27173.25</v>
      </c>
      <c r="H733" s="19">
        <v>43745</v>
      </c>
      <c r="I733" s="925" t="s">
        <v>3290</v>
      </c>
      <c r="J733" s="949"/>
      <c r="K733" s="949"/>
      <c r="L733" s="949"/>
      <c r="M733" s="949"/>
      <c r="N733" s="949"/>
      <c r="O733" s="949"/>
      <c r="P733" s="949"/>
      <c r="Q733" s="949"/>
      <c r="R733" s="949"/>
      <c r="S733" s="949"/>
      <c r="T733" s="949"/>
      <c r="U733" s="949"/>
      <c r="V733" s="949"/>
    </row>
    <row r="734" spans="1:22" s="948" customFormat="1" ht="93" customHeight="1">
      <c r="A734" s="12">
        <f t="shared" si="11"/>
        <v>723</v>
      </c>
      <c r="B734" s="13" t="s">
        <v>3289</v>
      </c>
      <c r="C734" s="12" t="s">
        <v>7740</v>
      </c>
      <c r="D734" s="12">
        <v>1000</v>
      </c>
      <c r="E734" s="12" t="s">
        <v>7120</v>
      </c>
      <c r="F734" s="12" t="s">
        <v>7783</v>
      </c>
      <c r="G734" s="6">
        <v>27173.25</v>
      </c>
      <c r="H734" s="19">
        <v>43452</v>
      </c>
      <c r="I734" s="13" t="s">
        <v>6675</v>
      </c>
    </row>
    <row r="735" spans="1:22" s="948" customFormat="1" ht="93" customHeight="1">
      <c r="A735" s="12">
        <f t="shared" si="11"/>
        <v>724</v>
      </c>
      <c r="B735" s="926" t="s">
        <v>3289</v>
      </c>
      <c r="C735" s="12" t="s">
        <v>7735</v>
      </c>
      <c r="D735" s="12">
        <v>1000</v>
      </c>
      <c r="E735" s="12" t="s">
        <v>6935</v>
      </c>
      <c r="F735" s="12" t="s">
        <v>7784</v>
      </c>
      <c r="G735" s="12">
        <v>27173.25</v>
      </c>
      <c r="H735" s="19">
        <v>43677</v>
      </c>
      <c r="I735" s="925" t="s">
        <v>7785</v>
      </c>
    </row>
    <row r="736" spans="1:22" s="948" customFormat="1" ht="93" customHeight="1">
      <c r="A736" s="12">
        <f t="shared" si="11"/>
        <v>725</v>
      </c>
      <c r="B736" s="926" t="s">
        <v>3289</v>
      </c>
      <c r="C736" s="12" t="s">
        <v>7735</v>
      </c>
      <c r="D736" s="12">
        <v>1000</v>
      </c>
      <c r="E736" s="12" t="s">
        <v>6935</v>
      </c>
      <c r="F736" s="12" t="s">
        <v>7786</v>
      </c>
      <c r="G736" s="12">
        <v>27173.25</v>
      </c>
      <c r="H736" s="19">
        <v>43676</v>
      </c>
      <c r="I736" s="925" t="s">
        <v>7768</v>
      </c>
    </row>
    <row r="737" spans="1:9" s="948" customFormat="1" ht="93" customHeight="1">
      <c r="A737" s="12">
        <f t="shared" si="11"/>
        <v>726</v>
      </c>
      <c r="B737" s="13" t="s">
        <v>3289</v>
      </c>
      <c r="C737" s="12" t="s">
        <v>7769</v>
      </c>
      <c r="D737" s="12">
        <v>1000</v>
      </c>
      <c r="E737" s="12" t="s">
        <v>6935</v>
      </c>
      <c r="F737" s="12" t="s">
        <v>7787</v>
      </c>
      <c r="G737" s="6">
        <v>27173.25</v>
      </c>
      <c r="H737" s="19">
        <v>43524</v>
      </c>
      <c r="I737" s="925" t="s">
        <v>7258</v>
      </c>
    </row>
    <row r="738" spans="1:9" s="948" customFormat="1" ht="93" customHeight="1">
      <c r="A738" s="12">
        <f t="shared" si="11"/>
        <v>727</v>
      </c>
      <c r="B738" s="926" t="s">
        <v>3289</v>
      </c>
      <c r="C738" s="12" t="s">
        <v>7735</v>
      </c>
      <c r="D738" s="12">
        <v>1000</v>
      </c>
      <c r="E738" s="12" t="s">
        <v>6935</v>
      </c>
      <c r="F738" s="12" t="s">
        <v>7788</v>
      </c>
      <c r="G738" s="6">
        <v>27173.25</v>
      </c>
      <c r="H738" s="19">
        <v>43689</v>
      </c>
      <c r="I738" s="925" t="s">
        <v>7119</v>
      </c>
    </row>
    <row r="739" spans="1:9" s="948" customFormat="1" ht="93" customHeight="1">
      <c r="A739" s="12">
        <f t="shared" si="11"/>
        <v>728</v>
      </c>
      <c r="B739" s="926" t="s">
        <v>3289</v>
      </c>
      <c r="C739" s="12" t="s">
        <v>7735</v>
      </c>
      <c r="D739" s="12">
        <v>1000</v>
      </c>
      <c r="E739" s="12" t="s">
        <v>6935</v>
      </c>
      <c r="F739" s="12" t="s">
        <v>7789</v>
      </c>
      <c r="G739" s="6">
        <v>27173.25</v>
      </c>
      <c r="H739" s="19">
        <v>43711</v>
      </c>
      <c r="I739" s="925" t="s">
        <v>7790</v>
      </c>
    </row>
    <row r="740" spans="1:9" s="948" customFormat="1" ht="93" customHeight="1">
      <c r="A740" s="12">
        <f t="shared" si="11"/>
        <v>729</v>
      </c>
      <c r="B740" s="926" t="s">
        <v>3289</v>
      </c>
      <c r="C740" s="12" t="s">
        <v>7735</v>
      </c>
      <c r="D740" s="12">
        <v>1000</v>
      </c>
      <c r="E740" s="12" t="s">
        <v>6935</v>
      </c>
      <c r="F740" s="12" t="s">
        <v>7791</v>
      </c>
      <c r="G740" s="6">
        <v>27173.25</v>
      </c>
      <c r="H740" s="19">
        <v>43711</v>
      </c>
      <c r="I740" s="925" t="s">
        <v>7790</v>
      </c>
    </row>
    <row r="741" spans="1:9" s="948" customFormat="1" ht="93" customHeight="1">
      <c r="A741" s="12">
        <f t="shared" si="11"/>
        <v>730</v>
      </c>
      <c r="B741" s="926" t="s">
        <v>3289</v>
      </c>
      <c r="C741" s="12" t="s">
        <v>7737</v>
      </c>
      <c r="D741" s="12">
        <v>1000</v>
      </c>
      <c r="E741" s="12" t="s">
        <v>6935</v>
      </c>
      <c r="F741" s="12" t="s">
        <v>7792</v>
      </c>
      <c r="G741" s="6">
        <v>27173.25</v>
      </c>
      <c r="H741" s="19">
        <v>43572</v>
      </c>
      <c r="I741" s="925" t="s">
        <v>7793</v>
      </c>
    </row>
    <row r="742" spans="1:9" s="948" customFormat="1" ht="60.75">
      <c r="A742" s="12">
        <f t="shared" si="11"/>
        <v>731</v>
      </c>
      <c r="B742" s="13" t="s">
        <v>3289</v>
      </c>
      <c r="C742" s="12" t="s">
        <v>7769</v>
      </c>
      <c r="D742" s="12">
        <v>1000</v>
      </c>
      <c r="E742" s="12" t="s">
        <v>6935</v>
      </c>
      <c r="F742" s="12" t="s">
        <v>7794</v>
      </c>
      <c r="G742" s="6">
        <v>27173.25</v>
      </c>
      <c r="H742" s="19">
        <v>43530</v>
      </c>
      <c r="I742" s="925" t="s">
        <v>7795</v>
      </c>
    </row>
    <row r="743" spans="1:9" s="948" customFormat="1" ht="60.75">
      <c r="A743" s="12">
        <f t="shared" si="11"/>
        <v>732</v>
      </c>
      <c r="B743" s="926" t="s">
        <v>3289</v>
      </c>
      <c r="C743" s="12" t="s">
        <v>7735</v>
      </c>
      <c r="D743" s="12">
        <v>1000</v>
      </c>
      <c r="E743" s="12" t="s">
        <v>6935</v>
      </c>
      <c r="F743" s="12" t="s">
        <v>7796</v>
      </c>
      <c r="G743" s="12">
        <v>27173.25</v>
      </c>
      <c r="H743" s="19">
        <v>43669</v>
      </c>
      <c r="I743" s="925" t="s">
        <v>7117</v>
      </c>
    </row>
    <row r="744" spans="1:9" s="948" customFormat="1" ht="81">
      <c r="A744" s="12">
        <f t="shared" si="11"/>
        <v>733</v>
      </c>
      <c r="B744" s="13" t="s">
        <v>3289</v>
      </c>
      <c r="C744" s="12" t="s">
        <v>7740</v>
      </c>
      <c r="D744" s="12">
        <v>1000</v>
      </c>
      <c r="E744" s="12" t="s">
        <v>7120</v>
      </c>
      <c r="F744" s="12" t="s">
        <v>7797</v>
      </c>
      <c r="G744" s="6">
        <v>27173.25</v>
      </c>
      <c r="H744" s="19">
        <v>43452</v>
      </c>
      <c r="I744" s="13" t="s">
        <v>6675</v>
      </c>
    </row>
    <row r="745" spans="1:9" s="948" customFormat="1" ht="60.75">
      <c r="A745" s="12">
        <f t="shared" si="11"/>
        <v>734</v>
      </c>
      <c r="B745" s="926" t="s">
        <v>3289</v>
      </c>
      <c r="C745" s="12" t="s">
        <v>7737</v>
      </c>
      <c r="D745" s="12">
        <v>1000</v>
      </c>
      <c r="E745" s="12" t="s">
        <v>6935</v>
      </c>
      <c r="F745" s="12" t="s">
        <v>7798</v>
      </c>
      <c r="G745" s="6">
        <v>27173.25</v>
      </c>
      <c r="H745" s="19">
        <v>43635</v>
      </c>
      <c r="I745" s="925" t="s">
        <v>7126</v>
      </c>
    </row>
    <row r="746" spans="1:9" s="948" customFormat="1" ht="60.75">
      <c r="A746" s="12">
        <f t="shared" si="11"/>
        <v>735</v>
      </c>
      <c r="B746" s="927" t="s">
        <v>3289</v>
      </c>
      <c r="C746" s="12" t="s">
        <v>7737</v>
      </c>
      <c r="D746" s="1">
        <v>1000</v>
      </c>
      <c r="E746" s="84" t="s">
        <v>7120</v>
      </c>
      <c r="F746" s="12" t="s">
        <v>7799</v>
      </c>
      <c r="G746" s="621">
        <v>27173.25</v>
      </c>
      <c r="H746" s="19">
        <v>43976</v>
      </c>
      <c r="I746" s="79" t="s">
        <v>7578</v>
      </c>
    </row>
    <row r="747" spans="1:9" s="948" customFormat="1" ht="61.5">
      <c r="A747" s="12">
        <f t="shared" si="11"/>
        <v>736</v>
      </c>
      <c r="B747" s="926" t="s">
        <v>3289</v>
      </c>
      <c r="C747" s="12" t="s">
        <v>7737</v>
      </c>
      <c r="D747" s="12">
        <v>1000</v>
      </c>
      <c r="E747" s="12" t="s">
        <v>6935</v>
      </c>
      <c r="F747" s="12" t="s">
        <v>7800</v>
      </c>
      <c r="G747" s="6">
        <v>27173.25</v>
      </c>
      <c r="H747" s="19">
        <v>43488</v>
      </c>
      <c r="I747" s="925" t="s">
        <v>7801</v>
      </c>
    </row>
    <row r="748" spans="1:9" s="948" customFormat="1" ht="60.75">
      <c r="A748" s="12">
        <f t="shared" si="11"/>
        <v>737</v>
      </c>
      <c r="B748" s="926" t="s">
        <v>3289</v>
      </c>
      <c r="C748" s="12" t="s">
        <v>7735</v>
      </c>
      <c r="D748" s="12">
        <v>1000</v>
      </c>
      <c r="E748" s="12" t="s">
        <v>6935</v>
      </c>
      <c r="F748" s="12" t="s">
        <v>7802</v>
      </c>
      <c r="G748" s="6">
        <v>27173.25</v>
      </c>
      <c r="H748" s="19">
        <v>43714</v>
      </c>
      <c r="I748" s="925" t="s">
        <v>7803</v>
      </c>
    </row>
    <row r="749" spans="1:9" s="948" customFormat="1" ht="60.75">
      <c r="A749" s="12">
        <f t="shared" si="11"/>
        <v>738</v>
      </c>
      <c r="B749" s="926" t="s">
        <v>3289</v>
      </c>
      <c r="C749" s="12" t="s">
        <v>7735</v>
      </c>
      <c r="D749" s="12">
        <v>1000</v>
      </c>
      <c r="E749" s="12" t="s">
        <v>6935</v>
      </c>
      <c r="F749" s="12" t="s">
        <v>7804</v>
      </c>
      <c r="G749" s="6">
        <v>27173.25</v>
      </c>
      <c r="H749" s="19">
        <v>43711</v>
      </c>
      <c r="I749" s="925" t="s">
        <v>7790</v>
      </c>
    </row>
    <row r="750" spans="1:9" s="948" customFormat="1" ht="60.75">
      <c r="A750" s="12">
        <f t="shared" si="11"/>
        <v>739</v>
      </c>
      <c r="B750" s="926" t="s">
        <v>3289</v>
      </c>
      <c r="C750" s="12" t="s">
        <v>7735</v>
      </c>
      <c r="D750" s="12">
        <v>1000</v>
      </c>
      <c r="E750" s="12" t="s">
        <v>6935</v>
      </c>
      <c r="F750" s="12" t="s">
        <v>7805</v>
      </c>
      <c r="G750" s="6">
        <v>27173.25</v>
      </c>
      <c r="H750" s="19">
        <v>43711</v>
      </c>
      <c r="I750" s="925" t="s">
        <v>7790</v>
      </c>
    </row>
    <row r="751" spans="1:9" s="948" customFormat="1" ht="60.75">
      <c r="A751" s="12">
        <f t="shared" si="11"/>
        <v>740</v>
      </c>
      <c r="B751" s="936" t="s">
        <v>3289</v>
      </c>
      <c r="C751" s="84" t="s">
        <v>7737</v>
      </c>
      <c r="D751" s="1">
        <v>1000</v>
      </c>
      <c r="E751" s="12" t="s">
        <v>7120</v>
      </c>
      <c r="F751" s="90" t="s">
        <v>9603</v>
      </c>
      <c r="G751" s="621">
        <v>27173.25</v>
      </c>
      <c r="H751" s="19">
        <v>44292</v>
      </c>
      <c r="I751" s="79" t="s">
        <v>9604</v>
      </c>
    </row>
    <row r="752" spans="1:9" s="948" customFormat="1" ht="60.75">
      <c r="A752" s="12">
        <f t="shared" si="11"/>
        <v>741</v>
      </c>
      <c r="B752" s="927" t="s">
        <v>3289</v>
      </c>
      <c r="C752" s="84" t="s">
        <v>7763</v>
      </c>
      <c r="D752" s="12">
        <v>1000</v>
      </c>
      <c r="E752" s="12" t="s">
        <v>6935</v>
      </c>
      <c r="F752" s="12" t="s">
        <v>7806</v>
      </c>
      <c r="G752" s="6">
        <v>27173.25</v>
      </c>
      <c r="H752" s="19">
        <v>43788</v>
      </c>
      <c r="I752" s="13" t="s">
        <v>7807</v>
      </c>
    </row>
    <row r="753" spans="1:22" s="948" customFormat="1" ht="60.75">
      <c r="A753" s="12">
        <f t="shared" si="11"/>
        <v>742</v>
      </c>
      <c r="B753" s="926" t="s">
        <v>3289</v>
      </c>
      <c r="C753" s="12" t="s">
        <v>7769</v>
      </c>
      <c r="D753" s="12">
        <v>1000</v>
      </c>
      <c r="E753" s="12" t="s">
        <v>6935</v>
      </c>
      <c r="F753" s="12" t="s">
        <v>7808</v>
      </c>
      <c r="G753" s="6">
        <v>27173.25</v>
      </c>
      <c r="H753" s="19">
        <v>43556</v>
      </c>
      <c r="I753" s="925" t="s">
        <v>7373</v>
      </c>
    </row>
    <row r="754" spans="1:22" s="948" customFormat="1" ht="60.75">
      <c r="A754" s="12">
        <f t="shared" si="11"/>
        <v>743</v>
      </c>
      <c r="B754" s="927" t="s">
        <v>3289</v>
      </c>
      <c r="C754" s="12" t="s">
        <v>7769</v>
      </c>
      <c r="D754" s="12">
        <v>1000</v>
      </c>
      <c r="E754" s="12" t="s">
        <v>7120</v>
      </c>
      <c r="F754" s="12" t="s">
        <v>7809</v>
      </c>
      <c r="G754" s="916">
        <v>27173.25</v>
      </c>
      <c r="H754" s="19">
        <v>43818</v>
      </c>
      <c r="I754" s="13" t="s">
        <v>7810</v>
      </c>
    </row>
    <row r="755" spans="1:22" s="948" customFormat="1" ht="60.75">
      <c r="A755" s="12">
        <f t="shared" si="11"/>
        <v>744</v>
      </c>
      <c r="B755" s="926" t="s">
        <v>3289</v>
      </c>
      <c r="C755" s="12" t="s">
        <v>7735</v>
      </c>
      <c r="D755" s="12">
        <v>1000</v>
      </c>
      <c r="E755" s="12" t="s">
        <v>6935</v>
      </c>
      <c r="F755" s="12" t="s">
        <v>7811</v>
      </c>
      <c r="G755" s="12">
        <v>27173.25</v>
      </c>
      <c r="H755" s="19">
        <v>43649</v>
      </c>
      <c r="I755" s="925" t="s">
        <v>7184</v>
      </c>
    </row>
    <row r="756" spans="1:22" s="948" customFormat="1" ht="60.75">
      <c r="A756" s="12">
        <f t="shared" si="11"/>
        <v>745</v>
      </c>
      <c r="B756" s="927" t="s">
        <v>3289</v>
      </c>
      <c r="C756" s="12" t="s">
        <v>7737</v>
      </c>
      <c r="D756" s="849">
        <v>1000</v>
      </c>
      <c r="E756" s="1" t="s">
        <v>7120</v>
      </c>
      <c r="F756" s="12" t="s">
        <v>7812</v>
      </c>
      <c r="G756" s="621">
        <v>27173.25</v>
      </c>
      <c r="H756" s="19">
        <v>44081</v>
      </c>
      <c r="I756" s="79" t="s">
        <v>7516</v>
      </c>
    </row>
    <row r="757" spans="1:22" s="948" customFormat="1" ht="81">
      <c r="A757" s="12">
        <f t="shared" si="11"/>
        <v>746</v>
      </c>
      <c r="B757" s="13" t="s">
        <v>3289</v>
      </c>
      <c r="C757" s="12" t="s">
        <v>7740</v>
      </c>
      <c r="D757" s="12">
        <v>1000</v>
      </c>
      <c r="E757" s="12" t="s">
        <v>7120</v>
      </c>
      <c r="F757" s="12" t="s">
        <v>7813</v>
      </c>
      <c r="G757" s="6">
        <v>27173.25</v>
      </c>
      <c r="H757" s="19">
        <v>43452</v>
      </c>
      <c r="I757" s="13" t="s">
        <v>6675</v>
      </c>
    </row>
    <row r="758" spans="1:22" s="948" customFormat="1" ht="93" customHeight="1">
      <c r="A758" s="12">
        <f t="shared" si="11"/>
        <v>747</v>
      </c>
      <c r="B758" s="926" t="s">
        <v>3289</v>
      </c>
      <c r="C758" s="12" t="s">
        <v>7735</v>
      </c>
      <c r="D758" s="12">
        <v>1000</v>
      </c>
      <c r="E758" s="12" t="s">
        <v>6935</v>
      </c>
      <c r="F758" s="12" t="s">
        <v>7814</v>
      </c>
      <c r="G758" s="6">
        <v>27173.25</v>
      </c>
      <c r="H758" s="19">
        <v>43698</v>
      </c>
      <c r="I758" s="925" t="s">
        <v>7194</v>
      </c>
    </row>
    <row r="759" spans="1:22" s="948" customFormat="1" ht="93" customHeight="1">
      <c r="A759" s="12">
        <f t="shared" si="11"/>
        <v>748</v>
      </c>
      <c r="B759" s="13" t="s">
        <v>3289</v>
      </c>
      <c r="C759" s="12" t="s">
        <v>7735</v>
      </c>
      <c r="D759" s="12">
        <v>1000</v>
      </c>
      <c r="E759" s="12" t="s">
        <v>6935</v>
      </c>
      <c r="F759" s="12" t="s">
        <v>7815</v>
      </c>
      <c r="G759" s="6">
        <v>27173.25</v>
      </c>
      <c r="H759" s="19">
        <v>43545</v>
      </c>
      <c r="I759" s="13" t="s">
        <v>6702</v>
      </c>
    </row>
    <row r="760" spans="1:22" s="948" customFormat="1" ht="93" customHeight="1">
      <c r="A760" s="12">
        <f t="shared" si="11"/>
        <v>749</v>
      </c>
      <c r="B760" s="13" t="s">
        <v>3289</v>
      </c>
      <c r="C760" s="12" t="s">
        <v>7740</v>
      </c>
      <c r="D760" s="12">
        <v>1000</v>
      </c>
      <c r="E760" s="12" t="s">
        <v>7120</v>
      </c>
      <c r="F760" s="12" t="s">
        <v>7816</v>
      </c>
      <c r="G760" s="6">
        <v>27173.25</v>
      </c>
      <c r="H760" s="19">
        <v>43452</v>
      </c>
      <c r="I760" s="13" t="s">
        <v>6675</v>
      </c>
    </row>
    <row r="761" spans="1:22" s="948" customFormat="1" ht="93" customHeight="1">
      <c r="A761" s="12">
        <f t="shared" si="11"/>
        <v>750</v>
      </c>
      <c r="B761" s="926" t="s">
        <v>3289</v>
      </c>
      <c r="C761" s="12" t="s">
        <v>7769</v>
      </c>
      <c r="D761" s="12">
        <v>1000</v>
      </c>
      <c r="E761" s="12" t="s">
        <v>6935</v>
      </c>
      <c r="F761" s="12" t="s">
        <v>7817</v>
      </c>
      <c r="G761" s="6">
        <v>27173.25</v>
      </c>
      <c r="H761" s="19">
        <v>43556</v>
      </c>
      <c r="I761" s="925" t="s">
        <v>7373</v>
      </c>
    </row>
    <row r="762" spans="1:22" s="948" customFormat="1" ht="93" customHeight="1">
      <c r="A762" s="12">
        <f t="shared" si="11"/>
        <v>751</v>
      </c>
      <c r="B762" s="13" t="s">
        <v>3289</v>
      </c>
      <c r="C762" s="12" t="s">
        <v>7740</v>
      </c>
      <c r="D762" s="12">
        <v>1000</v>
      </c>
      <c r="E762" s="12" t="s">
        <v>7120</v>
      </c>
      <c r="F762" s="12" t="s">
        <v>7818</v>
      </c>
      <c r="G762" s="6">
        <v>27173.25</v>
      </c>
      <c r="H762" s="19">
        <v>43452</v>
      </c>
      <c r="I762" s="13" t="s">
        <v>6675</v>
      </c>
    </row>
    <row r="763" spans="1:22" s="948" customFormat="1" ht="93" customHeight="1">
      <c r="A763" s="12">
        <f t="shared" si="11"/>
        <v>752</v>
      </c>
      <c r="B763" s="13" t="s">
        <v>3289</v>
      </c>
      <c r="C763" s="12" t="s">
        <v>7769</v>
      </c>
      <c r="D763" s="12">
        <v>1000</v>
      </c>
      <c r="E763" s="12" t="s">
        <v>6935</v>
      </c>
      <c r="F763" s="12" t="s">
        <v>7819</v>
      </c>
      <c r="G763" s="6">
        <v>27173.25</v>
      </c>
      <c r="H763" s="19">
        <v>43530</v>
      </c>
      <c r="I763" s="925" t="s">
        <v>7795</v>
      </c>
    </row>
    <row r="764" spans="1:22" s="948" customFormat="1" ht="93" customHeight="1">
      <c r="A764" s="12">
        <f t="shared" si="11"/>
        <v>753</v>
      </c>
      <c r="B764" s="13" t="s">
        <v>3289</v>
      </c>
      <c r="C764" s="12" t="s">
        <v>7769</v>
      </c>
      <c r="D764" s="12">
        <v>1000</v>
      </c>
      <c r="E764" s="12" t="s">
        <v>6935</v>
      </c>
      <c r="F764" s="12" t="s">
        <v>7820</v>
      </c>
      <c r="G764" s="6">
        <v>27173.25</v>
      </c>
      <c r="H764" s="19">
        <v>43537</v>
      </c>
      <c r="I764" s="925" t="s">
        <v>7263</v>
      </c>
    </row>
    <row r="765" spans="1:22" s="948" customFormat="1" ht="93" customHeight="1">
      <c r="A765" s="12">
        <f t="shared" si="11"/>
        <v>754</v>
      </c>
      <c r="B765" s="13" t="s">
        <v>3289</v>
      </c>
      <c r="C765" s="12" t="s">
        <v>7740</v>
      </c>
      <c r="D765" s="12">
        <v>1000</v>
      </c>
      <c r="E765" s="12" t="s">
        <v>7120</v>
      </c>
      <c r="F765" s="12" t="s">
        <v>7821</v>
      </c>
      <c r="G765" s="6">
        <v>27173.25</v>
      </c>
      <c r="H765" s="19">
        <v>43452</v>
      </c>
      <c r="I765" s="13" t="s">
        <v>6675</v>
      </c>
    </row>
    <row r="766" spans="1:22" s="948" customFormat="1" ht="93" customHeight="1">
      <c r="A766" s="12">
        <f t="shared" si="11"/>
        <v>755</v>
      </c>
      <c r="B766" s="926" t="s">
        <v>3289</v>
      </c>
      <c r="C766" s="12" t="s">
        <v>7769</v>
      </c>
      <c r="D766" s="12">
        <v>1000</v>
      </c>
      <c r="E766" s="12" t="s">
        <v>6935</v>
      </c>
      <c r="F766" s="12" t="s">
        <v>7822</v>
      </c>
      <c r="G766" s="6">
        <v>27173.25</v>
      </c>
      <c r="H766" s="19">
        <v>43546</v>
      </c>
      <c r="I766" s="925" t="s">
        <v>7823</v>
      </c>
    </row>
    <row r="767" spans="1:22" s="948" customFormat="1" ht="93" customHeight="1">
      <c r="A767" s="12">
        <f t="shared" si="11"/>
        <v>756</v>
      </c>
      <c r="B767" s="926" t="s">
        <v>3289</v>
      </c>
      <c r="C767" s="12" t="s">
        <v>7737</v>
      </c>
      <c r="D767" s="12">
        <v>1000</v>
      </c>
      <c r="E767" s="12" t="s">
        <v>6935</v>
      </c>
      <c r="F767" s="12" t="s">
        <v>7824</v>
      </c>
      <c r="G767" s="6">
        <v>27173.25</v>
      </c>
      <c r="H767" s="19">
        <v>43621</v>
      </c>
      <c r="I767" s="925" t="s">
        <v>7571</v>
      </c>
    </row>
    <row r="768" spans="1:22" s="948" customFormat="1" ht="93" customHeight="1">
      <c r="A768" s="12">
        <f t="shared" si="11"/>
        <v>757</v>
      </c>
      <c r="B768" s="925" t="s">
        <v>3289</v>
      </c>
      <c r="C768" s="12" t="s">
        <v>7761</v>
      </c>
      <c r="D768" s="12">
        <v>1000</v>
      </c>
      <c r="E768" s="12" t="s">
        <v>7128</v>
      </c>
      <c r="F768" s="12" t="s">
        <v>7825</v>
      </c>
      <c r="G768" s="6">
        <v>27173.25</v>
      </c>
      <c r="H768" s="19">
        <v>43745</v>
      </c>
      <c r="I768" s="925" t="s">
        <v>3290</v>
      </c>
      <c r="J768" s="949"/>
      <c r="K768" s="949"/>
      <c r="L768" s="949"/>
      <c r="M768" s="949"/>
      <c r="N768" s="949"/>
      <c r="O768" s="949"/>
      <c r="P768" s="949"/>
      <c r="Q768" s="949"/>
      <c r="R768" s="949"/>
      <c r="S768" s="949"/>
      <c r="T768" s="949"/>
      <c r="U768" s="949"/>
      <c r="V768" s="949"/>
    </row>
    <row r="769" spans="1:22" s="948" customFormat="1" ht="93" customHeight="1">
      <c r="A769" s="12">
        <f t="shared" si="11"/>
        <v>758</v>
      </c>
      <c r="B769" s="927" t="s">
        <v>3289</v>
      </c>
      <c r="C769" s="12" t="s">
        <v>7735</v>
      </c>
      <c r="D769" s="12">
        <v>1000</v>
      </c>
      <c r="E769" s="12" t="s">
        <v>6935</v>
      </c>
      <c r="F769" s="12" t="s">
        <v>7826</v>
      </c>
      <c r="G769" s="12">
        <v>27173.25</v>
      </c>
      <c r="H769" s="19">
        <v>43741</v>
      </c>
      <c r="I769" s="13" t="s">
        <v>7458</v>
      </c>
    </row>
    <row r="770" spans="1:22" s="948" customFormat="1" ht="129.75" customHeight="1">
      <c r="A770" s="12">
        <f t="shared" si="11"/>
        <v>759</v>
      </c>
      <c r="B770" s="926" t="s">
        <v>3289</v>
      </c>
      <c r="C770" s="12" t="s">
        <v>7737</v>
      </c>
      <c r="D770" s="12">
        <v>1000</v>
      </c>
      <c r="E770" s="12" t="s">
        <v>6935</v>
      </c>
      <c r="F770" s="12" t="s">
        <v>7827</v>
      </c>
      <c r="G770" s="6">
        <v>27173.25</v>
      </c>
      <c r="H770" s="19">
        <v>43626</v>
      </c>
      <c r="I770" s="925" t="s">
        <v>7182</v>
      </c>
    </row>
    <row r="771" spans="1:22" s="948" customFormat="1" ht="93" customHeight="1">
      <c r="A771" s="12">
        <f t="shared" si="11"/>
        <v>760</v>
      </c>
      <c r="B771" s="926" t="s">
        <v>3289</v>
      </c>
      <c r="C771" s="12" t="s">
        <v>7735</v>
      </c>
      <c r="D771" s="12">
        <v>1000</v>
      </c>
      <c r="E771" s="12" t="s">
        <v>6935</v>
      </c>
      <c r="F771" s="12" t="s">
        <v>7828</v>
      </c>
      <c r="G771" s="6">
        <v>27173.25</v>
      </c>
      <c r="H771" s="19">
        <v>43678</v>
      </c>
      <c r="I771" s="925" t="s">
        <v>7829</v>
      </c>
    </row>
    <row r="772" spans="1:22" s="948" customFormat="1" ht="93" customHeight="1">
      <c r="A772" s="12">
        <f t="shared" si="11"/>
        <v>761</v>
      </c>
      <c r="B772" s="13" t="s">
        <v>3289</v>
      </c>
      <c r="C772" s="12" t="s">
        <v>7769</v>
      </c>
      <c r="D772" s="12">
        <v>1000</v>
      </c>
      <c r="E772" s="12" t="s">
        <v>6935</v>
      </c>
      <c r="F772" s="12" t="s">
        <v>7830</v>
      </c>
      <c r="G772" s="6">
        <v>27173.25</v>
      </c>
      <c r="H772" s="19">
        <v>43521</v>
      </c>
      <c r="I772" s="925" t="s">
        <v>7468</v>
      </c>
    </row>
    <row r="773" spans="1:22" s="948" customFormat="1" ht="93" customHeight="1">
      <c r="A773" s="12">
        <f t="shared" si="11"/>
        <v>762</v>
      </c>
      <c r="B773" s="927" t="s">
        <v>3289</v>
      </c>
      <c r="C773" s="12" t="s">
        <v>7831</v>
      </c>
      <c r="D773" s="12">
        <v>1000</v>
      </c>
      <c r="E773" s="12" t="s">
        <v>6935</v>
      </c>
      <c r="F773" s="12" t="s">
        <v>7832</v>
      </c>
      <c r="G773" s="12">
        <v>27173.25</v>
      </c>
      <c r="H773" s="19">
        <v>43745</v>
      </c>
      <c r="I773" s="13" t="s">
        <v>7833</v>
      </c>
    </row>
    <row r="774" spans="1:22" s="948" customFormat="1" ht="93" customHeight="1">
      <c r="A774" s="12">
        <f t="shared" si="11"/>
        <v>763</v>
      </c>
      <c r="B774" s="926" t="s">
        <v>3289</v>
      </c>
      <c r="C774" s="12" t="s">
        <v>7735</v>
      </c>
      <c r="D774" s="12">
        <v>1000</v>
      </c>
      <c r="E774" s="12" t="s">
        <v>6935</v>
      </c>
      <c r="F774" s="12" t="s">
        <v>7834</v>
      </c>
      <c r="G774" s="6">
        <v>27173.25</v>
      </c>
      <c r="H774" s="19">
        <v>43733</v>
      </c>
      <c r="I774" s="925" t="s">
        <v>7835</v>
      </c>
    </row>
    <row r="775" spans="1:22" s="948" customFormat="1" ht="93" customHeight="1">
      <c r="A775" s="12">
        <f t="shared" si="11"/>
        <v>764</v>
      </c>
      <c r="B775" s="13" t="s">
        <v>3289</v>
      </c>
      <c r="C775" s="12" t="s">
        <v>7769</v>
      </c>
      <c r="D775" s="12">
        <v>1000</v>
      </c>
      <c r="E775" s="12" t="s">
        <v>6935</v>
      </c>
      <c r="F775" s="12" t="s">
        <v>7836</v>
      </c>
      <c r="G775" s="6">
        <v>27173.25</v>
      </c>
      <c r="H775" s="19">
        <v>43543</v>
      </c>
      <c r="I775" s="925" t="s">
        <v>7837</v>
      </c>
    </row>
    <row r="776" spans="1:22" s="948" customFormat="1" ht="93" customHeight="1">
      <c r="A776" s="12">
        <f t="shared" si="11"/>
        <v>765</v>
      </c>
      <c r="B776" s="926" t="s">
        <v>3289</v>
      </c>
      <c r="C776" s="12" t="s">
        <v>7735</v>
      </c>
      <c r="D776" s="12">
        <v>1000</v>
      </c>
      <c r="E776" s="12" t="s">
        <v>6935</v>
      </c>
      <c r="F776" s="12" t="s">
        <v>7838</v>
      </c>
      <c r="G776" s="6">
        <v>27173.25</v>
      </c>
      <c r="H776" s="87">
        <v>43731</v>
      </c>
      <c r="I776" s="925" t="s">
        <v>7150</v>
      </c>
    </row>
    <row r="777" spans="1:22" s="948" customFormat="1" ht="93" customHeight="1">
      <c r="A777" s="12">
        <f t="shared" si="11"/>
        <v>766</v>
      </c>
      <c r="B777" s="926" t="s">
        <v>3289</v>
      </c>
      <c r="C777" s="12" t="s">
        <v>7737</v>
      </c>
      <c r="D777" s="12">
        <v>1000</v>
      </c>
      <c r="E777" s="12" t="s">
        <v>6935</v>
      </c>
      <c r="F777" s="12" t="s">
        <v>7839</v>
      </c>
      <c r="G777" s="6">
        <v>27173.25</v>
      </c>
      <c r="H777" s="19">
        <v>43574</v>
      </c>
      <c r="I777" s="925" t="s">
        <v>7219</v>
      </c>
    </row>
    <row r="778" spans="1:22" s="948" customFormat="1" ht="93" customHeight="1">
      <c r="A778" s="12">
        <f t="shared" si="11"/>
        <v>767</v>
      </c>
      <c r="B778" s="929" t="s">
        <v>3289</v>
      </c>
      <c r="C778" s="12" t="s">
        <v>7761</v>
      </c>
      <c r="D778" s="84">
        <v>1000</v>
      </c>
      <c r="E778" s="12" t="s">
        <v>7128</v>
      </c>
      <c r="F778" s="12" t="s">
        <v>7840</v>
      </c>
      <c r="G778" s="6">
        <v>27173.25</v>
      </c>
      <c r="H778" s="19">
        <v>43745</v>
      </c>
      <c r="I778" s="925" t="s">
        <v>3290</v>
      </c>
      <c r="J778" s="949"/>
      <c r="K778" s="949"/>
      <c r="L778" s="949"/>
      <c r="M778" s="949"/>
      <c r="N778" s="949"/>
      <c r="O778" s="949"/>
      <c r="P778" s="949"/>
      <c r="Q778" s="949"/>
      <c r="R778" s="949"/>
      <c r="S778" s="949"/>
      <c r="T778" s="949"/>
      <c r="U778" s="949"/>
      <c r="V778" s="949"/>
    </row>
    <row r="779" spans="1:22" s="948" customFormat="1" ht="93" customHeight="1">
      <c r="A779" s="12">
        <f t="shared" si="11"/>
        <v>768</v>
      </c>
      <c r="B779" s="927" t="s">
        <v>3289</v>
      </c>
      <c r="C779" s="12" t="s">
        <v>7831</v>
      </c>
      <c r="D779" s="12">
        <v>1000</v>
      </c>
      <c r="E779" s="12" t="s">
        <v>6935</v>
      </c>
      <c r="F779" s="12" t="s">
        <v>7841</v>
      </c>
      <c r="G779" s="12">
        <v>27173.25</v>
      </c>
      <c r="H779" s="19">
        <v>43749</v>
      </c>
      <c r="I779" s="13" t="s">
        <v>7337</v>
      </c>
    </row>
    <row r="780" spans="1:22" s="948" customFormat="1" ht="93" customHeight="1">
      <c r="A780" s="12">
        <f t="shared" ref="A780:A843" si="12">1+A779</f>
        <v>769</v>
      </c>
      <c r="B780" s="926" t="s">
        <v>3289</v>
      </c>
      <c r="C780" s="12" t="s">
        <v>7735</v>
      </c>
      <c r="D780" s="12">
        <v>1000</v>
      </c>
      <c r="E780" s="12" t="s">
        <v>6935</v>
      </c>
      <c r="F780" s="12" t="s">
        <v>7842</v>
      </c>
      <c r="G780" s="6">
        <v>27173.25</v>
      </c>
      <c r="H780" s="19">
        <v>43733</v>
      </c>
      <c r="I780" s="925" t="s">
        <v>7835</v>
      </c>
    </row>
    <row r="781" spans="1:22" s="948" customFormat="1" ht="93" customHeight="1">
      <c r="A781" s="12">
        <f t="shared" si="12"/>
        <v>770</v>
      </c>
      <c r="B781" s="927" t="s">
        <v>3289</v>
      </c>
      <c r="C781" s="12" t="s">
        <v>7737</v>
      </c>
      <c r="D781" s="849">
        <v>1000</v>
      </c>
      <c r="E781" s="84" t="s">
        <v>7120</v>
      </c>
      <c r="F781" s="12" t="s">
        <v>7843</v>
      </c>
      <c r="G781" s="621">
        <v>27173.25</v>
      </c>
      <c r="H781" s="19">
        <v>43915</v>
      </c>
      <c r="I781" s="79" t="s">
        <v>7844</v>
      </c>
    </row>
    <row r="782" spans="1:22" s="948" customFormat="1" ht="126.75" customHeight="1">
      <c r="A782" s="12">
        <f t="shared" si="12"/>
        <v>771</v>
      </c>
      <c r="B782" s="926" t="s">
        <v>3289</v>
      </c>
      <c r="C782" s="12" t="s">
        <v>7735</v>
      </c>
      <c r="D782" s="12">
        <v>1000</v>
      </c>
      <c r="E782" s="12" t="s">
        <v>6935</v>
      </c>
      <c r="F782" s="12" t="s">
        <v>7845</v>
      </c>
      <c r="G782" s="6">
        <v>27173.25</v>
      </c>
      <c r="H782" s="19">
        <v>43733</v>
      </c>
      <c r="I782" s="925" t="s">
        <v>7835</v>
      </c>
    </row>
    <row r="783" spans="1:22" s="948" customFormat="1" ht="93" customHeight="1">
      <c r="A783" s="12">
        <f t="shared" si="12"/>
        <v>772</v>
      </c>
      <c r="B783" s="926" t="s">
        <v>3289</v>
      </c>
      <c r="C783" s="12" t="s">
        <v>7735</v>
      </c>
      <c r="D783" s="12">
        <v>1000</v>
      </c>
      <c r="E783" s="12" t="s">
        <v>6935</v>
      </c>
      <c r="F783" s="12" t="s">
        <v>7846</v>
      </c>
      <c r="G783" s="12">
        <v>27173.25</v>
      </c>
      <c r="H783" s="19">
        <v>43649</v>
      </c>
      <c r="I783" s="925" t="s">
        <v>7184</v>
      </c>
    </row>
    <row r="784" spans="1:22" s="948" customFormat="1" ht="93" customHeight="1">
      <c r="A784" s="12">
        <f t="shared" si="12"/>
        <v>773</v>
      </c>
      <c r="B784" s="926" t="s">
        <v>3289</v>
      </c>
      <c r="C784" s="12" t="s">
        <v>7737</v>
      </c>
      <c r="D784" s="12">
        <v>1000</v>
      </c>
      <c r="E784" s="12" t="s">
        <v>6935</v>
      </c>
      <c r="F784" s="12" t="s">
        <v>7847</v>
      </c>
      <c r="G784" s="6">
        <v>27173.25</v>
      </c>
      <c r="H784" s="19">
        <v>43490</v>
      </c>
      <c r="I784" s="925" t="s">
        <v>7848</v>
      </c>
    </row>
    <row r="785" spans="1:22" s="948" customFormat="1" ht="93" customHeight="1">
      <c r="A785" s="12">
        <f t="shared" si="12"/>
        <v>774</v>
      </c>
      <c r="B785" s="926" t="s">
        <v>3289</v>
      </c>
      <c r="C785" s="12" t="s">
        <v>7735</v>
      </c>
      <c r="D785" s="12">
        <v>1000</v>
      </c>
      <c r="E785" s="12" t="s">
        <v>6935</v>
      </c>
      <c r="F785" s="12" t="s">
        <v>7849</v>
      </c>
      <c r="G785" s="6">
        <v>27173.25</v>
      </c>
      <c r="H785" s="19">
        <v>43721</v>
      </c>
      <c r="I785" s="925" t="s">
        <v>7850</v>
      </c>
    </row>
    <row r="786" spans="1:22" s="948" customFormat="1" ht="93" customHeight="1">
      <c r="A786" s="12">
        <f t="shared" si="12"/>
        <v>775</v>
      </c>
      <c r="B786" s="927" t="s">
        <v>3289</v>
      </c>
      <c r="C786" s="84" t="s">
        <v>7763</v>
      </c>
      <c r="D786" s="12">
        <v>1000</v>
      </c>
      <c r="E786" s="12" t="s">
        <v>6935</v>
      </c>
      <c r="F786" s="12" t="s">
        <v>7851</v>
      </c>
      <c r="G786" s="6">
        <v>27173.25</v>
      </c>
      <c r="H786" s="19">
        <v>43790</v>
      </c>
      <c r="I786" s="13" t="s">
        <v>7564</v>
      </c>
    </row>
    <row r="787" spans="1:22" s="948" customFormat="1" ht="93" customHeight="1">
      <c r="A787" s="12">
        <f t="shared" si="12"/>
        <v>776</v>
      </c>
      <c r="B787" s="927" t="s">
        <v>3289</v>
      </c>
      <c r="C787" s="12" t="s">
        <v>7769</v>
      </c>
      <c r="D787" s="12">
        <v>1000</v>
      </c>
      <c r="E787" s="12" t="s">
        <v>7120</v>
      </c>
      <c r="F787" s="12" t="s">
        <v>7852</v>
      </c>
      <c r="G787" s="621">
        <v>27173.25</v>
      </c>
      <c r="H787" s="19">
        <v>43840</v>
      </c>
      <c r="I787" s="79" t="s">
        <v>7853</v>
      </c>
    </row>
    <row r="788" spans="1:22" s="948" customFormat="1" ht="93" customHeight="1">
      <c r="A788" s="12">
        <f t="shared" si="12"/>
        <v>777</v>
      </c>
      <c r="B788" s="965" t="s">
        <v>3289</v>
      </c>
      <c r="C788" s="12" t="s">
        <v>7735</v>
      </c>
      <c r="D788" s="12">
        <v>1000</v>
      </c>
      <c r="E788" s="12" t="s">
        <v>6935</v>
      </c>
      <c r="F788" s="12" t="s">
        <v>7854</v>
      </c>
      <c r="G788" s="12">
        <v>27173.25</v>
      </c>
      <c r="H788" s="19">
        <v>43740</v>
      </c>
      <c r="I788" s="13" t="s">
        <v>7855</v>
      </c>
    </row>
    <row r="789" spans="1:22" s="948" customFormat="1" ht="182.25" customHeight="1">
      <c r="A789" s="12">
        <f t="shared" si="12"/>
        <v>778</v>
      </c>
      <c r="B789" s="926" t="s">
        <v>3289</v>
      </c>
      <c r="C789" s="12" t="s">
        <v>7737</v>
      </c>
      <c r="D789" s="12">
        <v>1000</v>
      </c>
      <c r="E789" s="12" t="s">
        <v>6935</v>
      </c>
      <c r="F789" s="12" t="s">
        <v>7856</v>
      </c>
      <c r="G789" s="6">
        <v>27173.25</v>
      </c>
      <c r="H789" s="19">
        <v>43570</v>
      </c>
      <c r="I789" s="925" t="s">
        <v>6937</v>
      </c>
    </row>
    <row r="790" spans="1:22" s="948" customFormat="1" ht="93" customHeight="1">
      <c r="A790" s="12">
        <f t="shared" si="12"/>
        <v>779</v>
      </c>
      <c r="B790" s="13" t="s">
        <v>3289</v>
      </c>
      <c r="C790" s="12" t="s">
        <v>9605</v>
      </c>
      <c r="D790" s="12">
        <v>1000</v>
      </c>
      <c r="E790" s="12" t="s">
        <v>7120</v>
      </c>
      <c r="F790" s="12" t="s">
        <v>7857</v>
      </c>
      <c r="G790" s="6">
        <v>27173.25</v>
      </c>
      <c r="H790" s="19">
        <v>43452</v>
      </c>
      <c r="I790" s="13" t="s">
        <v>6675</v>
      </c>
    </row>
    <row r="791" spans="1:22" s="948" customFormat="1" ht="93" customHeight="1">
      <c r="A791" s="12">
        <f t="shared" si="12"/>
        <v>780</v>
      </c>
      <c r="B791" s="926" t="s">
        <v>3289</v>
      </c>
      <c r="C791" s="12" t="s">
        <v>7735</v>
      </c>
      <c r="D791" s="12">
        <v>1000</v>
      </c>
      <c r="E791" s="12" t="s">
        <v>6935</v>
      </c>
      <c r="F791" s="12" t="s">
        <v>7858</v>
      </c>
      <c r="G791" s="6">
        <v>27173.25</v>
      </c>
      <c r="H791" s="19">
        <v>43691</v>
      </c>
      <c r="I791" s="925" t="s">
        <v>7482</v>
      </c>
    </row>
    <row r="792" spans="1:22" s="948" customFormat="1" ht="93" customHeight="1">
      <c r="A792" s="12">
        <f t="shared" si="12"/>
        <v>781</v>
      </c>
      <c r="B792" s="925" t="s">
        <v>3289</v>
      </c>
      <c r="C792" s="12" t="s">
        <v>9606</v>
      </c>
      <c r="D792" s="12">
        <v>1000</v>
      </c>
      <c r="E792" s="12" t="s">
        <v>7128</v>
      </c>
      <c r="F792" s="12" t="s">
        <v>7859</v>
      </c>
      <c r="G792" s="6">
        <v>27173.25</v>
      </c>
      <c r="H792" s="19">
        <v>43745</v>
      </c>
      <c r="I792" s="925" t="s">
        <v>3290</v>
      </c>
      <c r="J792" s="949"/>
      <c r="K792" s="949"/>
      <c r="L792" s="949"/>
      <c r="M792" s="949"/>
      <c r="N792" s="949"/>
      <c r="O792" s="949"/>
      <c r="P792" s="949"/>
      <c r="Q792" s="949"/>
      <c r="R792" s="949"/>
      <c r="S792" s="949"/>
      <c r="T792" s="949"/>
      <c r="U792" s="949"/>
      <c r="V792" s="949"/>
    </row>
    <row r="793" spans="1:22" s="948" customFormat="1" ht="93" customHeight="1">
      <c r="A793" s="12">
        <f t="shared" si="12"/>
        <v>782</v>
      </c>
      <c r="B793" s="927" t="s">
        <v>3289</v>
      </c>
      <c r="C793" s="12" t="s">
        <v>7737</v>
      </c>
      <c r="D793" s="849">
        <v>1000</v>
      </c>
      <c r="E793" s="84" t="s">
        <v>7120</v>
      </c>
      <c r="F793" s="12" t="s">
        <v>7860</v>
      </c>
      <c r="G793" s="621">
        <v>27173.25</v>
      </c>
      <c r="H793" s="19">
        <v>43902</v>
      </c>
      <c r="I793" s="79" t="s">
        <v>7159</v>
      </c>
    </row>
    <row r="794" spans="1:22" s="948" customFormat="1" ht="171.75" customHeight="1">
      <c r="A794" s="12">
        <f t="shared" si="12"/>
        <v>783</v>
      </c>
      <c r="B794" s="926" t="s">
        <v>3289</v>
      </c>
      <c r="C794" s="12" t="s">
        <v>7737</v>
      </c>
      <c r="D794" s="12">
        <v>1000</v>
      </c>
      <c r="E794" s="12" t="s">
        <v>6935</v>
      </c>
      <c r="F794" s="12" t="s">
        <v>7861</v>
      </c>
      <c r="G794" s="6">
        <v>27173.25</v>
      </c>
      <c r="H794" s="19">
        <v>43495</v>
      </c>
      <c r="I794" s="925" t="s">
        <v>7862</v>
      </c>
    </row>
    <row r="795" spans="1:22" s="963" customFormat="1" ht="93" customHeight="1">
      <c r="A795" s="12">
        <f t="shared" si="12"/>
        <v>784</v>
      </c>
      <c r="B795" s="927" t="s">
        <v>3289</v>
      </c>
      <c r="C795" s="12" t="s">
        <v>7769</v>
      </c>
      <c r="D795" s="12">
        <v>1000</v>
      </c>
      <c r="E795" s="12" t="s">
        <v>7120</v>
      </c>
      <c r="F795" s="12" t="s">
        <v>7863</v>
      </c>
      <c r="G795" s="12">
        <v>27173.25</v>
      </c>
      <c r="H795" s="19">
        <v>43824</v>
      </c>
      <c r="I795" s="13" t="s">
        <v>7864</v>
      </c>
      <c r="J795" s="948"/>
      <c r="K795" s="948"/>
      <c r="L795" s="948"/>
      <c r="M795" s="948"/>
      <c r="N795" s="948"/>
      <c r="O795" s="948"/>
      <c r="P795" s="948"/>
      <c r="Q795" s="948"/>
      <c r="R795" s="948"/>
      <c r="S795" s="948"/>
      <c r="T795" s="948"/>
      <c r="U795" s="948"/>
      <c r="V795" s="948"/>
    </row>
    <row r="796" spans="1:22" s="963" customFormat="1" ht="93" customHeight="1">
      <c r="A796" s="12">
        <f t="shared" si="12"/>
        <v>785</v>
      </c>
      <c r="B796" s="927" t="s">
        <v>3289</v>
      </c>
      <c r="C796" s="84" t="s">
        <v>7763</v>
      </c>
      <c r="D796" s="12">
        <v>1000</v>
      </c>
      <c r="E796" s="12" t="s">
        <v>6935</v>
      </c>
      <c r="F796" s="12" t="s">
        <v>7865</v>
      </c>
      <c r="G796" s="6">
        <v>27173.25</v>
      </c>
      <c r="H796" s="19">
        <v>43784</v>
      </c>
      <c r="I796" s="13" t="s">
        <v>7866</v>
      </c>
      <c r="J796" s="948"/>
      <c r="K796" s="948"/>
      <c r="L796" s="948"/>
      <c r="M796" s="948"/>
      <c r="N796" s="948"/>
      <c r="O796" s="948"/>
      <c r="P796" s="948"/>
      <c r="Q796" s="948"/>
      <c r="R796" s="948"/>
      <c r="S796" s="948"/>
      <c r="T796" s="948"/>
      <c r="U796" s="948"/>
      <c r="V796" s="948"/>
    </row>
    <row r="797" spans="1:22" s="948" customFormat="1" ht="93" customHeight="1">
      <c r="A797" s="12">
        <f t="shared" si="12"/>
        <v>786</v>
      </c>
      <c r="B797" s="13" t="s">
        <v>3289</v>
      </c>
      <c r="C797" s="12" t="s">
        <v>7740</v>
      </c>
      <c r="D797" s="12">
        <v>1000</v>
      </c>
      <c r="E797" s="12" t="s">
        <v>7120</v>
      </c>
      <c r="F797" s="12" t="s">
        <v>7867</v>
      </c>
      <c r="G797" s="6">
        <v>27173.25</v>
      </c>
      <c r="H797" s="19">
        <v>43452</v>
      </c>
      <c r="I797" s="13" t="s">
        <v>6675</v>
      </c>
    </row>
    <row r="798" spans="1:22" s="948" customFormat="1" ht="93" customHeight="1">
      <c r="A798" s="12">
        <f t="shared" si="12"/>
        <v>787</v>
      </c>
      <c r="B798" s="13" t="s">
        <v>3289</v>
      </c>
      <c r="C798" s="12" t="s">
        <v>7769</v>
      </c>
      <c r="D798" s="12">
        <v>1000</v>
      </c>
      <c r="E798" s="12" t="s">
        <v>6935</v>
      </c>
      <c r="F798" s="12" t="s">
        <v>7868</v>
      </c>
      <c r="G798" s="6">
        <v>27173.25</v>
      </c>
      <c r="H798" s="19">
        <v>43543</v>
      </c>
      <c r="I798" s="925" t="s">
        <v>7837</v>
      </c>
    </row>
    <row r="799" spans="1:22" s="948" customFormat="1" ht="93" customHeight="1">
      <c r="A799" s="12">
        <f t="shared" si="12"/>
        <v>788</v>
      </c>
      <c r="B799" s="13" t="s">
        <v>3289</v>
      </c>
      <c r="C799" s="12" t="s">
        <v>7869</v>
      </c>
      <c r="D799" s="12">
        <v>1000</v>
      </c>
      <c r="E799" s="12" t="s">
        <v>7120</v>
      </c>
      <c r="F799" s="12" t="s">
        <v>7870</v>
      </c>
      <c r="G799" s="6">
        <v>27173.25</v>
      </c>
      <c r="H799" s="19">
        <v>43452</v>
      </c>
      <c r="I799" s="13" t="s">
        <v>6675</v>
      </c>
    </row>
    <row r="800" spans="1:22" s="948" customFormat="1" ht="93" customHeight="1">
      <c r="A800" s="12">
        <f t="shared" si="12"/>
        <v>789</v>
      </c>
      <c r="B800" s="927" t="s">
        <v>3289</v>
      </c>
      <c r="C800" s="84" t="s">
        <v>7763</v>
      </c>
      <c r="D800" s="78">
        <v>1000</v>
      </c>
      <c r="E800" s="12" t="s">
        <v>6935</v>
      </c>
      <c r="F800" s="12" t="s">
        <v>7871</v>
      </c>
      <c r="G800" s="6">
        <v>27173.25</v>
      </c>
      <c r="H800" s="19">
        <v>43776</v>
      </c>
      <c r="I800" s="13" t="s">
        <v>7144</v>
      </c>
    </row>
    <row r="801" spans="1:22" s="948" customFormat="1" ht="93" customHeight="1">
      <c r="A801" s="12">
        <f t="shared" si="12"/>
        <v>790</v>
      </c>
      <c r="B801" s="13" t="s">
        <v>3289</v>
      </c>
      <c r="C801" s="12" t="s">
        <v>7740</v>
      </c>
      <c r="D801" s="78">
        <v>1000</v>
      </c>
      <c r="E801" s="12" t="s">
        <v>7120</v>
      </c>
      <c r="F801" s="12" t="s">
        <v>7872</v>
      </c>
      <c r="G801" s="6">
        <v>27173.25</v>
      </c>
      <c r="H801" s="19">
        <v>43452</v>
      </c>
      <c r="I801" s="486" t="s">
        <v>6675</v>
      </c>
    </row>
    <row r="802" spans="1:22" s="948" customFormat="1" ht="93" customHeight="1">
      <c r="A802" s="12">
        <f t="shared" si="12"/>
        <v>791</v>
      </c>
      <c r="B802" s="927" t="s">
        <v>3289</v>
      </c>
      <c r="C802" s="12" t="s">
        <v>7737</v>
      </c>
      <c r="D802" s="78">
        <v>1000</v>
      </c>
      <c r="E802" s="12" t="s">
        <v>6935</v>
      </c>
      <c r="F802" s="12" t="s">
        <v>7873</v>
      </c>
      <c r="G802" s="12">
        <v>27173.25</v>
      </c>
      <c r="H802" s="19">
        <v>43805</v>
      </c>
      <c r="I802" s="13" t="s">
        <v>7391</v>
      </c>
    </row>
    <row r="803" spans="1:22" s="948" customFormat="1" ht="93" customHeight="1">
      <c r="A803" s="12">
        <f t="shared" si="12"/>
        <v>792</v>
      </c>
      <c r="B803" s="927" t="s">
        <v>3289</v>
      </c>
      <c r="C803" s="12" t="s">
        <v>7737</v>
      </c>
      <c r="D803" s="74">
        <v>1000</v>
      </c>
      <c r="E803" s="84" t="s">
        <v>7120</v>
      </c>
      <c r="F803" s="12" t="s">
        <v>7874</v>
      </c>
      <c r="G803" s="621">
        <v>27173.25</v>
      </c>
      <c r="H803" s="19">
        <v>44022</v>
      </c>
      <c r="I803" s="79" t="s">
        <v>7875</v>
      </c>
    </row>
    <row r="804" spans="1:22" s="948" customFormat="1" ht="93" customHeight="1">
      <c r="A804" s="12">
        <f t="shared" si="12"/>
        <v>793</v>
      </c>
      <c r="B804" s="926" t="s">
        <v>3289</v>
      </c>
      <c r="C804" s="12" t="s">
        <v>7737</v>
      </c>
      <c r="D804" s="78">
        <v>1000</v>
      </c>
      <c r="E804" s="12" t="s">
        <v>6935</v>
      </c>
      <c r="F804" s="12" t="s">
        <v>7876</v>
      </c>
      <c r="G804" s="6">
        <v>27173.25</v>
      </c>
      <c r="H804" s="19">
        <v>43634</v>
      </c>
      <c r="I804" s="925" t="s">
        <v>7267</v>
      </c>
    </row>
    <row r="805" spans="1:22" s="948" customFormat="1" ht="93" customHeight="1">
      <c r="A805" s="12">
        <f t="shared" si="12"/>
        <v>794</v>
      </c>
      <c r="B805" s="926" t="s">
        <v>3289</v>
      </c>
      <c r="C805" s="12" t="s">
        <v>7737</v>
      </c>
      <c r="D805" s="78">
        <v>1000</v>
      </c>
      <c r="E805" s="12" t="s">
        <v>6935</v>
      </c>
      <c r="F805" s="12" t="s">
        <v>7877</v>
      </c>
      <c r="G805" s="6">
        <v>27173.25</v>
      </c>
      <c r="H805" s="19">
        <v>43616</v>
      </c>
      <c r="I805" s="925" t="s">
        <v>7347</v>
      </c>
    </row>
    <row r="806" spans="1:22" s="948" customFormat="1" ht="93" customHeight="1">
      <c r="A806" s="12">
        <f t="shared" si="12"/>
        <v>795</v>
      </c>
      <c r="B806" s="13" t="s">
        <v>3289</v>
      </c>
      <c r="C806" s="12" t="s">
        <v>9607</v>
      </c>
      <c r="D806" s="78">
        <v>600</v>
      </c>
      <c r="E806" s="12" t="s">
        <v>7120</v>
      </c>
      <c r="F806" s="12" t="s">
        <v>7878</v>
      </c>
      <c r="G806" s="6">
        <v>16303.95</v>
      </c>
      <c r="H806" s="19">
        <v>43452</v>
      </c>
      <c r="I806" s="13" t="s">
        <v>6675</v>
      </c>
    </row>
    <row r="807" spans="1:22" ht="93" customHeight="1">
      <c r="A807" s="12">
        <f t="shared" si="12"/>
        <v>796</v>
      </c>
      <c r="B807" s="925" t="s">
        <v>3289</v>
      </c>
      <c r="C807" s="12" t="s">
        <v>9608</v>
      </c>
      <c r="D807" s="78">
        <v>600</v>
      </c>
      <c r="E807" s="12" t="s">
        <v>7128</v>
      </c>
      <c r="F807" s="12" t="s">
        <v>7879</v>
      </c>
      <c r="G807" s="12">
        <v>16303.95</v>
      </c>
      <c r="H807" s="19">
        <v>43745</v>
      </c>
      <c r="I807" s="925" t="s">
        <v>3290</v>
      </c>
      <c r="J807" s="932"/>
      <c r="K807" s="932"/>
      <c r="L807" s="932"/>
      <c r="M807" s="932"/>
      <c r="N807" s="932"/>
      <c r="O807" s="932"/>
      <c r="P807" s="932"/>
      <c r="Q807" s="932"/>
      <c r="R807" s="932"/>
      <c r="S807" s="932"/>
      <c r="T807" s="932"/>
      <c r="U807" s="932"/>
      <c r="V807" s="932"/>
    </row>
    <row r="808" spans="1:22" ht="93" customHeight="1">
      <c r="A808" s="12">
        <f t="shared" si="12"/>
        <v>797</v>
      </c>
      <c r="B808" s="13" t="s">
        <v>3289</v>
      </c>
      <c r="C808" s="12" t="s">
        <v>7880</v>
      </c>
      <c r="D808" s="78">
        <v>600</v>
      </c>
      <c r="E808" s="12" t="s">
        <v>6935</v>
      </c>
      <c r="F808" s="12" t="s">
        <v>7881</v>
      </c>
      <c r="G808" s="12">
        <v>16303.95</v>
      </c>
      <c r="H808" s="19">
        <v>43537</v>
      </c>
      <c r="I808" s="925" t="s">
        <v>7263</v>
      </c>
    </row>
    <row r="809" spans="1:22" ht="93" customHeight="1">
      <c r="A809" s="12">
        <f t="shared" si="12"/>
        <v>798</v>
      </c>
      <c r="B809" s="926" t="s">
        <v>3289</v>
      </c>
      <c r="C809" s="12" t="s">
        <v>7880</v>
      </c>
      <c r="D809" s="78">
        <v>600</v>
      </c>
      <c r="E809" s="12" t="s">
        <v>6935</v>
      </c>
      <c r="F809" s="12" t="s">
        <v>7882</v>
      </c>
      <c r="G809" s="12">
        <v>16303.95</v>
      </c>
      <c r="H809" s="19">
        <v>43605</v>
      </c>
      <c r="I809" s="925" t="s">
        <v>7883</v>
      </c>
    </row>
    <row r="810" spans="1:22" ht="93" customHeight="1">
      <c r="A810" s="12">
        <f t="shared" si="12"/>
        <v>799</v>
      </c>
      <c r="B810" s="925" t="s">
        <v>3289</v>
      </c>
      <c r="C810" s="12" t="s">
        <v>7880</v>
      </c>
      <c r="D810" s="966">
        <v>600</v>
      </c>
      <c r="E810" s="84" t="s">
        <v>7120</v>
      </c>
      <c r="F810" s="12" t="s">
        <v>7884</v>
      </c>
      <c r="G810" s="621">
        <v>16303.95</v>
      </c>
      <c r="H810" s="19">
        <v>43482</v>
      </c>
      <c r="I810" s="13" t="s">
        <v>7885</v>
      </c>
    </row>
    <row r="811" spans="1:22" ht="93" customHeight="1">
      <c r="A811" s="12">
        <f t="shared" si="12"/>
        <v>800</v>
      </c>
      <c r="B811" s="933" t="s">
        <v>3289</v>
      </c>
      <c r="C811" s="19" t="s">
        <v>9609</v>
      </c>
      <c r="D811" s="98">
        <v>600</v>
      </c>
      <c r="E811" s="84" t="s">
        <v>7120</v>
      </c>
      <c r="F811" s="19" t="s">
        <v>7886</v>
      </c>
      <c r="G811" s="12">
        <v>16303.95</v>
      </c>
      <c r="H811" s="19">
        <v>43745</v>
      </c>
      <c r="I811" s="925" t="s">
        <v>3290</v>
      </c>
      <c r="J811" s="967"/>
      <c r="K811" s="947"/>
      <c r="L811" s="947"/>
      <c r="M811" s="947"/>
      <c r="N811" s="947"/>
      <c r="O811" s="947"/>
      <c r="P811" s="947"/>
      <c r="Q811" s="947"/>
      <c r="R811" s="947"/>
      <c r="S811" s="947"/>
      <c r="T811" s="947"/>
      <c r="U811" s="947"/>
      <c r="V811" s="947"/>
    </row>
    <row r="812" spans="1:22" ht="93" customHeight="1">
      <c r="A812" s="12">
        <f t="shared" si="12"/>
        <v>801</v>
      </c>
      <c r="B812" s="925" t="s">
        <v>3289</v>
      </c>
      <c r="C812" s="12" t="s">
        <v>7880</v>
      </c>
      <c r="D812" s="966">
        <v>600</v>
      </c>
      <c r="E812" s="84" t="s">
        <v>7120</v>
      </c>
      <c r="F812" s="12" t="s">
        <v>7887</v>
      </c>
      <c r="G812" s="621">
        <v>16303.95</v>
      </c>
      <c r="H812" s="19">
        <v>43486</v>
      </c>
      <c r="I812" s="13" t="s">
        <v>7888</v>
      </c>
    </row>
    <row r="813" spans="1:22" ht="93" customHeight="1">
      <c r="A813" s="12">
        <f t="shared" si="12"/>
        <v>802</v>
      </c>
      <c r="B813" s="926" t="s">
        <v>3289</v>
      </c>
      <c r="C813" s="12" t="s">
        <v>7880</v>
      </c>
      <c r="D813" s="78">
        <v>600</v>
      </c>
      <c r="E813" s="12" t="s">
        <v>6935</v>
      </c>
      <c r="F813" s="12" t="s">
        <v>7889</v>
      </c>
      <c r="G813" s="12">
        <v>16303.95</v>
      </c>
      <c r="H813" s="19">
        <v>43699</v>
      </c>
      <c r="I813" s="925" t="s">
        <v>7460</v>
      </c>
    </row>
    <row r="814" spans="1:22" ht="93" customHeight="1">
      <c r="A814" s="12">
        <f t="shared" si="12"/>
        <v>803</v>
      </c>
      <c r="B814" s="926" t="s">
        <v>3289</v>
      </c>
      <c r="C814" s="12" t="s">
        <v>7880</v>
      </c>
      <c r="D814" s="78">
        <v>600</v>
      </c>
      <c r="E814" s="12" t="s">
        <v>6935</v>
      </c>
      <c r="F814" s="12" t="s">
        <v>7890</v>
      </c>
      <c r="G814" s="12">
        <v>16303.95</v>
      </c>
      <c r="H814" s="19">
        <v>43620</v>
      </c>
      <c r="I814" s="925" t="s">
        <v>7547</v>
      </c>
    </row>
    <row r="815" spans="1:22" ht="93" customHeight="1">
      <c r="A815" s="12">
        <f t="shared" si="12"/>
        <v>804</v>
      </c>
      <c r="B815" s="926" t="s">
        <v>3289</v>
      </c>
      <c r="C815" s="12" t="s">
        <v>7880</v>
      </c>
      <c r="D815" s="78">
        <v>600</v>
      </c>
      <c r="E815" s="12" t="s">
        <v>6935</v>
      </c>
      <c r="F815" s="12" t="s">
        <v>7891</v>
      </c>
      <c r="G815" s="12">
        <v>16303.95</v>
      </c>
      <c r="H815" s="19">
        <v>43577</v>
      </c>
      <c r="I815" s="925" t="s">
        <v>7892</v>
      </c>
    </row>
    <row r="816" spans="1:22" ht="93" customHeight="1">
      <c r="A816" s="12">
        <f t="shared" si="12"/>
        <v>805</v>
      </c>
      <c r="B816" s="13" t="s">
        <v>3289</v>
      </c>
      <c r="C816" s="12" t="s">
        <v>9607</v>
      </c>
      <c r="D816" s="78">
        <v>600</v>
      </c>
      <c r="E816" s="12" t="s">
        <v>7120</v>
      </c>
      <c r="F816" s="12" t="s">
        <v>7893</v>
      </c>
      <c r="G816" s="6">
        <v>16303.95</v>
      </c>
      <c r="H816" s="19">
        <v>43452</v>
      </c>
      <c r="I816" s="13" t="s">
        <v>6675</v>
      </c>
    </row>
    <row r="817" spans="1:22" ht="93" customHeight="1">
      <c r="A817" s="12">
        <f t="shared" si="12"/>
        <v>806</v>
      </c>
      <c r="B817" s="13" t="s">
        <v>3289</v>
      </c>
      <c r="C817" s="12" t="s">
        <v>9607</v>
      </c>
      <c r="D817" s="78">
        <v>600</v>
      </c>
      <c r="E817" s="12" t="s">
        <v>7120</v>
      </c>
      <c r="F817" s="12" t="s">
        <v>7894</v>
      </c>
      <c r="G817" s="6">
        <v>16303.95</v>
      </c>
      <c r="H817" s="19">
        <v>43452</v>
      </c>
      <c r="I817" s="13" t="s">
        <v>6675</v>
      </c>
    </row>
    <row r="818" spans="1:22" ht="93" customHeight="1">
      <c r="A818" s="12">
        <f t="shared" si="12"/>
        <v>807</v>
      </c>
      <c r="B818" s="926" t="s">
        <v>3289</v>
      </c>
      <c r="C818" s="12" t="s">
        <v>7880</v>
      </c>
      <c r="D818" s="78">
        <v>600</v>
      </c>
      <c r="E818" s="12" t="s">
        <v>6935</v>
      </c>
      <c r="F818" s="12" t="s">
        <v>7895</v>
      </c>
      <c r="G818" s="12">
        <v>16303.95</v>
      </c>
      <c r="H818" s="19">
        <v>43655</v>
      </c>
      <c r="I818" s="925" t="s">
        <v>7896</v>
      </c>
    </row>
    <row r="819" spans="1:22" ht="93" customHeight="1">
      <c r="A819" s="12">
        <f t="shared" si="12"/>
        <v>808</v>
      </c>
      <c r="B819" s="925" t="s">
        <v>3289</v>
      </c>
      <c r="C819" s="12" t="s">
        <v>7880</v>
      </c>
      <c r="D819" s="966">
        <v>600</v>
      </c>
      <c r="E819" s="84" t="s">
        <v>7120</v>
      </c>
      <c r="F819" s="12" t="s">
        <v>7897</v>
      </c>
      <c r="G819" s="621">
        <v>16303.95</v>
      </c>
      <c r="H819" s="19">
        <v>43494</v>
      </c>
      <c r="I819" s="13" t="s">
        <v>7898</v>
      </c>
    </row>
    <row r="820" spans="1:22" ht="93" customHeight="1">
      <c r="A820" s="12">
        <f t="shared" si="12"/>
        <v>809</v>
      </c>
      <c r="B820" s="13" t="s">
        <v>3289</v>
      </c>
      <c r="C820" s="12" t="s">
        <v>9607</v>
      </c>
      <c r="D820" s="78">
        <v>600</v>
      </c>
      <c r="E820" s="12" t="s">
        <v>7120</v>
      </c>
      <c r="F820" s="12" t="s">
        <v>7899</v>
      </c>
      <c r="G820" s="6">
        <v>16303.95</v>
      </c>
      <c r="H820" s="19">
        <v>43452</v>
      </c>
      <c r="I820" s="13" t="s">
        <v>6675</v>
      </c>
    </row>
    <row r="821" spans="1:22" ht="93" customHeight="1">
      <c r="A821" s="12">
        <f t="shared" si="12"/>
        <v>810</v>
      </c>
      <c r="B821" s="926" t="s">
        <v>3289</v>
      </c>
      <c r="C821" s="12" t="s">
        <v>7880</v>
      </c>
      <c r="D821" s="78">
        <v>600</v>
      </c>
      <c r="E821" s="12" t="s">
        <v>6935</v>
      </c>
      <c r="F821" s="12" t="s">
        <v>7900</v>
      </c>
      <c r="G821" s="12">
        <v>16303.95</v>
      </c>
      <c r="H821" s="19">
        <v>43564</v>
      </c>
      <c r="I821" s="925" t="s">
        <v>7321</v>
      </c>
    </row>
    <row r="822" spans="1:22" ht="93" customHeight="1">
      <c r="A822" s="12">
        <f t="shared" si="12"/>
        <v>811</v>
      </c>
      <c r="B822" s="926" t="s">
        <v>3289</v>
      </c>
      <c r="C822" s="12" t="s">
        <v>7880</v>
      </c>
      <c r="D822" s="78">
        <v>600</v>
      </c>
      <c r="E822" s="12" t="s">
        <v>6935</v>
      </c>
      <c r="F822" s="12" t="s">
        <v>7901</v>
      </c>
      <c r="G822" s="12">
        <v>16303.95</v>
      </c>
      <c r="H822" s="19">
        <v>43654</v>
      </c>
      <c r="I822" s="925" t="s">
        <v>7902</v>
      </c>
    </row>
    <row r="823" spans="1:22" ht="93" customHeight="1">
      <c r="A823" s="12">
        <f t="shared" si="12"/>
        <v>812</v>
      </c>
      <c r="B823" s="13" t="s">
        <v>3289</v>
      </c>
      <c r="C823" s="12" t="s">
        <v>9607</v>
      </c>
      <c r="D823" s="78">
        <v>600</v>
      </c>
      <c r="E823" s="12" t="s">
        <v>7120</v>
      </c>
      <c r="F823" s="12" t="s">
        <v>7903</v>
      </c>
      <c r="G823" s="6">
        <v>16303.95</v>
      </c>
      <c r="H823" s="19">
        <v>43452</v>
      </c>
      <c r="I823" s="13" t="s">
        <v>6675</v>
      </c>
    </row>
    <row r="824" spans="1:22" ht="93" customHeight="1">
      <c r="A824" s="12">
        <f t="shared" si="12"/>
        <v>813</v>
      </c>
      <c r="B824" s="926" t="s">
        <v>3289</v>
      </c>
      <c r="C824" s="12" t="s">
        <v>7880</v>
      </c>
      <c r="D824" s="78">
        <v>600</v>
      </c>
      <c r="E824" s="12" t="s">
        <v>6935</v>
      </c>
      <c r="F824" s="12" t="s">
        <v>7904</v>
      </c>
      <c r="G824" s="12">
        <v>16303.95</v>
      </c>
      <c r="H824" s="19">
        <v>43706</v>
      </c>
      <c r="I824" s="925" t="s">
        <v>7139</v>
      </c>
    </row>
    <row r="825" spans="1:22" ht="68.25" customHeight="1">
      <c r="A825" s="12">
        <f t="shared" si="12"/>
        <v>814</v>
      </c>
      <c r="B825" s="926" t="s">
        <v>3289</v>
      </c>
      <c r="C825" s="12" t="s">
        <v>7880</v>
      </c>
      <c r="D825" s="78">
        <v>600</v>
      </c>
      <c r="E825" s="12" t="s">
        <v>6935</v>
      </c>
      <c r="F825" s="12" t="s">
        <v>7905</v>
      </c>
      <c r="G825" s="12">
        <v>16303.95</v>
      </c>
      <c r="H825" s="19">
        <v>43650</v>
      </c>
      <c r="I825" s="925" t="s">
        <v>7906</v>
      </c>
    </row>
    <row r="826" spans="1:22" ht="68.25" customHeight="1">
      <c r="A826" s="12">
        <f t="shared" si="12"/>
        <v>815</v>
      </c>
      <c r="B826" s="925" t="s">
        <v>3289</v>
      </c>
      <c r="C826" s="12" t="s">
        <v>9608</v>
      </c>
      <c r="D826" s="78">
        <v>600</v>
      </c>
      <c r="E826" s="12" t="s">
        <v>7128</v>
      </c>
      <c r="F826" s="12" t="s">
        <v>7907</v>
      </c>
      <c r="G826" s="12">
        <v>16303.95</v>
      </c>
      <c r="H826" s="19">
        <v>43745</v>
      </c>
      <c r="I826" s="925" t="s">
        <v>3290</v>
      </c>
      <c r="J826" s="932"/>
      <c r="K826" s="932"/>
      <c r="L826" s="932"/>
      <c r="M826" s="932"/>
      <c r="N826" s="932"/>
      <c r="O826" s="932"/>
      <c r="P826" s="932"/>
      <c r="Q826" s="932"/>
      <c r="R826" s="932"/>
      <c r="S826" s="932"/>
      <c r="T826" s="932"/>
      <c r="U826" s="932"/>
      <c r="V826" s="932"/>
    </row>
    <row r="827" spans="1:22" ht="68.25" customHeight="1">
      <c r="A827" s="12">
        <f t="shared" si="12"/>
        <v>816</v>
      </c>
      <c r="B827" s="926" t="s">
        <v>3289</v>
      </c>
      <c r="C827" s="12" t="s">
        <v>7880</v>
      </c>
      <c r="D827" s="78">
        <v>600</v>
      </c>
      <c r="E827" s="12" t="s">
        <v>6935</v>
      </c>
      <c r="F827" s="12" t="s">
        <v>7908</v>
      </c>
      <c r="G827" s="12">
        <v>16303.95</v>
      </c>
      <c r="H827" s="19">
        <v>43612</v>
      </c>
      <c r="I827" s="925" t="s">
        <v>7285</v>
      </c>
    </row>
    <row r="828" spans="1:22" ht="89.25" customHeight="1">
      <c r="A828" s="12">
        <f t="shared" si="12"/>
        <v>817</v>
      </c>
      <c r="B828" s="13" t="s">
        <v>3289</v>
      </c>
      <c r="C828" s="12" t="s">
        <v>7880</v>
      </c>
      <c r="D828" s="78">
        <v>600</v>
      </c>
      <c r="E828" s="12" t="s">
        <v>6935</v>
      </c>
      <c r="F828" s="12" t="s">
        <v>7909</v>
      </c>
      <c r="G828" s="12">
        <v>16303.95</v>
      </c>
      <c r="H828" s="19">
        <v>43531</v>
      </c>
      <c r="I828" s="925" t="s">
        <v>7569</v>
      </c>
    </row>
    <row r="829" spans="1:22" ht="68.25" customHeight="1">
      <c r="A829" s="12">
        <f t="shared" si="12"/>
        <v>818</v>
      </c>
      <c r="B829" s="13" t="s">
        <v>3289</v>
      </c>
      <c r="C829" s="12" t="s">
        <v>7880</v>
      </c>
      <c r="D829" s="78">
        <v>600</v>
      </c>
      <c r="E829" s="12" t="s">
        <v>6935</v>
      </c>
      <c r="F829" s="12" t="s">
        <v>7910</v>
      </c>
      <c r="G829" s="12">
        <v>16303.95</v>
      </c>
      <c r="H829" s="19">
        <v>43545</v>
      </c>
      <c r="I829" s="13" t="s">
        <v>6702</v>
      </c>
    </row>
    <row r="830" spans="1:22" ht="68.25" customHeight="1">
      <c r="A830" s="12">
        <f t="shared" si="12"/>
        <v>819</v>
      </c>
      <c r="B830" s="925" t="s">
        <v>3289</v>
      </c>
      <c r="C830" s="12" t="s">
        <v>9608</v>
      </c>
      <c r="D830" s="78">
        <v>600</v>
      </c>
      <c r="E830" s="12" t="s">
        <v>7128</v>
      </c>
      <c r="F830" s="12" t="s">
        <v>7911</v>
      </c>
      <c r="G830" s="12">
        <v>16303.95</v>
      </c>
      <c r="H830" s="19">
        <v>43745</v>
      </c>
      <c r="I830" s="925" t="s">
        <v>3290</v>
      </c>
      <c r="J830" s="932"/>
      <c r="K830" s="932"/>
      <c r="L830" s="932"/>
      <c r="M830" s="932"/>
      <c r="N830" s="932"/>
      <c r="O830" s="932"/>
      <c r="P830" s="932"/>
      <c r="Q830" s="932"/>
      <c r="R830" s="932"/>
      <c r="S830" s="932"/>
      <c r="T830" s="932"/>
      <c r="U830" s="932"/>
      <c r="V830" s="932"/>
    </row>
    <row r="831" spans="1:22" ht="68.25" customHeight="1">
      <c r="A831" s="12">
        <f t="shared" si="12"/>
        <v>820</v>
      </c>
      <c r="B831" s="925" t="s">
        <v>3289</v>
      </c>
      <c r="C831" s="12" t="s">
        <v>7880</v>
      </c>
      <c r="D831" s="966">
        <v>600</v>
      </c>
      <c r="E831" s="84" t="s">
        <v>7120</v>
      </c>
      <c r="F831" s="78" t="s">
        <v>7912</v>
      </c>
      <c r="G831" s="621">
        <v>16303.95</v>
      </c>
      <c r="H831" s="19">
        <v>43494</v>
      </c>
      <c r="I831" s="13" t="s">
        <v>7913</v>
      </c>
    </row>
    <row r="832" spans="1:22" ht="68.25" customHeight="1">
      <c r="A832" s="12">
        <f t="shared" si="12"/>
        <v>821</v>
      </c>
      <c r="B832" s="929" t="s">
        <v>3289</v>
      </c>
      <c r="C832" s="12" t="s">
        <v>9608</v>
      </c>
      <c r="D832" s="91">
        <v>600</v>
      </c>
      <c r="E832" s="12" t="s">
        <v>7128</v>
      </c>
      <c r="F832" s="78" t="s">
        <v>7914</v>
      </c>
      <c r="G832" s="12">
        <v>16303.95</v>
      </c>
      <c r="H832" s="19">
        <v>43745</v>
      </c>
      <c r="I832" s="925" t="s">
        <v>3290</v>
      </c>
      <c r="J832" s="932"/>
      <c r="K832" s="932"/>
      <c r="L832" s="932"/>
      <c r="M832" s="932"/>
      <c r="N832" s="932"/>
      <c r="O832" s="932"/>
      <c r="P832" s="932"/>
      <c r="Q832" s="932"/>
      <c r="R832" s="932"/>
      <c r="S832" s="932"/>
      <c r="T832" s="932"/>
      <c r="U832" s="932"/>
      <c r="V832" s="932"/>
    </row>
    <row r="833" spans="1:22" ht="68.25" customHeight="1">
      <c r="A833" s="12">
        <f t="shared" si="12"/>
        <v>822</v>
      </c>
      <c r="B833" s="925" t="s">
        <v>3289</v>
      </c>
      <c r="C833" s="12" t="s">
        <v>9608</v>
      </c>
      <c r="D833" s="78">
        <v>600</v>
      </c>
      <c r="E833" s="12" t="s">
        <v>7128</v>
      </c>
      <c r="F833" s="78" t="s">
        <v>7915</v>
      </c>
      <c r="G833" s="12">
        <v>16303.95</v>
      </c>
      <c r="H833" s="19">
        <v>43745</v>
      </c>
      <c r="I833" s="925" t="s">
        <v>3290</v>
      </c>
      <c r="J833" s="932"/>
      <c r="K833" s="932"/>
      <c r="L833" s="932"/>
      <c r="M833" s="932"/>
      <c r="N833" s="932"/>
      <c r="O833" s="932"/>
      <c r="P833" s="932"/>
      <c r="Q833" s="932"/>
      <c r="R833" s="932"/>
      <c r="S833" s="932"/>
      <c r="T833" s="932"/>
      <c r="U833" s="932"/>
      <c r="V833" s="932"/>
    </row>
    <row r="834" spans="1:22" ht="68.25" customHeight="1">
      <c r="A834" s="12">
        <f t="shared" si="12"/>
        <v>823</v>
      </c>
      <c r="B834" s="925" t="s">
        <v>3289</v>
      </c>
      <c r="C834" s="12" t="s">
        <v>7880</v>
      </c>
      <c r="D834" s="966">
        <v>600</v>
      </c>
      <c r="E834" s="84" t="s">
        <v>7120</v>
      </c>
      <c r="F834" s="78" t="s">
        <v>7916</v>
      </c>
      <c r="G834" s="621">
        <v>16303.95</v>
      </c>
      <c r="H834" s="19">
        <v>43476</v>
      </c>
      <c r="I834" s="13" t="s">
        <v>7917</v>
      </c>
    </row>
    <row r="835" spans="1:22" ht="68.25" customHeight="1">
      <c r="A835" s="12">
        <f t="shared" si="12"/>
        <v>824</v>
      </c>
      <c r="B835" s="13" t="s">
        <v>3289</v>
      </c>
      <c r="C835" s="12" t="s">
        <v>7880</v>
      </c>
      <c r="D835" s="78">
        <v>600</v>
      </c>
      <c r="E835" s="12" t="s">
        <v>6935</v>
      </c>
      <c r="F835" s="78" t="s">
        <v>7918</v>
      </c>
      <c r="G835" s="12">
        <v>16303.95</v>
      </c>
      <c r="H835" s="19">
        <v>43530</v>
      </c>
      <c r="I835" s="925" t="s">
        <v>7795</v>
      </c>
    </row>
    <row r="836" spans="1:22" ht="68.25" customHeight="1">
      <c r="A836" s="12">
        <f t="shared" si="12"/>
        <v>825</v>
      </c>
      <c r="B836" s="13" t="s">
        <v>3289</v>
      </c>
      <c r="C836" s="12" t="s">
        <v>7880</v>
      </c>
      <c r="D836" s="78">
        <v>600</v>
      </c>
      <c r="E836" s="12" t="s">
        <v>6935</v>
      </c>
      <c r="F836" s="78" t="s">
        <v>7919</v>
      </c>
      <c r="G836" s="12">
        <v>16303.95</v>
      </c>
      <c r="H836" s="19">
        <v>43545</v>
      </c>
      <c r="I836" s="13" t="s">
        <v>6702</v>
      </c>
    </row>
    <row r="837" spans="1:22" ht="68.25" customHeight="1">
      <c r="A837" s="12">
        <f t="shared" si="12"/>
        <v>826</v>
      </c>
      <c r="B837" s="925" t="s">
        <v>3289</v>
      </c>
      <c r="C837" s="12" t="s">
        <v>7880</v>
      </c>
      <c r="D837" s="966">
        <v>600</v>
      </c>
      <c r="E837" s="84" t="s">
        <v>7120</v>
      </c>
      <c r="F837" s="78" t="s">
        <v>7920</v>
      </c>
      <c r="G837" s="621">
        <v>16303.95</v>
      </c>
      <c r="H837" s="19">
        <v>43495</v>
      </c>
      <c r="I837" s="13" t="s">
        <v>7921</v>
      </c>
    </row>
    <row r="838" spans="1:22" ht="68.25" customHeight="1">
      <c r="A838" s="12">
        <f t="shared" si="12"/>
        <v>827</v>
      </c>
      <c r="B838" s="13" t="s">
        <v>3289</v>
      </c>
      <c r="C838" s="12" t="s">
        <v>7880</v>
      </c>
      <c r="D838" s="78">
        <v>600</v>
      </c>
      <c r="E838" s="12" t="s">
        <v>6935</v>
      </c>
      <c r="F838" s="78" t="s">
        <v>7922</v>
      </c>
      <c r="G838" s="12">
        <v>16303.95</v>
      </c>
      <c r="H838" s="19">
        <v>43530</v>
      </c>
      <c r="I838" s="925" t="s">
        <v>7795</v>
      </c>
    </row>
    <row r="839" spans="1:22" ht="68.25" customHeight="1">
      <c r="A839" s="12">
        <f t="shared" si="12"/>
        <v>828</v>
      </c>
      <c r="B839" s="13" t="s">
        <v>3289</v>
      </c>
      <c r="C839" s="12" t="s">
        <v>7880</v>
      </c>
      <c r="D839" s="78">
        <v>600</v>
      </c>
      <c r="E839" s="12" t="s">
        <v>6935</v>
      </c>
      <c r="F839" s="78" t="s">
        <v>7923</v>
      </c>
      <c r="G839" s="12">
        <v>16303.95</v>
      </c>
      <c r="H839" s="19">
        <v>43545</v>
      </c>
      <c r="I839" s="13" t="s">
        <v>6702</v>
      </c>
    </row>
    <row r="840" spans="1:22" ht="68.25" customHeight="1">
      <c r="A840" s="12">
        <f t="shared" si="12"/>
        <v>829</v>
      </c>
      <c r="B840" s="13" t="s">
        <v>3289</v>
      </c>
      <c r="C840" s="12" t="s">
        <v>9607</v>
      </c>
      <c r="D840" s="78">
        <v>600</v>
      </c>
      <c r="E840" s="12" t="s">
        <v>7120</v>
      </c>
      <c r="F840" s="78" t="s">
        <v>7924</v>
      </c>
      <c r="G840" s="6">
        <v>16303.95</v>
      </c>
      <c r="H840" s="19">
        <v>43452</v>
      </c>
      <c r="I840" s="13" t="s">
        <v>6675</v>
      </c>
    </row>
    <row r="841" spans="1:22" ht="68.25" customHeight="1">
      <c r="A841" s="12">
        <f t="shared" si="12"/>
        <v>830</v>
      </c>
      <c r="B841" s="926" t="s">
        <v>3289</v>
      </c>
      <c r="C841" s="12" t="s">
        <v>7880</v>
      </c>
      <c r="D841" s="78">
        <v>600</v>
      </c>
      <c r="E841" s="12" t="s">
        <v>6935</v>
      </c>
      <c r="F841" s="78" t="s">
        <v>7925</v>
      </c>
      <c r="G841" s="12">
        <v>16303.95</v>
      </c>
      <c r="H841" s="19">
        <v>43605</v>
      </c>
      <c r="I841" s="925" t="s">
        <v>7926</v>
      </c>
    </row>
    <row r="842" spans="1:22" ht="68.25" customHeight="1">
      <c r="A842" s="12">
        <f t="shared" si="12"/>
        <v>831</v>
      </c>
      <c r="B842" s="13" t="s">
        <v>3289</v>
      </c>
      <c r="C842" s="12" t="s">
        <v>7880</v>
      </c>
      <c r="D842" s="78">
        <v>600</v>
      </c>
      <c r="E842" s="12" t="s">
        <v>6935</v>
      </c>
      <c r="F842" s="78" t="s">
        <v>7927</v>
      </c>
      <c r="G842" s="12">
        <v>16303.95</v>
      </c>
      <c r="H842" s="19">
        <v>43535</v>
      </c>
      <c r="I842" s="925" t="s">
        <v>7928</v>
      </c>
    </row>
    <row r="843" spans="1:22" ht="68.25" customHeight="1">
      <c r="A843" s="12">
        <f t="shared" si="12"/>
        <v>832</v>
      </c>
      <c r="B843" s="13" t="s">
        <v>3289</v>
      </c>
      <c r="C843" s="12" t="s">
        <v>9607</v>
      </c>
      <c r="D843" s="78">
        <v>600</v>
      </c>
      <c r="E843" s="12" t="s">
        <v>7120</v>
      </c>
      <c r="F843" s="78" t="s">
        <v>7929</v>
      </c>
      <c r="G843" s="6">
        <v>16303.95</v>
      </c>
      <c r="H843" s="19">
        <v>43452</v>
      </c>
      <c r="I843" s="13" t="s">
        <v>6675</v>
      </c>
    </row>
    <row r="844" spans="1:22" ht="68.25" customHeight="1">
      <c r="A844" s="12">
        <f t="shared" ref="A844:A907" si="13">1+A843</f>
        <v>833</v>
      </c>
      <c r="B844" s="926" t="s">
        <v>3289</v>
      </c>
      <c r="C844" s="12" t="s">
        <v>7880</v>
      </c>
      <c r="D844" s="78">
        <v>600</v>
      </c>
      <c r="E844" s="12" t="s">
        <v>6935</v>
      </c>
      <c r="F844" s="78" t="s">
        <v>7930</v>
      </c>
      <c r="G844" s="12">
        <v>16303.95</v>
      </c>
      <c r="H844" s="19">
        <v>43641</v>
      </c>
      <c r="I844" s="925" t="s">
        <v>7132</v>
      </c>
    </row>
    <row r="845" spans="1:22" ht="68.25" customHeight="1">
      <c r="A845" s="12">
        <f t="shared" si="13"/>
        <v>834</v>
      </c>
      <c r="B845" s="926" t="s">
        <v>3289</v>
      </c>
      <c r="C845" s="12" t="s">
        <v>7880</v>
      </c>
      <c r="D845" s="78">
        <v>600</v>
      </c>
      <c r="E845" s="12" t="s">
        <v>6935</v>
      </c>
      <c r="F845" s="78" t="s">
        <v>7931</v>
      </c>
      <c r="G845" s="12">
        <v>16303.95</v>
      </c>
      <c r="H845" s="19">
        <v>43640</v>
      </c>
      <c r="I845" s="925" t="s">
        <v>7932</v>
      </c>
    </row>
    <row r="846" spans="1:22" ht="68.25" customHeight="1">
      <c r="A846" s="12">
        <f t="shared" si="13"/>
        <v>835</v>
      </c>
      <c r="B846" s="929" t="s">
        <v>3289</v>
      </c>
      <c r="C846" s="12" t="s">
        <v>9608</v>
      </c>
      <c r="D846" s="91">
        <v>600</v>
      </c>
      <c r="E846" s="12" t="s">
        <v>7128</v>
      </c>
      <c r="F846" s="78" t="s">
        <v>7933</v>
      </c>
      <c r="G846" s="12">
        <v>16303.95</v>
      </c>
      <c r="H846" s="19">
        <v>43745</v>
      </c>
      <c r="I846" s="925" t="s">
        <v>3290</v>
      </c>
      <c r="J846" s="932"/>
      <c r="K846" s="932"/>
      <c r="L846" s="932"/>
      <c r="M846" s="932"/>
      <c r="N846" s="932"/>
      <c r="O846" s="932"/>
      <c r="P846" s="932"/>
      <c r="Q846" s="932"/>
      <c r="R846" s="932"/>
      <c r="S846" s="932"/>
      <c r="T846" s="932"/>
      <c r="U846" s="932"/>
      <c r="V846" s="932"/>
    </row>
    <row r="847" spans="1:22" ht="68.25" customHeight="1">
      <c r="A847" s="12">
        <f t="shared" si="13"/>
        <v>836</v>
      </c>
      <c r="B847" s="926" t="s">
        <v>3289</v>
      </c>
      <c r="C847" s="12" t="s">
        <v>7880</v>
      </c>
      <c r="D847" s="78">
        <v>600</v>
      </c>
      <c r="E847" s="12" t="s">
        <v>6935</v>
      </c>
      <c r="F847" s="78" t="s">
        <v>7934</v>
      </c>
      <c r="G847" s="12">
        <v>16303.95</v>
      </c>
      <c r="H847" s="19">
        <v>43647</v>
      </c>
      <c r="I847" s="925" t="s">
        <v>7018</v>
      </c>
    </row>
    <row r="848" spans="1:22" ht="68.25" customHeight="1">
      <c r="A848" s="12">
        <f t="shared" si="13"/>
        <v>837</v>
      </c>
      <c r="B848" s="13" t="s">
        <v>3289</v>
      </c>
      <c r="C848" s="12" t="s">
        <v>9607</v>
      </c>
      <c r="D848" s="78">
        <v>600</v>
      </c>
      <c r="E848" s="12" t="s">
        <v>7120</v>
      </c>
      <c r="F848" s="78" t="s">
        <v>7935</v>
      </c>
      <c r="G848" s="6">
        <v>16303.95</v>
      </c>
      <c r="H848" s="19">
        <v>43452</v>
      </c>
      <c r="I848" s="13" t="s">
        <v>6675</v>
      </c>
    </row>
    <row r="849" spans="1:22" ht="68.25" customHeight="1">
      <c r="A849" s="12">
        <f t="shared" si="13"/>
        <v>838</v>
      </c>
      <c r="B849" s="926" t="s">
        <v>3289</v>
      </c>
      <c r="C849" s="12" t="s">
        <v>7880</v>
      </c>
      <c r="D849" s="78">
        <v>600</v>
      </c>
      <c r="E849" s="12" t="s">
        <v>6935</v>
      </c>
      <c r="F849" s="78" t="s">
        <v>7936</v>
      </c>
      <c r="G849" s="12">
        <v>16303.95</v>
      </c>
      <c r="H849" s="19">
        <v>43614</v>
      </c>
      <c r="I849" s="925" t="s">
        <v>7359</v>
      </c>
    </row>
    <row r="850" spans="1:22" ht="68.25" customHeight="1">
      <c r="A850" s="12">
        <f t="shared" si="13"/>
        <v>839</v>
      </c>
      <c r="B850" s="13" t="s">
        <v>3289</v>
      </c>
      <c r="C850" s="12" t="s">
        <v>7880</v>
      </c>
      <c r="D850" s="78">
        <v>600</v>
      </c>
      <c r="E850" s="12" t="s">
        <v>6935</v>
      </c>
      <c r="F850" s="78" t="s">
        <v>7937</v>
      </c>
      <c r="G850" s="12">
        <v>16303.95</v>
      </c>
      <c r="H850" s="19">
        <v>43545</v>
      </c>
      <c r="I850" s="13" t="s">
        <v>6702</v>
      </c>
    </row>
    <row r="851" spans="1:22" ht="68.25" customHeight="1">
      <c r="A851" s="12">
        <f t="shared" si="13"/>
        <v>840</v>
      </c>
      <c r="B851" s="926" t="s">
        <v>3289</v>
      </c>
      <c r="C851" s="12" t="s">
        <v>7880</v>
      </c>
      <c r="D851" s="78">
        <v>600</v>
      </c>
      <c r="E851" s="12" t="s">
        <v>6935</v>
      </c>
      <c r="F851" s="78" t="s">
        <v>7938</v>
      </c>
      <c r="G851" s="12">
        <v>16303.95</v>
      </c>
      <c r="H851" s="19">
        <v>43546</v>
      </c>
      <c r="I851" s="925" t="s">
        <v>7823</v>
      </c>
    </row>
    <row r="852" spans="1:22" ht="68.25" customHeight="1">
      <c r="A852" s="12">
        <f t="shared" si="13"/>
        <v>841</v>
      </c>
      <c r="B852" s="925" t="s">
        <v>3289</v>
      </c>
      <c r="C852" s="12" t="s">
        <v>9608</v>
      </c>
      <c r="D852" s="78">
        <v>600</v>
      </c>
      <c r="E852" s="12" t="s">
        <v>7128</v>
      </c>
      <c r="F852" s="78" t="s">
        <v>7939</v>
      </c>
      <c r="G852" s="12">
        <v>16303.95</v>
      </c>
      <c r="H852" s="19">
        <v>43745</v>
      </c>
      <c r="I852" s="925" t="s">
        <v>3290</v>
      </c>
      <c r="J852" s="932"/>
      <c r="K852" s="932"/>
      <c r="L852" s="932"/>
      <c r="M852" s="932"/>
      <c r="N852" s="932"/>
      <c r="O852" s="932"/>
      <c r="P852" s="932"/>
      <c r="Q852" s="932"/>
      <c r="R852" s="932"/>
      <c r="S852" s="932"/>
      <c r="T852" s="932"/>
      <c r="U852" s="932"/>
      <c r="V852" s="932"/>
    </row>
    <row r="853" spans="1:22" ht="68.25" customHeight="1">
      <c r="A853" s="12">
        <f t="shared" si="13"/>
        <v>842</v>
      </c>
      <c r="B853" s="13" t="s">
        <v>3289</v>
      </c>
      <c r="C853" s="12" t="s">
        <v>9607</v>
      </c>
      <c r="D853" s="78">
        <v>600</v>
      </c>
      <c r="E853" s="12" t="s">
        <v>7120</v>
      </c>
      <c r="F853" s="78" t="s">
        <v>7940</v>
      </c>
      <c r="G853" s="6">
        <v>16303.95</v>
      </c>
      <c r="H853" s="19">
        <v>43452</v>
      </c>
      <c r="I853" s="13" t="s">
        <v>6675</v>
      </c>
    </row>
    <row r="854" spans="1:22" ht="84.75" customHeight="1">
      <c r="A854" s="12">
        <f t="shared" si="13"/>
        <v>843</v>
      </c>
      <c r="B854" s="926" t="s">
        <v>3289</v>
      </c>
      <c r="C854" s="12" t="s">
        <v>7880</v>
      </c>
      <c r="D854" s="78">
        <v>600</v>
      </c>
      <c r="E854" s="12" t="s">
        <v>6935</v>
      </c>
      <c r="F854" s="78" t="s">
        <v>7941</v>
      </c>
      <c r="G854" s="12">
        <v>16303.95</v>
      </c>
      <c r="H854" s="19">
        <v>43671</v>
      </c>
      <c r="I854" s="925" t="s">
        <v>7449</v>
      </c>
    </row>
    <row r="855" spans="1:22" ht="68.25" customHeight="1">
      <c r="A855" s="12">
        <f t="shared" si="13"/>
        <v>844</v>
      </c>
      <c r="B855" s="13" t="s">
        <v>3289</v>
      </c>
      <c r="C855" s="12" t="s">
        <v>7880</v>
      </c>
      <c r="D855" s="78">
        <v>600</v>
      </c>
      <c r="E855" s="12" t="s">
        <v>6935</v>
      </c>
      <c r="F855" s="78" t="s">
        <v>7942</v>
      </c>
      <c r="G855" s="12">
        <v>16303.95</v>
      </c>
      <c r="H855" s="19">
        <v>43531</v>
      </c>
      <c r="I855" s="925" t="s">
        <v>7569</v>
      </c>
    </row>
    <row r="856" spans="1:22" ht="68.25" customHeight="1">
      <c r="A856" s="12">
        <f t="shared" si="13"/>
        <v>845</v>
      </c>
      <c r="B856" s="927" t="s">
        <v>3289</v>
      </c>
      <c r="C856" s="12" t="s">
        <v>7943</v>
      </c>
      <c r="D856" s="78">
        <v>600</v>
      </c>
      <c r="E856" s="12" t="s">
        <v>6935</v>
      </c>
      <c r="F856" s="78" t="s">
        <v>7944</v>
      </c>
      <c r="G856" s="916">
        <v>16303.95</v>
      </c>
      <c r="H856" s="19">
        <v>43798</v>
      </c>
      <c r="I856" s="13" t="s">
        <v>7945</v>
      </c>
    </row>
    <row r="857" spans="1:22" ht="68.25" customHeight="1">
      <c r="A857" s="12">
        <f t="shared" si="13"/>
        <v>846</v>
      </c>
      <c r="B857" s="13" t="s">
        <v>3289</v>
      </c>
      <c r="C857" s="12" t="s">
        <v>9607</v>
      </c>
      <c r="D857" s="78">
        <v>600</v>
      </c>
      <c r="E857" s="12" t="s">
        <v>7120</v>
      </c>
      <c r="F857" s="78" t="s">
        <v>7946</v>
      </c>
      <c r="G857" s="6">
        <v>16303.95</v>
      </c>
      <c r="H857" s="19">
        <v>43452</v>
      </c>
      <c r="I857" s="13" t="s">
        <v>6675</v>
      </c>
    </row>
    <row r="858" spans="1:22" ht="68.25" customHeight="1">
      <c r="A858" s="12">
        <f t="shared" si="13"/>
        <v>847</v>
      </c>
      <c r="B858" s="13" t="s">
        <v>3289</v>
      </c>
      <c r="C858" s="12" t="s">
        <v>9607</v>
      </c>
      <c r="D858" s="78">
        <v>600</v>
      </c>
      <c r="E858" s="12" t="s">
        <v>7120</v>
      </c>
      <c r="F858" s="78" t="s">
        <v>7947</v>
      </c>
      <c r="G858" s="6">
        <v>16303.95</v>
      </c>
      <c r="H858" s="19">
        <v>43452</v>
      </c>
      <c r="I858" s="13" t="s">
        <v>6675</v>
      </c>
    </row>
    <row r="859" spans="1:22" ht="68.25" customHeight="1">
      <c r="A859" s="12">
        <f t="shared" si="13"/>
        <v>848</v>
      </c>
      <c r="B859" s="926" t="s">
        <v>3289</v>
      </c>
      <c r="C859" s="12" t="s">
        <v>7880</v>
      </c>
      <c r="D859" s="78">
        <v>600</v>
      </c>
      <c r="E859" s="12" t="s">
        <v>6935</v>
      </c>
      <c r="F859" s="78" t="s">
        <v>7948</v>
      </c>
      <c r="G859" s="12">
        <v>16303.95</v>
      </c>
      <c r="H859" s="19">
        <v>43650</v>
      </c>
      <c r="I859" s="925" t="s">
        <v>7906</v>
      </c>
    </row>
    <row r="860" spans="1:22" ht="68.25" customHeight="1">
      <c r="A860" s="12">
        <f t="shared" si="13"/>
        <v>849</v>
      </c>
      <c r="B860" s="929" t="s">
        <v>3289</v>
      </c>
      <c r="C860" s="12" t="s">
        <v>9610</v>
      </c>
      <c r="D860" s="78">
        <v>1000</v>
      </c>
      <c r="E860" s="12" t="s">
        <v>7128</v>
      </c>
      <c r="F860" s="78" t="s">
        <v>7949</v>
      </c>
      <c r="G860" s="12">
        <v>27173.25</v>
      </c>
      <c r="H860" s="19">
        <v>43745</v>
      </c>
      <c r="I860" s="925" t="s">
        <v>3290</v>
      </c>
      <c r="J860" s="932"/>
      <c r="K860" s="932"/>
      <c r="L860" s="932"/>
      <c r="M860" s="932"/>
      <c r="N860" s="932"/>
      <c r="O860" s="932"/>
      <c r="P860" s="932"/>
      <c r="Q860" s="932"/>
      <c r="R860" s="932"/>
      <c r="S860" s="932"/>
      <c r="T860" s="932"/>
      <c r="U860" s="932"/>
      <c r="V860" s="932"/>
    </row>
    <row r="861" spans="1:22" ht="68.25" customHeight="1">
      <c r="A861" s="12">
        <f t="shared" si="13"/>
        <v>850</v>
      </c>
      <c r="B861" s="925" t="s">
        <v>3289</v>
      </c>
      <c r="C861" s="12" t="s">
        <v>9608</v>
      </c>
      <c r="D861" s="78">
        <v>600</v>
      </c>
      <c r="E861" s="12" t="s">
        <v>7128</v>
      </c>
      <c r="F861" s="78" t="s">
        <v>7950</v>
      </c>
      <c r="G861" s="12">
        <v>16303.95</v>
      </c>
      <c r="H861" s="19">
        <v>43745</v>
      </c>
      <c r="I861" s="925" t="s">
        <v>3290</v>
      </c>
      <c r="J861" s="932"/>
      <c r="K861" s="932"/>
      <c r="L861" s="932"/>
      <c r="M861" s="932"/>
      <c r="N861" s="932"/>
      <c r="O861" s="932"/>
      <c r="P861" s="932"/>
      <c r="Q861" s="932"/>
      <c r="R861" s="932"/>
      <c r="S861" s="932"/>
      <c r="T861" s="932"/>
      <c r="U861" s="932"/>
      <c r="V861" s="932"/>
    </row>
    <row r="862" spans="1:22" ht="90.75" customHeight="1">
      <c r="A862" s="12">
        <f t="shared" si="13"/>
        <v>851</v>
      </c>
      <c r="B862" s="13" t="s">
        <v>3289</v>
      </c>
      <c r="C862" s="12" t="s">
        <v>9607</v>
      </c>
      <c r="D862" s="78">
        <v>600</v>
      </c>
      <c r="E862" s="12" t="s">
        <v>7120</v>
      </c>
      <c r="F862" s="78" t="s">
        <v>7951</v>
      </c>
      <c r="G862" s="6">
        <v>16303.95</v>
      </c>
      <c r="H862" s="19">
        <v>43452</v>
      </c>
      <c r="I862" s="13" t="s">
        <v>6675</v>
      </c>
    </row>
    <row r="863" spans="1:22" ht="68.25" customHeight="1">
      <c r="A863" s="12">
        <f t="shared" si="13"/>
        <v>852</v>
      </c>
      <c r="B863" s="13" t="s">
        <v>3289</v>
      </c>
      <c r="C863" s="12" t="s">
        <v>9607</v>
      </c>
      <c r="D863" s="78">
        <v>600</v>
      </c>
      <c r="E863" s="12" t="s">
        <v>7120</v>
      </c>
      <c r="F863" s="78" t="s">
        <v>7952</v>
      </c>
      <c r="G863" s="6">
        <v>16303.95</v>
      </c>
      <c r="H863" s="19">
        <v>43452</v>
      </c>
      <c r="I863" s="13" t="s">
        <v>6675</v>
      </c>
    </row>
    <row r="864" spans="1:22" ht="68.25" customHeight="1">
      <c r="A864" s="12">
        <f t="shared" si="13"/>
        <v>853</v>
      </c>
      <c r="B864" s="927" t="s">
        <v>3289</v>
      </c>
      <c r="C864" s="12" t="s">
        <v>7880</v>
      </c>
      <c r="D864" s="966">
        <v>600</v>
      </c>
      <c r="E864" s="1" t="s">
        <v>7120</v>
      </c>
      <c r="F864" s="78" t="s">
        <v>7953</v>
      </c>
      <c r="G864" s="621">
        <v>16303.95</v>
      </c>
      <c r="H864" s="19">
        <v>44133</v>
      </c>
      <c r="I864" s="79" t="s">
        <v>7954</v>
      </c>
    </row>
    <row r="865" spans="1:22" ht="68.25" customHeight="1">
      <c r="A865" s="12">
        <f t="shared" si="13"/>
        <v>854</v>
      </c>
      <c r="B865" s="929" t="s">
        <v>3289</v>
      </c>
      <c r="C865" s="12" t="s">
        <v>9608</v>
      </c>
      <c r="D865" s="78">
        <v>600</v>
      </c>
      <c r="E865" s="12" t="s">
        <v>7128</v>
      </c>
      <c r="F865" s="78" t="s">
        <v>7955</v>
      </c>
      <c r="G865" s="12">
        <v>16303.95</v>
      </c>
      <c r="H865" s="19">
        <v>43745</v>
      </c>
      <c r="I865" s="925" t="s">
        <v>3290</v>
      </c>
      <c r="J865" s="932"/>
      <c r="K865" s="932"/>
      <c r="L865" s="932"/>
      <c r="M865" s="932"/>
      <c r="N865" s="932"/>
      <c r="O865" s="932"/>
      <c r="P865" s="932"/>
      <c r="Q865" s="932"/>
      <c r="R865" s="932"/>
      <c r="S865" s="932"/>
      <c r="T865" s="932"/>
      <c r="U865" s="932"/>
      <c r="V865" s="932"/>
    </row>
    <row r="866" spans="1:22" ht="68.25" customHeight="1">
      <c r="A866" s="12">
        <f t="shared" si="13"/>
        <v>855</v>
      </c>
      <c r="B866" s="927" t="s">
        <v>3289</v>
      </c>
      <c r="C866" s="945" t="s">
        <v>7956</v>
      </c>
      <c r="D866" s="966">
        <v>600</v>
      </c>
      <c r="E866" s="12" t="s">
        <v>7128</v>
      </c>
      <c r="F866" s="968" t="s">
        <v>7957</v>
      </c>
      <c r="G866" s="621">
        <v>16303.95</v>
      </c>
      <c r="H866" s="19">
        <v>43895</v>
      </c>
      <c r="I866" s="79" t="s">
        <v>7269</v>
      </c>
    </row>
    <row r="867" spans="1:22" ht="68.25" customHeight="1">
      <c r="A867" s="12">
        <f t="shared" si="13"/>
        <v>856</v>
      </c>
      <c r="B867" s="13" t="s">
        <v>3289</v>
      </c>
      <c r="C867" s="12" t="s">
        <v>9607</v>
      </c>
      <c r="D867" s="78">
        <v>600</v>
      </c>
      <c r="E867" s="12" t="s">
        <v>7120</v>
      </c>
      <c r="F867" s="78" t="s">
        <v>7958</v>
      </c>
      <c r="G867" s="6">
        <v>16303.95</v>
      </c>
      <c r="H867" s="19">
        <v>43452</v>
      </c>
      <c r="I867" s="13" t="s">
        <v>6675</v>
      </c>
    </row>
    <row r="868" spans="1:22" ht="68.25" customHeight="1">
      <c r="A868" s="12">
        <f t="shared" si="13"/>
        <v>857</v>
      </c>
      <c r="B868" s="929" t="s">
        <v>3289</v>
      </c>
      <c r="C868" s="12" t="s">
        <v>9611</v>
      </c>
      <c r="D868" s="969">
        <v>600</v>
      </c>
      <c r="E868" s="12" t="s">
        <v>7128</v>
      </c>
      <c r="F868" s="78" t="s">
        <v>7959</v>
      </c>
      <c r="G868" s="12">
        <v>16303.95</v>
      </c>
      <c r="H868" s="19">
        <v>43745</v>
      </c>
      <c r="I868" s="925" t="s">
        <v>3290</v>
      </c>
      <c r="J868" s="932"/>
      <c r="K868" s="932"/>
      <c r="L868" s="932"/>
      <c r="M868" s="932"/>
      <c r="N868" s="932"/>
      <c r="O868" s="932"/>
      <c r="P868" s="932"/>
      <c r="Q868" s="932"/>
      <c r="R868" s="932"/>
      <c r="S868" s="932"/>
      <c r="T868" s="932"/>
      <c r="U868" s="932"/>
      <c r="V868" s="932"/>
    </row>
    <row r="869" spans="1:22" ht="68.25" customHeight="1">
      <c r="A869" s="12">
        <f t="shared" si="13"/>
        <v>858</v>
      </c>
      <c r="B869" s="927" t="s">
        <v>3289</v>
      </c>
      <c r="C869" s="12" t="s">
        <v>7880</v>
      </c>
      <c r="D869" s="78">
        <v>600</v>
      </c>
      <c r="E869" s="12" t="s">
        <v>7120</v>
      </c>
      <c r="F869" s="78" t="s">
        <v>7960</v>
      </c>
      <c r="G869" s="621">
        <v>16303.95</v>
      </c>
      <c r="H869" s="19">
        <v>43843</v>
      </c>
      <c r="I869" s="79" t="s">
        <v>7499</v>
      </c>
    </row>
    <row r="870" spans="1:22" ht="78" customHeight="1">
      <c r="A870" s="12">
        <f t="shared" si="13"/>
        <v>859</v>
      </c>
      <c r="B870" s="926" t="s">
        <v>3289</v>
      </c>
      <c r="C870" s="12" t="s">
        <v>7880</v>
      </c>
      <c r="D870" s="78">
        <v>600</v>
      </c>
      <c r="E870" s="12" t="s">
        <v>6935</v>
      </c>
      <c r="F870" s="78" t="s">
        <v>7961</v>
      </c>
      <c r="G870" s="12">
        <v>16303.95</v>
      </c>
      <c r="H870" s="19">
        <v>43665</v>
      </c>
      <c r="I870" s="925" t="s">
        <v>7186</v>
      </c>
    </row>
    <row r="871" spans="1:22" ht="68.25" customHeight="1">
      <c r="A871" s="12">
        <f t="shared" si="13"/>
        <v>860</v>
      </c>
      <c r="B871" s="926" t="s">
        <v>3289</v>
      </c>
      <c r="C871" s="12" t="s">
        <v>7880</v>
      </c>
      <c r="D871" s="78">
        <v>600</v>
      </c>
      <c r="E871" s="12" t="s">
        <v>6935</v>
      </c>
      <c r="F871" s="78" t="s">
        <v>7962</v>
      </c>
      <c r="G871" s="12">
        <v>16303.95</v>
      </c>
      <c r="H871" s="19">
        <v>43684</v>
      </c>
      <c r="I871" s="925" t="s">
        <v>7451</v>
      </c>
    </row>
    <row r="872" spans="1:22" ht="68.25" customHeight="1">
      <c r="A872" s="12">
        <f t="shared" si="13"/>
        <v>861</v>
      </c>
      <c r="B872" s="926" t="s">
        <v>3289</v>
      </c>
      <c r="C872" s="12" t="s">
        <v>7880</v>
      </c>
      <c r="D872" s="78">
        <v>600</v>
      </c>
      <c r="E872" s="12" t="s">
        <v>6935</v>
      </c>
      <c r="F872" s="78" t="s">
        <v>7963</v>
      </c>
      <c r="G872" s="12">
        <v>16303.95</v>
      </c>
      <c r="H872" s="19">
        <v>43572</v>
      </c>
      <c r="I872" s="925" t="s">
        <v>7793</v>
      </c>
    </row>
    <row r="873" spans="1:22" ht="68.25" customHeight="1">
      <c r="A873" s="12">
        <f t="shared" si="13"/>
        <v>862</v>
      </c>
      <c r="B873" s="926" t="s">
        <v>3289</v>
      </c>
      <c r="C873" s="12" t="s">
        <v>7880</v>
      </c>
      <c r="D873" s="78">
        <v>600</v>
      </c>
      <c r="E873" s="12" t="s">
        <v>6935</v>
      </c>
      <c r="F873" s="78" t="s">
        <v>7964</v>
      </c>
      <c r="G873" s="12">
        <v>16303.95</v>
      </c>
      <c r="H873" s="19">
        <v>43641</v>
      </c>
      <c r="I873" s="925" t="s">
        <v>7132</v>
      </c>
    </row>
    <row r="874" spans="1:22" ht="68.25" customHeight="1">
      <c r="A874" s="12">
        <f t="shared" si="13"/>
        <v>863</v>
      </c>
      <c r="B874" s="925" t="s">
        <v>3289</v>
      </c>
      <c r="C874" s="12" t="s">
        <v>9608</v>
      </c>
      <c r="D874" s="88">
        <v>600</v>
      </c>
      <c r="E874" s="12" t="s">
        <v>7128</v>
      </c>
      <c r="F874" s="78" t="s">
        <v>7965</v>
      </c>
      <c r="G874" s="12">
        <v>16303.95</v>
      </c>
      <c r="H874" s="19">
        <v>43745</v>
      </c>
      <c r="I874" s="925" t="s">
        <v>3290</v>
      </c>
      <c r="J874" s="932"/>
      <c r="K874" s="932"/>
      <c r="L874" s="932"/>
      <c r="M874" s="932"/>
      <c r="N874" s="932"/>
      <c r="O874" s="932"/>
      <c r="P874" s="932"/>
      <c r="Q874" s="932"/>
      <c r="R874" s="932"/>
      <c r="S874" s="932"/>
      <c r="T874" s="932"/>
      <c r="U874" s="932"/>
      <c r="V874" s="932"/>
    </row>
    <row r="875" spans="1:22" ht="68.25" customHeight="1">
      <c r="A875" s="12">
        <f t="shared" si="13"/>
        <v>864</v>
      </c>
      <c r="B875" s="13" t="s">
        <v>3289</v>
      </c>
      <c r="C875" s="12" t="s">
        <v>9607</v>
      </c>
      <c r="D875" s="78">
        <v>600</v>
      </c>
      <c r="E875" s="12" t="s">
        <v>7120</v>
      </c>
      <c r="F875" s="78" t="s">
        <v>7966</v>
      </c>
      <c r="G875" s="6">
        <v>16303.95</v>
      </c>
      <c r="H875" s="19">
        <v>43452</v>
      </c>
      <c r="I875" s="13" t="s">
        <v>6675</v>
      </c>
    </row>
    <row r="876" spans="1:22" ht="68.25" customHeight="1">
      <c r="A876" s="12">
        <f t="shared" si="13"/>
        <v>865</v>
      </c>
      <c r="B876" s="926" t="s">
        <v>3289</v>
      </c>
      <c r="C876" s="12" t="s">
        <v>7880</v>
      </c>
      <c r="D876" s="78">
        <v>600</v>
      </c>
      <c r="E876" s="12" t="s">
        <v>6935</v>
      </c>
      <c r="F876" s="78" t="s">
        <v>7967</v>
      </c>
      <c r="G876" s="12">
        <v>16303.95</v>
      </c>
      <c r="H876" s="19">
        <v>43705</v>
      </c>
      <c r="I876" s="925" t="s">
        <v>7968</v>
      </c>
    </row>
    <row r="877" spans="1:22" ht="68.25" customHeight="1">
      <c r="A877" s="12">
        <f t="shared" si="13"/>
        <v>866</v>
      </c>
      <c r="B877" s="926" t="s">
        <v>3289</v>
      </c>
      <c r="C877" s="12" t="s">
        <v>7880</v>
      </c>
      <c r="D877" s="78">
        <v>600</v>
      </c>
      <c r="E877" s="12" t="s">
        <v>6935</v>
      </c>
      <c r="F877" s="78" t="s">
        <v>7969</v>
      </c>
      <c r="G877" s="12">
        <v>16303.95</v>
      </c>
      <c r="H877" s="19">
        <v>43612</v>
      </c>
      <c r="I877" s="925" t="s">
        <v>7285</v>
      </c>
    </row>
    <row r="878" spans="1:22" ht="90" customHeight="1">
      <c r="A878" s="12">
        <f t="shared" si="13"/>
        <v>867</v>
      </c>
      <c r="B878" s="926" t="s">
        <v>3289</v>
      </c>
      <c r="C878" s="12" t="s">
        <v>7880</v>
      </c>
      <c r="D878" s="78">
        <v>600</v>
      </c>
      <c r="E878" s="12" t="s">
        <v>6935</v>
      </c>
      <c r="F878" s="78" t="s">
        <v>7970</v>
      </c>
      <c r="G878" s="12">
        <v>16303.95</v>
      </c>
      <c r="H878" s="19">
        <v>43647</v>
      </c>
      <c r="I878" s="925" t="s">
        <v>7018</v>
      </c>
    </row>
    <row r="879" spans="1:22" ht="68.25" customHeight="1">
      <c r="A879" s="12">
        <f t="shared" si="13"/>
        <v>868</v>
      </c>
      <c r="B879" s="13" t="s">
        <v>3289</v>
      </c>
      <c r="C879" s="12" t="s">
        <v>7880</v>
      </c>
      <c r="D879" s="78">
        <v>600</v>
      </c>
      <c r="E879" s="12" t="s">
        <v>6935</v>
      </c>
      <c r="F879" s="78" t="s">
        <v>7971</v>
      </c>
      <c r="G879" s="12">
        <v>16303.95</v>
      </c>
      <c r="H879" s="19">
        <v>43545</v>
      </c>
      <c r="I879" s="13" t="s">
        <v>6702</v>
      </c>
    </row>
    <row r="880" spans="1:22" ht="68.25" customHeight="1">
      <c r="A880" s="12">
        <f t="shared" si="13"/>
        <v>869</v>
      </c>
      <c r="B880" s="13" t="s">
        <v>3289</v>
      </c>
      <c r="C880" s="12" t="s">
        <v>9607</v>
      </c>
      <c r="D880" s="78">
        <v>600</v>
      </c>
      <c r="E880" s="12" t="s">
        <v>7120</v>
      </c>
      <c r="F880" s="78" t="s">
        <v>7972</v>
      </c>
      <c r="G880" s="6">
        <v>16303.95</v>
      </c>
      <c r="H880" s="19">
        <v>43452</v>
      </c>
      <c r="I880" s="13" t="s">
        <v>6675</v>
      </c>
    </row>
    <row r="881" spans="1:22" ht="68.25" customHeight="1">
      <c r="A881" s="12">
        <f t="shared" si="13"/>
        <v>870</v>
      </c>
      <c r="B881" s="13" t="s">
        <v>3289</v>
      </c>
      <c r="C881" s="12" t="s">
        <v>7880</v>
      </c>
      <c r="D881" s="78">
        <v>600</v>
      </c>
      <c r="E881" s="12" t="s">
        <v>6935</v>
      </c>
      <c r="F881" s="78" t="s">
        <v>7973</v>
      </c>
      <c r="G881" s="12">
        <v>16303.95</v>
      </c>
      <c r="H881" s="19">
        <v>43521</v>
      </c>
      <c r="I881" s="925" t="s">
        <v>7468</v>
      </c>
    </row>
    <row r="882" spans="1:22" ht="68.25" customHeight="1">
      <c r="A882" s="12">
        <f t="shared" si="13"/>
        <v>871</v>
      </c>
      <c r="B882" s="926" t="s">
        <v>3289</v>
      </c>
      <c r="C882" s="12" t="s">
        <v>7880</v>
      </c>
      <c r="D882" s="78">
        <v>600</v>
      </c>
      <c r="E882" s="12" t="s">
        <v>6935</v>
      </c>
      <c r="F882" s="78" t="s">
        <v>7974</v>
      </c>
      <c r="G882" s="12">
        <v>16303.95</v>
      </c>
      <c r="H882" s="19">
        <v>43640</v>
      </c>
      <c r="I882" s="925" t="s">
        <v>7932</v>
      </c>
    </row>
    <row r="883" spans="1:22" ht="68.25" customHeight="1">
      <c r="A883" s="12">
        <f t="shared" si="13"/>
        <v>872</v>
      </c>
      <c r="B883" s="925" t="s">
        <v>3289</v>
      </c>
      <c r="C883" s="12" t="s">
        <v>7880</v>
      </c>
      <c r="D883" s="966">
        <v>600</v>
      </c>
      <c r="E883" s="84" t="s">
        <v>7120</v>
      </c>
      <c r="F883" s="78" t="s">
        <v>7975</v>
      </c>
      <c r="G883" s="621">
        <v>16303.95</v>
      </c>
      <c r="H883" s="19">
        <v>43605</v>
      </c>
      <c r="I883" s="957" t="s">
        <v>7976</v>
      </c>
    </row>
    <row r="884" spans="1:22" ht="68.25" customHeight="1">
      <c r="A884" s="12">
        <f t="shared" si="13"/>
        <v>873</v>
      </c>
      <c r="B884" s="13" t="s">
        <v>3289</v>
      </c>
      <c r="C884" s="12" t="s">
        <v>9607</v>
      </c>
      <c r="D884" s="78">
        <v>600</v>
      </c>
      <c r="E884" s="12" t="s">
        <v>7120</v>
      </c>
      <c r="F884" s="78" t="s">
        <v>7977</v>
      </c>
      <c r="G884" s="6">
        <v>16303.95</v>
      </c>
      <c r="H884" s="19">
        <v>43452</v>
      </c>
      <c r="I884" s="13" t="s">
        <v>6675</v>
      </c>
    </row>
    <row r="885" spans="1:22" ht="68.25" customHeight="1">
      <c r="A885" s="12">
        <f t="shared" si="13"/>
        <v>874</v>
      </c>
      <c r="B885" s="926" t="s">
        <v>3289</v>
      </c>
      <c r="C885" s="12" t="s">
        <v>7880</v>
      </c>
      <c r="D885" s="78">
        <v>600</v>
      </c>
      <c r="E885" s="12" t="s">
        <v>6935</v>
      </c>
      <c r="F885" s="78" t="s">
        <v>7978</v>
      </c>
      <c r="G885" s="12">
        <v>16303.95</v>
      </c>
      <c r="H885" s="19">
        <v>43662</v>
      </c>
      <c r="I885" s="925" t="s">
        <v>7331</v>
      </c>
    </row>
    <row r="886" spans="1:22" ht="68.25" customHeight="1">
      <c r="A886" s="12">
        <f t="shared" si="13"/>
        <v>875</v>
      </c>
      <c r="B886" s="13" t="s">
        <v>3289</v>
      </c>
      <c r="C886" s="12" t="s">
        <v>9607</v>
      </c>
      <c r="D886" s="78">
        <v>600</v>
      </c>
      <c r="E886" s="12" t="s">
        <v>7120</v>
      </c>
      <c r="F886" s="78" t="s">
        <v>7979</v>
      </c>
      <c r="G886" s="6">
        <v>16303.95</v>
      </c>
      <c r="H886" s="19">
        <v>43452</v>
      </c>
      <c r="I886" s="13" t="s">
        <v>6675</v>
      </c>
    </row>
    <row r="887" spans="1:22" ht="68.25" customHeight="1">
      <c r="A887" s="12">
        <f t="shared" si="13"/>
        <v>876</v>
      </c>
      <c r="B887" s="13" t="s">
        <v>3289</v>
      </c>
      <c r="C887" s="12" t="s">
        <v>9607</v>
      </c>
      <c r="D887" s="78">
        <v>600</v>
      </c>
      <c r="E887" s="12" t="s">
        <v>7120</v>
      </c>
      <c r="F887" s="78" t="s">
        <v>7980</v>
      </c>
      <c r="G887" s="6">
        <v>16303.95</v>
      </c>
      <c r="H887" s="19">
        <v>43452</v>
      </c>
      <c r="I887" s="13" t="s">
        <v>6675</v>
      </c>
    </row>
    <row r="888" spans="1:22" ht="68.25" customHeight="1">
      <c r="A888" s="12">
        <f t="shared" si="13"/>
        <v>877</v>
      </c>
      <c r="B888" s="13" t="s">
        <v>3289</v>
      </c>
      <c r="C888" s="12" t="s">
        <v>9607</v>
      </c>
      <c r="D888" s="78">
        <v>600</v>
      </c>
      <c r="E888" s="12" t="s">
        <v>7120</v>
      </c>
      <c r="F888" s="78" t="s">
        <v>7981</v>
      </c>
      <c r="G888" s="6">
        <v>16303.95</v>
      </c>
      <c r="H888" s="19">
        <v>44193</v>
      </c>
      <c r="I888" s="925" t="s">
        <v>7982</v>
      </c>
      <c r="J888" s="42"/>
      <c r="K888" s="42"/>
      <c r="L888" s="42"/>
      <c r="M888" s="42"/>
      <c r="N888" s="42"/>
      <c r="O888" s="42"/>
      <c r="P888" s="42"/>
      <c r="Q888" s="42"/>
      <c r="R888" s="42"/>
      <c r="S888" s="42"/>
      <c r="T888" s="42"/>
      <c r="U888" s="42"/>
      <c r="V888" s="42"/>
    </row>
    <row r="889" spans="1:22" ht="68.25" customHeight="1">
      <c r="A889" s="12">
        <f t="shared" si="13"/>
        <v>878</v>
      </c>
      <c r="B889" s="929" t="s">
        <v>3289</v>
      </c>
      <c r="C889" s="12" t="s">
        <v>9608</v>
      </c>
      <c r="D889" s="63">
        <v>600</v>
      </c>
      <c r="E889" s="12" t="s">
        <v>7128</v>
      </c>
      <c r="F889" s="12" t="s">
        <v>7983</v>
      </c>
      <c r="G889" s="12">
        <v>16303.95</v>
      </c>
      <c r="H889" s="19">
        <v>43745</v>
      </c>
      <c r="I889" s="925" t="s">
        <v>3290</v>
      </c>
      <c r="J889" s="942"/>
      <c r="K889" s="942"/>
      <c r="L889" s="942"/>
      <c r="M889" s="942"/>
      <c r="N889" s="942"/>
      <c r="O889" s="942"/>
      <c r="P889" s="942"/>
      <c r="Q889" s="942"/>
      <c r="R889" s="942"/>
      <c r="S889" s="942"/>
      <c r="T889" s="942"/>
      <c r="U889" s="942"/>
      <c r="V889" s="942"/>
    </row>
    <row r="890" spans="1:22" ht="93.75" customHeight="1">
      <c r="A890" s="12">
        <f t="shared" si="13"/>
        <v>879</v>
      </c>
      <c r="B890" s="926" t="s">
        <v>3289</v>
      </c>
      <c r="C890" s="12" t="s">
        <v>7880</v>
      </c>
      <c r="D890" s="12">
        <v>600</v>
      </c>
      <c r="E890" s="12" t="s">
        <v>6935</v>
      </c>
      <c r="F890" s="12" t="s">
        <v>7984</v>
      </c>
      <c r="G890" s="12">
        <v>16303.95</v>
      </c>
      <c r="H890" s="19">
        <v>43713</v>
      </c>
      <c r="I890" s="925" t="s">
        <v>7985</v>
      </c>
    </row>
    <row r="891" spans="1:22" ht="78.599999999999994" customHeight="1">
      <c r="A891" s="12">
        <f t="shared" si="13"/>
        <v>880</v>
      </c>
      <c r="B891" s="926" t="s">
        <v>3289</v>
      </c>
      <c r="C891" s="12" t="s">
        <v>7880</v>
      </c>
      <c r="D891" s="12">
        <v>600</v>
      </c>
      <c r="E891" s="12" t="s">
        <v>6935</v>
      </c>
      <c r="F891" s="12" t="s">
        <v>7986</v>
      </c>
      <c r="G891" s="12">
        <v>16303.95</v>
      </c>
      <c r="H891" s="19">
        <v>43546</v>
      </c>
      <c r="I891" s="925" t="s">
        <v>7823</v>
      </c>
    </row>
    <row r="892" spans="1:22" ht="68.25" customHeight="1">
      <c r="A892" s="12">
        <f t="shared" si="13"/>
        <v>881</v>
      </c>
      <c r="B892" s="13" t="s">
        <v>3289</v>
      </c>
      <c r="C892" s="12" t="s">
        <v>9607</v>
      </c>
      <c r="D892" s="12">
        <v>600</v>
      </c>
      <c r="E892" s="12" t="s">
        <v>7120</v>
      </c>
      <c r="F892" s="12" t="s">
        <v>7987</v>
      </c>
      <c r="G892" s="6">
        <v>16303.95</v>
      </c>
      <c r="H892" s="19">
        <v>43452</v>
      </c>
      <c r="I892" s="13" t="s">
        <v>6675</v>
      </c>
    </row>
    <row r="893" spans="1:22" ht="68.25" customHeight="1">
      <c r="A893" s="12">
        <f t="shared" si="13"/>
        <v>882</v>
      </c>
      <c r="B893" s="926" t="s">
        <v>3289</v>
      </c>
      <c r="C893" s="12" t="s">
        <v>7880</v>
      </c>
      <c r="D893" s="12">
        <v>600</v>
      </c>
      <c r="E893" s="12" t="s">
        <v>6935</v>
      </c>
      <c r="F893" s="12" t="s">
        <v>7988</v>
      </c>
      <c r="G893" s="12">
        <v>16303.95</v>
      </c>
      <c r="H893" s="19">
        <v>43698</v>
      </c>
      <c r="I893" s="925" t="s">
        <v>7194</v>
      </c>
    </row>
    <row r="894" spans="1:22" ht="68.25" customHeight="1">
      <c r="A894" s="12">
        <f t="shared" si="13"/>
        <v>883</v>
      </c>
      <c r="B894" s="926" t="s">
        <v>3289</v>
      </c>
      <c r="C894" s="12" t="s">
        <v>7880</v>
      </c>
      <c r="D894" s="78">
        <v>600</v>
      </c>
      <c r="E894" s="12" t="s">
        <v>6935</v>
      </c>
      <c r="F894" s="12" t="s">
        <v>7989</v>
      </c>
      <c r="G894" s="12">
        <v>16303.95</v>
      </c>
      <c r="H894" s="19">
        <v>43571</v>
      </c>
      <c r="I894" s="925" t="s">
        <v>7426</v>
      </c>
    </row>
    <row r="895" spans="1:22" ht="68.25" customHeight="1">
      <c r="A895" s="12">
        <f t="shared" si="13"/>
        <v>884</v>
      </c>
      <c r="B895" s="925" t="s">
        <v>3289</v>
      </c>
      <c r="C895" s="12" t="s">
        <v>9608</v>
      </c>
      <c r="D895" s="78">
        <v>600</v>
      </c>
      <c r="E895" s="12" t="s">
        <v>7128</v>
      </c>
      <c r="F895" s="12" t="s">
        <v>7990</v>
      </c>
      <c r="G895" s="12">
        <v>16303.95</v>
      </c>
      <c r="H895" s="19">
        <v>43745</v>
      </c>
      <c r="I895" s="925" t="s">
        <v>3290</v>
      </c>
      <c r="J895" s="932"/>
      <c r="K895" s="932"/>
      <c r="L895" s="932"/>
      <c r="M895" s="932"/>
      <c r="N895" s="932"/>
      <c r="O895" s="932"/>
      <c r="P895" s="932"/>
      <c r="Q895" s="932"/>
      <c r="R895" s="932"/>
      <c r="S895" s="932"/>
      <c r="T895" s="932"/>
      <c r="U895" s="932"/>
      <c r="V895" s="932"/>
    </row>
    <row r="896" spans="1:22" ht="87" customHeight="1">
      <c r="A896" s="12">
        <f t="shared" si="13"/>
        <v>885</v>
      </c>
      <c r="B896" s="927" t="s">
        <v>3289</v>
      </c>
      <c r="C896" s="84" t="s">
        <v>7991</v>
      </c>
      <c r="D896" s="78">
        <v>600</v>
      </c>
      <c r="E896" s="12" t="s">
        <v>6935</v>
      </c>
      <c r="F896" s="12" t="s">
        <v>7992</v>
      </c>
      <c r="G896" s="58">
        <v>16303.95</v>
      </c>
      <c r="H896" s="19">
        <v>43777</v>
      </c>
      <c r="I896" s="13" t="s">
        <v>7993</v>
      </c>
    </row>
    <row r="897" spans="1:22" ht="93.75" customHeight="1">
      <c r="A897" s="12">
        <f t="shared" si="13"/>
        <v>886</v>
      </c>
      <c r="B897" s="13" t="s">
        <v>3289</v>
      </c>
      <c r="C897" s="12" t="s">
        <v>7880</v>
      </c>
      <c r="D897" s="78">
        <v>600</v>
      </c>
      <c r="E897" s="12" t="s">
        <v>6935</v>
      </c>
      <c r="F897" s="12" t="s">
        <v>7994</v>
      </c>
      <c r="G897" s="12">
        <v>16303.95</v>
      </c>
      <c r="H897" s="19">
        <v>43545</v>
      </c>
      <c r="I897" s="13" t="s">
        <v>6702</v>
      </c>
    </row>
    <row r="898" spans="1:22" ht="68.25" customHeight="1">
      <c r="A898" s="12">
        <f t="shared" si="13"/>
        <v>887</v>
      </c>
      <c r="B898" s="13" t="s">
        <v>3289</v>
      </c>
      <c r="C898" s="12" t="s">
        <v>9607</v>
      </c>
      <c r="D898" s="78">
        <v>600</v>
      </c>
      <c r="E898" s="12" t="s">
        <v>7120</v>
      </c>
      <c r="F898" s="12" t="s">
        <v>7995</v>
      </c>
      <c r="G898" s="6">
        <v>16303.95</v>
      </c>
      <c r="H898" s="19">
        <v>43452</v>
      </c>
      <c r="I898" s="13" t="s">
        <v>6675</v>
      </c>
    </row>
    <row r="899" spans="1:22" ht="68.25" customHeight="1">
      <c r="A899" s="12">
        <f t="shared" si="13"/>
        <v>888</v>
      </c>
      <c r="B899" s="13" t="s">
        <v>3289</v>
      </c>
      <c r="C899" s="12" t="s">
        <v>9607</v>
      </c>
      <c r="D899" s="78">
        <v>600</v>
      </c>
      <c r="E899" s="12" t="s">
        <v>7120</v>
      </c>
      <c r="F899" s="12" t="s">
        <v>7996</v>
      </c>
      <c r="G899" s="6">
        <v>16303.95</v>
      </c>
      <c r="H899" s="19">
        <v>43452</v>
      </c>
      <c r="I899" s="13" t="s">
        <v>6675</v>
      </c>
    </row>
    <row r="900" spans="1:22" ht="68.25" customHeight="1">
      <c r="A900" s="12">
        <f t="shared" si="13"/>
        <v>889</v>
      </c>
      <c r="B900" s="13" t="s">
        <v>3289</v>
      </c>
      <c r="C900" s="12" t="s">
        <v>9607</v>
      </c>
      <c r="D900" s="78">
        <v>600</v>
      </c>
      <c r="E900" s="12" t="s">
        <v>7120</v>
      </c>
      <c r="F900" s="12" t="s">
        <v>7997</v>
      </c>
      <c r="G900" s="6">
        <v>16303.95</v>
      </c>
      <c r="H900" s="19">
        <v>43452</v>
      </c>
      <c r="I900" s="13" t="s">
        <v>6675</v>
      </c>
    </row>
    <row r="901" spans="1:22" ht="68.25" customHeight="1">
      <c r="A901" s="12">
        <f t="shared" si="13"/>
        <v>890</v>
      </c>
      <c r="B901" s="13" t="s">
        <v>3289</v>
      </c>
      <c r="C901" s="12" t="s">
        <v>9607</v>
      </c>
      <c r="D901" s="78">
        <v>600</v>
      </c>
      <c r="E901" s="12" t="s">
        <v>7120</v>
      </c>
      <c r="F901" s="12" t="s">
        <v>7998</v>
      </c>
      <c r="G901" s="6">
        <v>16303.95</v>
      </c>
      <c r="H901" s="19">
        <v>43452</v>
      </c>
      <c r="I901" s="13" t="s">
        <v>6675</v>
      </c>
    </row>
    <row r="902" spans="1:22" ht="68.25" customHeight="1">
      <c r="A902" s="12">
        <f t="shared" si="13"/>
        <v>891</v>
      </c>
      <c r="B902" s="13" t="s">
        <v>3289</v>
      </c>
      <c r="C902" s="12" t="s">
        <v>9607</v>
      </c>
      <c r="D902" s="78">
        <v>600</v>
      </c>
      <c r="E902" s="12" t="s">
        <v>7120</v>
      </c>
      <c r="F902" s="12" t="s">
        <v>7999</v>
      </c>
      <c r="G902" s="12">
        <v>16303.95</v>
      </c>
      <c r="H902" s="19">
        <v>43452</v>
      </c>
      <c r="I902" s="13" t="s">
        <v>6675</v>
      </c>
    </row>
    <row r="903" spans="1:22" ht="68.25" customHeight="1">
      <c r="A903" s="12">
        <f t="shared" si="13"/>
        <v>892</v>
      </c>
      <c r="B903" s="930" t="s">
        <v>3289</v>
      </c>
      <c r="C903" s="12" t="s">
        <v>7880</v>
      </c>
      <c r="D903" s="966">
        <v>600</v>
      </c>
      <c r="E903" s="84" t="s">
        <v>7120</v>
      </c>
      <c r="F903" s="12" t="s">
        <v>8000</v>
      </c>
      <c r="G903" s="621">
        <v>16303.95</v>
      </c>
      <c r="H903" s="19">
        <v>44159</v>
      </c>
      <c r="I903" s="79" t="s">
        <v>8001</v>
      </c>
      <c r="J903" s="928"/>
      <c r="K903" s="928"/>
      <c r="L903" s="928"/>
      <c r="M903" s="928"/>
      <c r="N903" s="928"/>
      <c r="O903" s="928"/>
      <c r="P903" s="928"/>
      <c r="Q903" s="928"/>
      <c r="R903" s="928"/>
      <c r="S903" s="928"/>
      <c r="T903" s="928"/>
      <c r="U903" s="928"/>
      <c r="V903" s="928"/>
    </row>
    <row r="904" spans="1:22" ht="68.25" customHeight="1">
      <c r="A904" s="12">
        <f t="shared" si="13"/>
        <v>893</v>
      </c>
      <c r="B904" s="927" t="s">
        <v>3289</v>
      </c>
      <c r="C904" s="12" t="s">
        <v>9607</v>
      </c>
      <c r="D904" s="966">
        <v>600</v>
      </c>
      <c r="E904" s="12" t="s">
        <v>7120</v>
      </c>
      <c r="F904" s="19" t="s">
        <v>8002</v>
      </c>
      <c r="G904" s="621">
        <v>16303.95</v>
      </c>
      <c r="H904" s="19">
        <v>43878</v>
      </c>
      <c r="I904" s="79" t="s">
        <v>7519</v>
      </c>
    </row>
    <row r="905" spans="1:22" ht="68.25" customHeight="1">
      <c r="A905" s="12">
        <f t="shared" si="13"/>
        <v>894</v>
      </c>
      <c r="B905" s="13" t="s">
        <v>3289</v>
      </c>
      <c r="C905" s="12" t="s">
        <v>9607</v>
      </c>
      <c r="D905" s="78">
        <v>600</v>
      </c>
      <c r="E905" s="12" t="s">
        <v>7120</v>
      </c>
      <c r="F905" s="12" t="s">
        <v>8003</v>
      </c>
      <c r="G905" s="6">
        <v>16303.95</v>
      </c>
      <c r="H905" s="19">
        <v>43452</v>
      </c>
      <c r="I905" s="13" t="s">
        <v>6675</v>
      </c>
    </row>
    <row r="906" spans="1:22" ht="68.25" customHeight="1">
      <c r="A906" s="12">
        <f t="shared" si="13"/>
        <v>895</v>
      </c>
      <c r="B906" s="13" t="s">
        <v>3289</v>
      </c>
      <c r="C906" s="12" t="s">
        <v>9607</v>
      </c>
      <c r="D906" s="78">
        <v>600</v>
      </c>
      <c r="E906" s="12" t="s">
        <v>7120</v>
      </c>
      <c r="F906" s="12" t="s">
        <v>8004</v>
      </c>
      <c r="G906" s="6">
        <v>16303.95</v>
      </c>
      <c r="H906" s="19">
        <v>43452</v>
      </c>
      <c r="I906" s="13" t="s">
        <v>6675</v>
      </c>
    </row>
    <row r="907" spans="1:22" ht="68.25" customHeight="1">
      <c r="A907" s="12">
        <f t="shared" si="13"/>
        <v>896</v>
      </c>
      <c r="B907" s="13" t="s">
        <v>3289</v>
      </c>
      <c r="C907" s="12" t="s">
        <v>7880</v>
      </c>
      <c r="D907" s="78">
        <v>600</v>
      </c>
      <c r="E907" s="12" t="s">
        <v>6935</v>
      </c>
      <c r="F907" s="12" t="s">
        <v>8005</v>
      </c>
      <c r="G907" s="12">
        <v>16303.95</v>
      </c>
      <c r="H907" s="19">
        <v>43517</v>
      </c>
      <c r="I907" s="925" t="s">
        <v>8006</v>
      </c>
    </row>
    <row r="908" spans="1:22" ht="68.25" customHeight="1">
      <c r="A908" s="12">
        <f t="shared" ref="A908:A971" si="14">1+A907</f>
        <v>897</v>
      </c>
      <c r="B908" s="933" t="s">
        <v>3289</v>
      </c>
      <c r="C908" s="19" t="s">
        <v>9608</v>
      </c>
      <c r="D908" s="98">
        <v>600</v>
      </c>
      <c r="E908" s="19" t="s">
        <v>7120</v>
      </c>
      <c r="F908" s="19" t="s">
        <v>8007</v>
      </c>
      <c r="G908" s="12">
        <v>16303.95</v>
      </c>
      <c r="H908" s="19">
        <v>43745</v>
      </c>
      <c r="I908" s="925" t="s">
        <v>3290</v>
      </c>
      <c r="J908" s="967"/>
      <c r="K908" s="947"/>
      <c r="L908" s="947"/>
      <c r="M908" s="947"/>
      <c r="N908" s="947"/>
      <c r="O908" s="947"/>
      <c r="P908" s="947"/>
      <c r="Q908" s="947"/>
      <c r="R908" s="947"/>
      <c r="S908" s="947"/>
      <c r="T908" s="947"/>
      <c r="U908" s="947"/>
      <c r="V908" s="947"/>
    </row>
    <row r="909" spans="1:22" ht="68.25" customHeight="1">
      <c r="A909" s="12">
        <f t="shared" si="14"/>
        <v>898</v>
      </c>
      <c r="B909" s="927" t="s">
        <v>3289</v>
      </c>
      <c r="C909" s="12" t="s">
        <v>7880</v>
      </c>
      <c r="D909" s="78">
        <v>600</v>
      </c>
      <c r="E909" s="12" t="s">
        <v>7120</v>
      </c>
      <c r="F909" s="12" t="s">
        <v>8008</v>
      </c>
      <c r="G909" s="12">
        <v>16303.95</v>
      </c>
      <c r="H909" s="19">
        <v>43819</v>
      </c>
      <c r="I909" s="13" t="s">
        <v>7222</v>
      </c>
    </row>
    <row r="910" spans="1:22" ht="68.25" customHeight="1">
      <c r="A910" s="12">
        <f t="shared" si="14"/>
        <v>899</v>
      </c>
      <c r="B910" s="13" t="s">
        <v>3289</v>
      </c>
      <c r="C910" s="12" t="s">
        <v>7880</v>
      </c>
      <c r="D910" s="78">
        <v>600</v>
      </c>
      <c r="E910" s="12" t="s">
        <v>6935</v>
      </c>
      <c r="F910" s="12" t="s">
        <v>8009</v>
      </c>
      <c r="G910" s="12">
        <v>16303.95</v>
      </c>
      <c r="H910" s="19">
        <v>43545</v>
      </c>
      <c r="I910" s="13" t="s">
        <v>6702</v>
      </c>
    </row>
    <row r="911" spans="1:22" ht="68.25" customHeight="1">
      <c r="A911" s="12">
        <f t="shared" si="14"/>
        <v>900</v>
      </c>
      <c r="B911" s="13" t="s">
        <v>3289</v>
      </c>
      <c r="C911" s="12" t="s">
        <v>9607</v>
      </c>
      <c r="D911" s="78">
        <v>600</v>
      </c>
      <c r="E911" s="12" t="s">
        <v>7120</v>
      </c>
      <c r="F911" s="12" t="s">
        <v>8010</v>
      </c>
      <c r="G911" s="6">
        <v>16303.95</v>
      </c>
      <c r="H911" s="19">
        <v>43452</v>
      </c>
      <c r="I911" s="13" t="s">
        <v>6675</v>
      </c>
    </row>
    <row r="912" spans="1:22" ht="68.25" customHeight="1">
      <c r="A912" s="12">
        <f t="shared" si="14"/>
        <v>901</v>
      </c>
      <c r="B912" s="13" t="s">
        <v>3289</v>
      </c>
      <c r="C912" s="12" t="s">
        <v>9607</v>
      </c>
      <c r="D912" s="78">
        <v>600</v>
      </c>
      <c r="E912" s="12" t="s">
        <v>7120</v>
      </c>
      <c r="F912" s="12" t="s">
        <v>8011</v>
      </c>
      <c r="G912" s="6">
        <v>16303.95</v>
      </c>
      <c r="H912" s="19">
        <v>43452</v>
      </c>
      <c r="I912" s="13" t="s">
        <v>6675</v>
      </c>
    </row>
    <row r="913" spans="1:22" ht="106.5" customHeight="1">
      <c r="A913" s="12">
        <f t="shared" si="14"/>
        <v>902</v>
      </c>
      <c r="B913" s="13" t="s">
        <v>3289</v>
      </c>
      <c r="C913" s="12" t="s">
        <v>9607</v>
      </c>
      <c r="D913" s="78">
        <v>600</v>
      </c>
      <c r="E913" s="12" t="s">
        <v>7120</v>
      </c>
      <c r="F913" s="12" t="s">
        <v>8012</v>
      </c>
      <c r="G913" s="6">
        <v>16303.95</v>
      </c>
      <c r="H913" s="19">
        <v>43452</v>
      </c>
      <c r="I913" s="13" t="s">
        <v>6675</v>
      </c>
    </row>
    <row r="914" spans="1:22" ht="68.25" customHeight="1">
      <c r="A914" s="12">
        <f t="shared" si="14"/>
        <v>903</v>
      </c>
      <c r="B914" s="13" t="s">
        <v>3289</v>
      </c>
      <c r="C914" s="12" t="s">
        <v>9607</v>
      </c>
      <c r="D914" s="78">
        <v>600</v>
      </c>
      <c r="E914" s="12" t="s">
        <v>7120</v>
      </c>
      <c r="F914" s="78" t="s">
        <v>8013</v>
      </c>
      <c r="G914" s="6">
        <v>16303.95</v>
      </c>
      <c r="H914" s="19">
        <v>43452</v>
      </c>
      <c r="I914" s="13" t="s">
        <v>6675</v>
      </c>
    </row>
    <row r="915" spans="1:22" ht="68.25" customHeight="1">
      <c r="A915" s="12">
        <f t="shared" si="14"/>
        <v>904</v>
      </c>
      <c r="B915" s="925" t="s">
        <v>3289</v>
      </c>
      <c r="C915" s="12" t="s">
        <v>9608</v>
      </c>
      <c r="D915" s="78">
        <v>600</v>
      </c>
      <c r="E915" s="12" t="s">
        <v>7128</v>
      </c>
      <c r="F915" s="12" t="s">
        <v>8014</v>
      </c>
      <c r="G915" s="12">
        <v>16303.95</v>
      </c>
      <c r="H915" s="19">
        <v>43745</v>
      </c>
      <c r="I915" s="925" t="s">
        <v>3290</v>
      </c>
      <c r="J915" s="932"/>
      <c r="K915" s="932"/>
      <c r="L915" s="932"/>
      <c r="M915" s="932"/>
      <c r="N915" s="932"/>
      <c r="O915" s="932"/>
      <c r="P915" s="932"/>
      <c r="Q915" s="932"/>
      <c r="R915" s="932"/>
      <c r="S915" s="932"/>
      <c r="T915" s="932"/>
      <c r="U915" s="932"/>
      <c r="V915" s="932"/>
    </row>
    <row r="916" spans="1:22" ht="68.25" customHeight="1">
      <c r="A916" s="12">
        <f t="shared" si="14"/>
        <v>905</v>
      </c>
      <c r="B916" s="925" t="s">
        <v>3289</v>
      </c>
      <c r="C916" s="12" t="s">
        <v>7880</v>
      </c>
      <c r="D916" s="966">
        <v>600</v>
      </c>
      <c r="E916" s="84" t="s">
        <v>7120</v>
      </c>
      <c r="F916" s="12" t="s">
        <v>8015</v>
      </c>
      <c r="G916" s="621">
        <v>16303.95</v>
      </c>
      <c r="H916" s="19">
        <v>43494</v>
      </c>
      <c r="I916" s="13" t="s">
        <v>8016</v>
      </c>
    </row>
    <row r="917" spans="1:22" ht="68.25" customHeight="1">
      <c r="A917" s="12">
        <f t="shared" si="14"/>
        <v>906</v>
      </c>
      <c r="B917" s="925" t="s">
        <v>3289</v>
      </c>
      <c r="C917" s="12" t="s">
        <v>9608</v>
      </c>
      <c r="D917" s="78">
        <v>600</v>
      </c>
      <c r="E917" s="12" t="s">
        <v>7128</v>
      </c>
      <c r="F917" s="12" t="s">
        <v>8017</v>
      </c>
      <c r="G917" s="12">
        <v>16303.95</v>
      </c>
      <c r="H917" s="19">
        <v>43745</v>
      </c>
      <c r="I917" s="925" t="s">
        <v>3290</v>
      </c>
      <c r="J917" s="932"/>
      <c r="K917" s="932"/>
      <c r="L917" s="932"/>
      <c r="M917" s="932"/>
      <c r="N917" s="932"/>
      <c r="O917" s="932"/>
      <c r="P917" s="932"/>
      <c r="Q917" s="932"/>
      <c r="R917" s="932"/>
      <c r="S917" s="932"/>
      <c r="T917" s="932"/>
      <c r="U917" s="932"/>
      <c r="V917" s="932"/>
    </row>
    <row r="918" spans="1:22" ht="68.25" customHeight="1">
      <c r="A918" s="12">
        <f t="shared" si="14"/>
        <v>907</v>
      </c>
      <c r="B918" s="13" t="s">
        <v>3289</v>
      </c>
      <c r="C918" s="12" t="s">
        <v>7880</v>
      </c>
      <c r="D918" s="78">
        <v>600</v>
      </c>
      <c r="E918" s="12" t="s">
        <v>6935</v>
      </c>
      <c r="F918" s="12" t="s">
        <v>8018</v>
      </c>
      <c r="G918" s="12">
        <v>16303.95</v>
      </c>
      <c r="H918" s="19">
        <v>43545</v>
      </c>
      <c r="I918" s="13" t="s">
        <v>6702</v>
      </c>
    </row>
    <row r="919" spans="1:22" ht="68.25" customHeight="1">
      <c r="A919" s="12">
        <f t="shared" si="14"/>
        <v>908</v>
      </c>
      <c r="B919" s="929" t="s">
        <v>3289</v>
      </c>
      <c r="C919" s="12" t="s">
        <v>9608</v>
      </c>
      <c r="D919" s="88">
        <v>600</v>
      </c>
      <c r="E919" s="12" t="s">
        <v>7128</v>
      </c>
      <c r="F919" s="63" t="s">
        <v>8019</v>
      </c>
      <c r="G919" s="63">
        <v>16303.95</v>
      </c>
      <c r="H919" s="19">
        <v>43745</v>
      </c>
      <c r="I919" s="925" t="s">
        <v>3290</v>
      </c>
      <c r="J919" s="932"/>
      <c r="K919" s="932"/>
      <c r="L919" s="932"/>
      <c r="M919" s="932"/>
      <c r="N919" s="932"/>
      <c r="O919" s="932"/>
      <c r="P919" s="932"/>
      <c r="Q919" s="932"/>
      <c r="R919" s="932"/>
      <c r="S919" s="932"/>
      <c r="T919" s="932"/>
      <c r="U919" s="932"/>
      <c r="V919" s="932"/>
    </row>
    <row r="920" spans="1:22" ht="68.25" customHeight="1">
      <c r="A920" s="12">
        <f t="shared" si="14"/>
        <v>909</v>
      </c>
      <c r="B920" s="929" t="s">
        <v>3289</v>
      </c>
      <c r="C920" s="12" t="s">
        <v>9608</v>
      </c>
      <c r="D920" s="91">
        <v>600</v>
      </c>
      <c r="E920" s="12" t="s">
        <v>7128</v>
      </c>
      <c r="F920" s="78" t="s">
        <v>8020</v>
      </c>
      <c r="G920" s="12">
        <v>16303.95</v>
      </c>
      <c r="H920" s="19">
        <v>43745</v>
      </c>
      <c r="I920" s="925" t="s">
        <v>3290</v>
      </c>
      <c r="J920" s="932"/>
      <c r="K920" s="932"/>
      <c r="L920" s="932"/>
      <c r="M920" s="932"/>
      <c r="N920" s="932"/>
      <c r="O920" s="932"/>
      <c r="P920" s="932"/>
      <c r="Q920" s="932"/>
      <c r="R920" s="932"/>
      <c r="S920" s="932"/>
      <c r="T920" s="932"/>
      <c r="U920" s="932"/>
      <c r="V920" s="932"/>
    </row>
    <row r="921" spans="1:22" ht="68.25" customHeight="1">
      <c r="A921" s="12">
        <f t="shared" si="14"/>
        <v>910</v>
      </c>
      <c r="B921" s="926" t="s">
        <v>3289</v>
      </c>
      <c r="C921" s="12" t="s">
        <v>7880</v>
      </c>
      <c r="D921" s="78">
        <v>600</v>
      </c>
      <c r="E921" s="12" t="s">
        <v>6935</v>
      </c>
      <c r="F921" s="78" t="s">
        <v>8021</v>
      </c>
      <c r="G921" s="12">
        <v>16303.95</v>
      </c>
      <c r="H921" s="19">
        <v>43677</v>
      </c>
      <c r="I921" s="925" t="s">
        <v>7785</v>
      </c>
    </row>
    <row r="922" spans="1:22" ht="68.25" customHeight="1">
      <c r="A922" s="12">
        <f t="shared" si="14"/>
        <v>911</v>
      </c>
      <c r="B922" s="925" t="s">
        <v>3289</v>
      </c>
      <c r="C922" s="12" t="s">
        <v>7880</v>
      </c>
      <c r="D922" s="966">
        <v>600</v>
      </c>
      <c r="E922" s="84" t="s">
        <v>7120</v>
      </c>
      <c r="F922" s="78" t="s">
        <v>8022</v>
      </c>
      <c r="G922" s="621">
        <v>16303.95</v>
      </c>
      <c r="H922" s="19">
        <v>43496</v>
      </c>
      <c r="I922" s="13" t="s">
        <v>8023</v>
      </c>
    </row>
    <row r="923" spans="1:22" ht="68.25" customHeight="1">
      <c r="A923" s="12">
        <f t="shared" si="14"/>
        <v>912</v>
      </c>
      <c r="B923" s="12" t="s">
        <v>3289</v>
      </c>
      <c r="C923" s="12" t="s">
        <v>7880</v>
      </c>
      <c r="D923" s="966">
        <v>600</v>
      </c>
      <c r="E923" s="84" t="s">
        <v>7120</v>
      </c>
      <c r="F923" s="78" t="s">
        <v>8024</v>
      </c>
      <c r="G923" s="621">
        <v>16303.95</v>
      </c>
      <c r="H923" s="19">
        <v>43531</v>
      </c>
      <c r="I923" s="13" t="s">
        <v>8025</v>
      </c>
      <c r="J923" s="928"/>
      <c r="K923" s="928"/>
      <c r="L923" s="928"/>
      <c r="M923" s="928"/>
      <c r="N923" s="928"/>
      <c r="O923" s="928"/>
      <c r="P923" s="928"/>
      <c r="Q923" s="928"/>
      <c r="R923" s="928"/>
      <c r="S923" s="928"/>
      <c r="T923" s="928"/>
      <c r="U923" s="928"/>
      <c r="V923" s="928"/>
    </row>
    <row r="924" spans="1:22" ht="68.25" customHeight="1">
      <c r="A924" s="12">
        <f t="shared" si="14"/>
        <v>913</v>
      </c>
      <c r="B924" s="13" t="s">
        <v>3289</v>
      </c>
      <c r="C924" s="12" t="s">
        <v>7880</v>
      </c>
      <c r="D924" s="78">
        <v>600</v>
      </c>
      <c r="E924" s="12" t="s">
        <v>6935</v>
      </c>
      <c r="F924" s="78" t="s">
        <v>8026</v>
      </c>
      <c r="G924" s="12">
        <v>16303.95</v>
      </c>
      <c r="H924" s="19">
        <v>43545</v>
      </c>
      <c r="I924" s="13" t="s">
        <v>6702</v>
      </c>
    </row>
    <row r="925" spans="1:22" ht="68.25" customHeight="1">
      <c r="A925" s="12">
        <f t="shared" si="14"/>
        <v>914</v>
      </c>
      <c r="B925" s="926" t="s">
        <v>3289</v>
      </c>
      <c r="C925" s="12" t="s">
        <v>7880</v>
      </c>
      <c r="D925" s="78">
        <v>600</v>
      </c>
      <c r="E925" s="12" t="s">
        <v>6935</v>
      </c>
      <c r="F925" s="78" t="s">
        <v>8027</v>
      </c>
      <c r="G925" s="12">
        <v>16303.95</v>
      </c>
      <c r="H925" s="19">
        <v>43614</v>
      </c>
      <c r="I925" s="925" t="s">
        <v>7359</v>
      </c>
    </row>
    <row r="926" spans="1:22" ht="68.25" customHeight="1">
      <c r="A926" s="12">
        <f t="shared" si="14"/>
        <v>915</v>
      </c>
      <c r="B926" s="13" t="s">
        <v>3289</v>
      </c>
      <c r="C926" s="12" t="s">
        <v>7880</v>
      </c>
      <c r="D926" s="78">
        <v>600</v>
      </c>
      <c r="E926" s="12" t="s">
        <v>6935</v>
      </c>
      <c r="F926" s="78" t="s">
        <v>8028</v>
      </c>
      <c r="G926" s="12">
        <v>16303.95</v>
      </c>
      <c r="H926" s="19">
        <v>43510</v>
      </c>
      <c r="I926" s="925" t="s">
        <v>8029</v>
      </c>
    </row>
    <row r="927" spans="1:22" ht="68.25" customHeight="1">
      <c r="A927" s="12">
        <f t="shared" si="14"/>
        <v>916</v>
      </c>
      <c r="B927" s="13" t="s">
        <v>3289</v>
      </c>
      <c r="C927" s="12" t="s">
        <v>9607</v>
      </c>
      <c r="D927" s="78">
        <v>600</v>
      </c>
      <c r="E927" s="12" t="s">
        <v>7120</v>
      </c>
      <c r="F927" s="78" t="s">
        <v>8030</v>
      </c>
      <c r="G927" s="6">
        <v>16303.95</v>
      </c>
      <c r="H927" s="19">
        <v>43452</v>
      </c>
      <c r="I927" s="13" t="s">
        <v>6675</v>
      </c>
    </row>
    <row r="928" spans="1:22" ht="68.25" customHeight="1">
      <c r="A928" s="12">
        <f t="shared" si="14"/>
        <v>917</v>
      </c>
      <c r="B928" s="926" t="s">
        <v>3289</v>
      </c>
      <c r="C928" s="12" t="s">
        <v>7880</v>
      </c>
      <c r="D928" s="78">
        <v>600</v>
      </c>
      <c r="E928" s="12" t="s">
        <v>6935</v>
      </c>
      <c r="F928" s="78" t="s">
        <v>8031</v>
      </c>
      <c r="G928" s="12">
        <v>16303.95</v>
      </c>
      <c r="H928" s="19">
        <v>43665</v>
      </c>
      <c r="I928" s="925" t="s">
        <v>7186</v>
      </c>
    </row>
    <row r="929" spans="1:22" ht="68.25" customHeight="1">
      <c r="A929" s="12">
        <f t="shared" si="14"/>
        <v>918</v>
      </c>
      <c r="B929" s="926" t="s">
        <v>3289</v>
      </c>
      <c r="C929" s="12" t="s">
        <v>7880</v>
      </c>
      <c r="D929" s="78">
        <v>600</v>
      </c>
      <c r="E929" s="12" t="s">
        <v>6935</v>
      </c>
      <c r="F929" s="78" t="s">
        <v>8032</v>
      </c>
      <c r="G929" s="12">
        <v>16303.95</v>
      </c>
      <c r="H929" s="19">
        <v>43662</v>
      </c>
      <c r="I929" s="925" t="s">
        <v>7331</v>
      </c>
    </row>
    <row r="930" spans="1:22" ht="107.25" customHeight="1">
      <c r="A930" s="12">
        <f t="shared" si="14"/>
        <v>919</v>
      </c>
      <c r="B930" s="13" t="s">
        <v>3289</v>
      </c>
      <c r="C930" s="12" t="s">
        <v>7880</v>
      </c>
      <c r="D930" s="78">
        <v>600</v>
      </c>
      <c r="E930" s="12" t="s">
        <v>6935</v>
      </c>
      <c r="F930" s="78" t="s">
        <v>8033</v>
      </c>
      <c r="G930" s="12">
        <v>16303.95</v>
      </c>
      <c r="H930" s="19">
        <v>43497</v>
      </c>
      <c r="I930" s="925" t="s">
        <v>8034</v>
      </c>
    </row>
    <row r="931" spans="1:22" ht="68.25" customHeight="1">
      <c r="A931" s="12">
        <f t="shared" si="14"/>
        <v>920</v>
      </c>
      <c r="B931" s="13" t="s">
        <v>3289</v>
      </c>
      <c r="C931" s="12" t="s">
        <v>8035</v>
      </c>
      <c r="D931" s="78">
        <v>1500</v>
      </c>
      <c r="E931" s="12" t="s">
        <v>6939</v>
      </c>
      <c r="F931" s="78" t="s">
        <v>8036</v>
      </c>
      <c r="G931" s="6">
        <v>69810</v>
      </c>
      <c r="H931" s="19">
        <v>43452</v>
      </c>
      <c r="I931" s="13" t="s">
        <v>6675</v>
      </c>
    </row>
    <row r="932" spans="1:22" ht="68.25" customHeight="1">
      <c r="A932" s="12">
        <f t="shared" si="14"/>
        <v>921</v>
      </c>
      <c r="B932" s="926" t="s">
        <v>3289</v>
      </c>
      <c r="C932" s="12" t="s">
        <v>7880</v>
      </c>
      <c r="D932" s="78">
        <v>600</v>
      </c>
      <c r="E932" s="12" t="s">
        <v>6935</v>
      </c>
      <c r="F932" s="12" t="s">
        <v>8037</v>
      </c>
      <c r="G932" s="12">
        <v>16303.95</v>
      </c>
      <c r="H932" s="19">
        <v>43650</v>
      </c>
      <c r="I932" s="925" t="s">
        <v>7906</v>
      </c>
    </row>
    <row r="933" spans="1:22" ht="68.25" customHeight="1">
      <c r="A933" s="12">
        <f t="shared" si="14"/>
        <v>922</v>
      </c>
      <c r="B933" s="929" t="s">
        <v>3289</v>
      </c>
      <c r="C933" s="12" t="s">
        <v>8538</v>
      </c>
      <c r="D933" s="78">
        <v>0.06</v>
      </c>
      <c r="E933" s="84" t="s">
        <v>9612</v>
      </c>
      <c r="F933" s="12" t="s">
        <v>8539</v>
      </c>
      <c r="G933" s="12">
        <v>2.4500000000000002</v>
      </c>
      <c r="H933" s="19">
        <v>43745</v>
      </c>
      <c r="I933" s="925" t="s">
        <v>3290</v>
      </c>
    </row>
    <row r="934" spans="1:22" ht="68.25" customHeight="1">
      <c r="A934" s="12">
        <f t="shared" si="14"/>
        <v>923</v>
      </c>
      <c r="B934" s="927" t="s">
        <v>3289</v>
      </c>
      <c r="C934" s="12" t="s">
        <v>8038</v>
      </c>
      <c r="D934" s="78">
        <v>119998</v>
      </c>
      <c r="E934" s="84" t="s">
        <v>3299</v>
      </c>
      <c r="F934" s="12" t="s">
        <v>8039</v>
      </c>
      <c r="G934" s="970" t="s">
        <v>9613</v>
      </c>
      <c r="H934" s="19">
        <v>43749</v>
      </c>
      <c r="I934" s="13" t="s">
        <v>7337</v>
      </c>
    </row>
    <row r="935" spans="1:22" ht="68.25" customHeight="1">
      <c r="A935" s="12">
        <f t="shared" si="14"/>
        <v>924</v>
      </c>
      <c r="B935" s="926" t="s">
        <v>3289</v>
      </c>
      <c r="C935" s="12" t="s">
        <v>7880</v>
      </c>
      <c r="D935" s="78">
        <v>600</v>
      </c>
      <c r="E935" s="84" t="s">
        <v>6935</v>
      </c>
      <c r="F935" s="12" t="s">
        <v>8040</v>
      </c>
      <c r="G935" s="621">
        <v>16303.95</v>
      </c>
      <c r="H935" s="19">
        <v>43647</v>
      </c>
      <c r="I935" s="925" t="s">
        <v>7018</v>
      </c>
    </row>
    <row r="936" spans="1:22" ht="68.25" customHeight="1">
      <c r="A936" s="12">
        <f t="shared" si="14"/>
        <v>925</v>
      </c>
      <c r="B936" s="927" t="s">
        <v>3289</v>
      </c>
      <c r="C936" s="12" t="s">
        <v>7880</v>
      </c>
      <c r="D936" s="966">
        <v>600</v>
      </c>
      <c r="E936" s="84" t="s">
        <v>7120</v>
      </c>
      <c r="F936" s="12" t="s">
        <v>8041</v>
      </c>
      <c r="G936" s="621">
        <v>16303.95</v>
      </c>
      <c r="H936" s="19">
        <v>44034</v>
      </c>
      <c r="I936" s="79" t="s">
        <v>8042</v>
      </c>
    </row>
    <row r="937" spans="1:22" ht="100.5" customHeight="1">
      <c r="A937" s="12">
        <f t="shared" si="14"/>
        <v>926</v>
      </c>
      <c r="B937" s="926" t="s">
        <v>3289</v>
      </c>
      <c r="C937" s="12" t="s">
        <v>3649</v>
      </c>
      <c r="D937" s="78">
        <v>3440</v>
      </c>
      <c r="E937" s="12" t="s">
        <v>3635</v>
      </c>
      <c r="F937" s="12" t="s">
        <v>3650</v>
      </c>
      <c r="G937" s="58">
        <v>198281.60000000001</v>
      </c>
      <c r="H937" s="19">
        <v>43570</v>
      </c>
      <c r="I937" s="925" t="s">
        <v>6683</v>
      </c>
    </row>
    <row r="938" spans="1:22" ht="84.75" customHeight="1">
      <c r="A938" s="12">
        <f t="shared" si="14"/>
        <v>927</v>
      </c>
      <c r="B938" s="929" t="s">
        <v>3289</v>
      </c>
      <c r="C938" s="12" t="s">
        <v>9614</v>
      </c>
      <c r="D938" s="91">
        <v>2500</v>
      </c>
      <c r="E938" s="12" t="s">
        <v>6939</v>
      </c>
      <c r="F938" s="12" t="s">
        <v>8043</v>
      </c>
      <c r="G938" s="12">
        <v>116350</v>
      </c>
      <c r="H938" s="19">
        <v>43745</v>
      </c>
      <c r="I938" s="925" t="s">
        <v>3290</v>
      </c>
      <c r="J938" s="932"/>
      <c r="K938" s="932"/>
      <c r="L938" s="932"/>
      <c r="M938" s="932"/>
      <c r="N938" s="932"/>
      <c r="O938" s="932"/>
      <c r="P938" s="932"/>
      <c r="Q938" s="932"/>
      <c r="R938" s="932"/>
      <c r="S938" s="932"/>
      <c r="T938" s="932"/>
      <c r="U938" s="932"/>
      <c r="V938" s="932"/>
    </row>
    <row r="939" spans="1:22" ht="68.25" customHeight="1">
      <c r="A939" s="12">
        <f t="shared" si="14"/>
        <v>928</v>
      </c>
      <c r="B939" s="927" t="s">
        <v>3289</v>
      </c>
      <c r="C939" s="12" t="s">
        <v>8044</v>
      </c>
      <c r="D939" s="78">
        <v>1000</v>
      </c>
      <c r="E939" s="13" t="s">
        <v>6935</v>
      </c>
      <c r="F939" s="12" t="s">
        <v>8045</v>
      </c>
      <c r="G939" s="12">
        <v>27173.25</v>
      </c>
      <c r="H939" s="19">
        <v>43810</v>
      </c>
      <c r="I939" s="13" t="s">
        <v>8046</v>
      </c>
    </row>
    <row r="940" spans="1:22" ht="68.25" customHeight="1">
      <c r="A940" s="12">
        <f t="shared" si="14"/>
        <v>929</v>
      </c>
      <c r="B940" s="13" t="s">
        <v>3289</v>
      </c>
      <c r="C940" s="12" t="s">
        <v>8044</v>
      </c>
      <c r="D940" s="78">
        <v>1000</v>
      </c>
      <c r="E940" s="12" t="s">
        <v>6935</v>
      </c>
      <c r="F940" s="12" t="s">
        <v>8047</v>
      </c>
      <c r="G940" s="12">
        <v>27173.25</v>
      </c>
      <c r="H940" s="19">
        <v>43521</v>
      </c>
      <c r="I940" s="925" t="s">
        <v>7468</v>
      </c>
    </row>
    <row r="941" spans="1:22" ht="68.25" customHeight="1">
      <c r="A941" s="12">
        <f t="shared" si="14"/>
        <v>930</v>
      </c>
      <c r="B941" s="13" t="s">
        <v>3289</v>
      </c>
      <c r="C941" s="12" t="s">
        <v>8044</v>
      </c>
      <c r="D941" s="78">
        <v>1000</v>
      </c>
      <c r="E941" s="12" t="s">
        <v>6935</v>
      </c>
      <c r="F941" s="12" t="s">
        <v>8048</v>
      </c>
      <c r="G941" s="12">
        <v>27173.25</v>
      </c>
      <c r="H941" s="19">
        <v>43517</v>
      </c>
      <c r="I941" s="925" t="s">
        <v>8006</v>
      </c>
    </row>
    <row r="942" spans="1:22" ht="68.25" customHeight="1">
      <c r="A942" s="12">
        <f t="shared" si="14"/>
        <v>931</v>
      </c>
      <c r="B942" s="13" t="s">
        <v>3289</v>
      </c>
      <c r="C942" s="12" t="s">
        <v>9615</v>
      </c>
      <c r="D942" s="78">
        <v>1000</v>
      </c>
      <c r="E942" s="12" t="s">
        <v>7120</v>
      </c>
      <c r="F942" s="12" t="s">
        <v>8049</v>
      </c>
      <c r="G942" s="12">
        <v>27173.25</v>
      </c>
      <c r="H942" s="19">
        <v>43452</v>
      </c>
      <c r="I942" s="13" t="s">
        <v>6675</v>
      </c>
    </row>
    <row r="943" spans="1:22" ht="68.25" customHeight="1">
      <c r="A943" s="12">
        <f t="shared" si="14"/>
        <v>932</v>
      </c>
      <c r="B943" s="13" t="s">
        <v>3289</v>
      </c>
      <c r="C943" s="12" t="s">
        <v>9615</v>
      </c>
      <c r="D943" s="78">
        <v>1000</v>
      </c>
      <c r="E943" s="12" t="s">
        <v>7120</v>
      </c>
      <c r="F943" s="12" t="s">
        <v>8050</v>
      </c>
      <c r="G943" s="12">
        <v>27173.25</v>
      </c>
      <c r="H943" s="19">
        <v>43452</v>
      </c>
      <c r="I943" s="13" t="s">
        <v>6675</v>
      </c>
    </row>
    <row r="944" spans="1:22" ht="68.25" customHeight="1">
      <c r="A944" s="12">
        <f t="shared" si="14"/>
        <v>933</v>
      </c>
      <c r="B944" s="929" t="s">
        <v>3289</v>
      </c>
      <c r="C944" s="12" t="s">
        <v>8093</v>
      </c>
      <c r="D944" s="88">
        <v>1000</v>
      </c>
      <c r="E944" s="12" t="s">
        <v>7128</v>
      </c>
      <c r="F944" s="12" t="s">
        <v>8051</v>
      </c>
      <c r="G944" s="12">
        <v>27173.25</v>
      </c>
      <c r="H944" s="19">
        <v>43745</v>
      </c>
      <c r="I944" s="925" t="s">
        <v>3290</v>
      </c>
      <c r="J944" s="932"/>
      <c r="K944" s="932"/>
      <c r="L944" s="932"/>
      <c r="M944" s="932"/>
      <c r="N944" s="932"/>
      <c r="O944" s="932"/>
      <c r="P944" s="932"/>
      <c r="Q944" s="932"/>
      <c r="R944" s="932"/>
      <c r="S944" s="932"/>
      <c r="T944" s="932"/>
      <c r="U944" s="932"/>
      <c r="V944" s="932"/>
    </row>
    <row r="945" spans="1:22" ht="68.25" customHeight="1">
      <c r="A945" s="12">
        <f t="shared" si="14"/>
        <v>934</v>
      </c>
      <c r="B945" s="13" t="s">
        <v>3289</v>
      </c>
      <c r="C945" s="12" t="s">
        <v>8044</v>
      </c>
      <c r="D945" s="78">
        <v>1000</v>
      </c>
      <c r="E945" s="12" t="s">
        <v>6935</v>
      </c>
      <c r="F945" s="12" t="s">
        <v>8052</v>
      </c>
      <c r="G945" s="12">
        <v>27173.25</v>
      </c>
      <c r="H945" s="19">
        <v>43510</v>
      </c>
      <c r="I945" s="925" t="s">
        <v>8029</v>
      </c>
    </row>
    <row r="946" spans="1:22" ht="68.25" customHeight="1">
      <c r="A946" s="12">
        <f t="shared" si="14"/>
        <v>935</v>
      </c>
      <c r="B946" s="13" t="s">
        <v>3289</v>
      </c>
      <c r="C946" s="12" t="s">
        <v>8044</v>
      </c>
      <c r="D946" s="78">
        <v>1000</v>
      </c>
      <c r="E946" s="12" t="s">
        <v>6935</v>
      </c>
      <c r="F946" s="12" t="s">
        <v>8053</v>
      </c>
      <c r="G946" s="12">
        <v>27173.25</v>
      </c>
      <c r="H946" s="19">
        <v>43510</v>
      </c>
      <c r="I946" s="925" t="s">
        <v>8029</v>
      </c>
    </row>
    <row r="947" spans="1:22" ht="68.25" customHeight="1">
      <c r="A947" s="12">
        <f t="shared" si="14"/>
        <v>936</v>
      </c>
      <c r="B947" s="13" t="s">
        <v>3289</v>
      </c>
      <c r="C947" s="12" t="s">
        <v>9615</v>
      </c>
      <c r="D947" s="78">
        <v>1000</v>
      </c>
      <c r="E947" s="12" t="s">
        <v>7120</v>
      </c>
      <c r="F947" s="12" t="s">
        <v>8054</v>
      </c>
      <c r="G947" s="12">
        <v>27173.25</v>
      </c>
      <c r="H947" s="19">
        <v>43745</v>
      </c>
      <c r="I947" s="925" t="s">
        <v>3290</v>
      </c>
    </row>
    <row r="948" spans="1:22" ht="68.25" customHeight="1">
      <c r="A948" s="12">
        <f t="shared" si="14"/>
        <v>937</v>
      </c>
      <c r="B948" s="925" t="s">
        <v>3289</v>
      </c>
      <c r="C948" s="12" t="s">
        <v>8055</v>
      </c>
      <c r="D948" s="966">
        <v>1000</v>
      </c>
      <c r="E948" s="84" t="s">
        <v>7128</v>
      </c>
      <c r="F948" s="12" t="s">
        <v>8056</v>
      </c>
      <c r="G948" s="12">
        <v>27173.25</v>
      </c>
      <c r="H948" s="19">
        <v>43495</v>
      </c>
      <c r="I948" s="971" t="s">
        <v>8057</v>
      </c>
    </row>
    <row r="949" spans="1:22" ht="68.25" customHeight="1">
      <c r="A949" s="12">
        <f t="shared" si="14"/>
        <v>938</v>
      </c>
      <c r="B949" s="13" t="s">
        <v>3289</v>
      </c>
      <c r="C949" s="12" t="s">
        <v>8044</v>
      </c>
      <c r="D949" s="78">
        <v>1000</v>
      </c>
      <c r="E949" s="12" t="s">
        <v>6935</v>
      </c>
      <c r="F949" s="12" t="s">
        <v>8058</v>
      </c>
      <c r="G949" s="12">
        <v>27173.25</v>
      </c>
      <c r="H949" s="19">
        <v>43545</v>
      </c>
      <c r="I949" s="13" t="s">
        <v>6702</v>
      </c>
    </row>
    <row r="950" spans="1:22" ht="68.25" customHeight="1">
      <c r="A950" s="12">
        <f t="shared" si="14"/>
        <v>939</v>
      </c>
      <c r="B950" s="925" t="s">
        <v>3289</v>
      </c>
      <c r="C950" s="12" t="s">
        <v>8093</v>
      </c>
      <c r="D950" s="88">
        <v>1000</v>
      </c>
      <c r="E950" s="12" t="s">
        <v>7128</v>
      </c>
      <c r="F950" s="12" t="s">
        <v>8059</v>
      </c>
      <c r="G950" s="12">
        <v>27173.25</v>
      </c>
      <c r="H950" s="19">
        <v>43745</v>
      </c>
      <c r="I950" s="925" t="s">
        <v>3290</v>
      </c>
      <c r="J950" s="932"/>
      <c r="K950" s="932"/>
      <c r="L950" s="932"/>
      <c r="M950" s="932"/>
      <c r="N950" s="932"/>
      <c r="O950" s="932"/>
      <c r="P950" s="932"/>
      <c r="Q950" s="932"/>
      <c r="R950" s="932"/>
      <c r="S950" s="932"/>
      <c r="T950" s="932"/>
      <c r="U950" s="932"/>
      <c r="V950" s="932"/>
    </row>
    <row r="951" spans="1:22" ht="68.25" customHeight="1">
      <c r="A951" s="12">
        <f t="shared" si="14"/>
        <v>940</v>
      </c>
      <c r="B951" s="925" t="s">
        <v>3289</v>
      </c>
      <c r="C951" s="12" t="s">
        <v>8060</v>
      </c>
      <c r="D951" s="966">
        <v>1000</v>
      </c>
      <c r="E951" s="84" t="s">
        <v>7128</v>
      </c>
      <c r="F951" s="12" t="s">
        <v>8061</v>
      </c>
      <c r="G951" s="12">
        <v>27173.25</v>
      </c>
      <c r="H951" s="19">
        <v>43475</v>
      </c>
      <c r="I951" s="971" t="s">
        <v>8062</v>
      </c>
    </row>
    <row r="952" spans="1:22" ht="68.25" customHeight="1">
      <c r="A952" s="12">
        <f t="shared" si="14"/>
        <v>941</v>
      </c>
      <c r="B952" s="13" t="s">
        <v>3289</v>
      </c>
      <c r="C952" s="12" t="s">
        <v>8044</v>
      </c>
      <c r="D952" s="78">
        <v>1000</v>
      </c>
      <c r="E952" s="12" t="s">
        <v>6935</v>
      </c>
      <c r="F952" s="12" t="s">
        <v>8063</v>
      </c>
      <c r="G952" s="12">
        <v>27173.25</v>
      </c>
      <c r="H952" s="19">
        <v>43545</v>
      </c>
      <c r="I952" s="13" t="s">
        <v>6702</v>
      </c>
    </row>
    <row r="953" spans="1:22" ht="68.25" customHeight="1">
      <c r="A953" s="12">
        <f t="shared" si="14"/>
        <v>942</v>
      </c>
      <c r="B953" s="13" t="s">
        <v>3289</v>
      </c>
      <c r="C953" s="12" t="s">
        <v>9615</v>
      </c>
      <c r="D953" s="78">
        <v>1000</v>
      </c>
      <c r="E953" s="12" t="s">
        <v>7120</v>
      </c>
      <c r="F953" s="12" t="s">
        <v>8064</v>
      </c>
      <c r="G953" s="12">
        <v>27173.25</v>
      </c>
      <c r="H953" s="19">
        <v>43476</v>
      </c>
      <c r="I953" s="13" t="s">
        <v>8065</v>
      </c>
    </row>
    <row r="954" spans="1:22" ht="68.25" customHeight="1">
      <c r="A954" s="12">
        <f t="shared" si="14"/>
        <v>943</v>
      </c>
      <c r="B954" s="13" t="s">
        <v>3289</v>
      </c>
      <c r="C954" s="12" t="s">
        <v>9615</v>
      </c>
      <c r="D954" s="78">
        <v>1000</v>
      </c>
      <c r="E954" s="12" t="s">
        <v>7120</v>
      </c>
      <c r="F954" s="12" t="s">
        <v>8066</v>
      </c>
      <c r="G954" s="12">
        <v>27173.25</v>
      </c>
      <c r="H954" s="19">
        <v>43452</v>
      </c>
      <c r="I954" s="13" t="s">
        <v>6675</v>
      </c>
    </row>
    <row r="955" spans="1:22" ht="68.25" customHeight="1">
      <c r="A955" s="12">
        <f t="shared" si="14"/>
        <v>944</v>
      </c>
      <c r="B955" s="926" t="s">
        <v>3289</v>
      </c>
      <c r="C955" s="12" t="s">
        <v>8044</v>
      </c>
      <c r="D955" s="78">
        <v>1000</v>
      </c>
      <c r="E955" s="12" t="s">
        <v>6935</v>
      </c>
      <c r="F955" s="12" t="s">
        <v>8067</v>
      </c>
      <c r="G955" s="12">
        <v>27173.25</v>
      </c>
      <c r="H955" s="19">
        <v>43647</v>
      </c>
      <c r="I955" s="925" t="s">
        <v>7018</v>
      </c>
    </row>
    <row r="956" spans="1:22" ht="68.25" customHeight="1">
      <c r="A956" s="12">
        <f t="shared" si="14"/>
        <v>945</v>
      </c>
      <c r="B956" s="13" t="s">
        <v>3289</v>
      </c>
      <c r="C956" s="12" t="s">
        <v>8044</v>
      </c>
      <c r="D956" s="78">
        <v>1000</v>
      </c>
      <c r="E956" s="12" t="s">
        <v>6935</v>
      </c>
      <c r="F956" s="12" t="s">
        <v>8068</v>
      </c>
      <c r="G956" s="12">
        <v>27173.25</v>
      </c>
      <c r="H956" s="19">
        <v>43515</v>
      </c>
      <c r="I956" s="925" t="s">
        <v>7423</v>
      </c>
    </row>
    <row r="957" spans="1:22" ht="68.25" customHeight="1">
      <c r="A957" s="12">
        <f t="shared" si="14"/>
        <v>946</v>
      </c>
      <c r="B957" s="13" t="s">
        <v>3289</v>
      </c>
      <c r="C957" s="12" t="s">
        <v>8044</v>
      </c>
      <c r="D957" s="78">
        <v>1000</v>
      </c>
      <c r="E957" s="12" t="s">
        <v>6935</v>
      </c>
      <c r="F957" s="12" t="s">
        <v>8069</v>
      </c>
      <c r="G957" s="12">
        <v>27173.25</v>
      </c>
      <c r="H957" s="19">
        <v>43531</v>
      </c>
      <c r="I957" s="925" t="s">
        <v>7569</v>
      </c>
    </row>
    <row r="958" spans="1:22" ht="68.25" customHeight="1">
      <c r="A958" s="12">
        <f t="shared" si="14"/>
        <v>947</v>
      </c>
      <c r="B958" s="929" t="s">
        <v>3289</v>
      </c>
      <c r="C958" s="84" t="s">
        <v>8044</v>
      </c>
      <c r="D958" s="74">
        <v>1000</v>
      </c>
      <c r="E958" s="12" t="s">
        <v>7120</v>
      </c>
      <c r="F958" s="12" t="s">
        <v>9616</v>
      </c>
      <c r="G958" s="621">
        <v>27173.25</v>
      </c>
      <c r="H958" s="19">
        <v>44272</v>
      </c>
      <c r="I958" s="13" t="s">
        <v>9617</v>
      </c>
    </row>
    <row r="959" spans="1:22" ht="68.25" customHeight="1">
      <c r="A959" s="12">
        <f t="shared" si="14"/>
        <v>948</v>
      </c>
      <c r="B959" s="926" t="s">
        <v>3289</v>
      </c>
      <c r="C959" s="12" t="s">
        <v>8044</v>
      </c>
      <c r="D959" s="78">
        <v>1000</v>
      </c>
      <c r="E959" s="12" t="s">
        <v>6935</v>
      </c>
      <c r="F959" s="12" t="s">
        <v>8070</v>
      </c>
      <c r="G959" s="12">
        <v>27173.25</v>
      </c>
      <c r="H959" s="19">
        <v>43731</v>
      </c>
      <c r="I959" s="925" t="s">
        <v>7150</v>
      </c>
    </row>
    <row r="960" spans="1:22" ht="68.25" customHeight="1">
      <c r="A960" s="12">
        <f t="shared" si="14"/>
        <v>949</v>
      </c>
      <c r="B960" s="13" t="s">
        <v>3289</v>
      </c>
      <c r="C960" s="12" t="s">
        <v>8044</v>
      </c>
      <c r="D960" s="78">
        <v>1000</v>
      </c>
      <c r="E960" s="12" t="s">
        <v>6935</v>
      </c>
      <c r="F960" s="12" t="s">
        <v>8071</v>
      </c>
      <c r="G960" s="12">
        <v>27173.25</v>
      </c>
      <c r="H960" s="19">
        <v>43515</v>
      </c>
      <c r="I960" s="925" t="s">
        <v>7423</v>
      </c>
    </row>
    <row r="961" spans="1:22" ht="68.25" customHeight="1">
      <c r="A961" s="12">
        <f t="shared" si="14"/>
        <v>950</v>
      </c>
      <c r="B961" s="926" t="s">
        <v>3289</v>
      </c>
      <c r="C961" s="12" t="s">
        <v>8044</v>
      </c>
      <c r="D961" s="78">
        <v>1000</v>
      </c>
      <c r="E961" s="12" t="s">
        <v>6935</v>
      </c>
      <c r="F961" s="12" t="s">
        <v>8072</v>
      </c>
      <c r="G961" s="12">
        <v>27173.25</v>
      </c>
      <c r="H961" s="19">
        <v>43733</v>
      </c>
      <c r="I961" s="925" t="s">
        <v>7835</v>
      </c>
    </row>
    <row r="962" spans="1:22" ht="68.25" customHeight="1">
      <c r="A962" s="12">
        <f t="shared" si="14"/>
        <v>951</v>
      </c>
      <c r="B962" s="926" t="s">
        <v>3289</v>
      </c>
      <c r="C962" s="12" t="s">
        <v>8044</v>
      </c>
      <c r="D962" s="78">
        <v>1000</v>
      </c>
      <c r="E962" s="12" t="s">
        <v>6935</v>
      </c>
      <c r="F962" s="12" t="s">
        <v>8073</v>
      </c>
      <c r="G962" s="12">
        <v>27173.25</v>
      </c>
      <c r="H962" s="19">
        <v>43705</v>
      </c>
      <c r="I962" s="925" t="s">
        <v>7968</v>
      </c>
    </row>
    <row r="963" spans="1:22" ht="68.25" customHeight="1">
      <c r="A963" s="12">
        <f t="shared" si="14"/>
        <v>952</v>
      </c>
      <c r="B963" s="13" t="s">
        <v>3289</v>
      </c>
      <c r="C963" s="12" t="s">
        <v>9615</v>
      </c>
      <c r="D963" s="78">
        <v>1000</v>
      </c>
      <c r="E963" s="12" t="s">
        <v>7120</v>
      </c>
      <c r="F963" s="12" t="s">
        <v>8074</v>
      </c>
      <c r="G963" s="12">
        <v>27173.25</v>
      </c>
      <c r="H963" s="19">
        <v>43452</v>
      </c>
      <c r="I963" s="13" t="s">
        <v>6675</v>
      </c>
    </row>
    <row r="964" spans="1:22" ht="68.25" customHeight="1">
      <c r="A964" s="12">
        <f t="shared" si="14"/>
        <v>953</v>
      </c>
      <c r="B964" s="925" t="s">
        <v>3289</v>
      </c>
      <c r="C964" s="12" t="s">
        <v>8093</v>
      </c>
      <c r="D964" s="88">
        <v>1000</v>
      </c>
      <c r="E964" s="12" t="s">
        <v>7128</v>
      </c>
      <c r="F964" s="12" t="s">
        <v>8075</v>
      </c>
      <c r="G964" s="12">
        <v>27173.25</v>
      </c>
      <c r="H964" s="19">
        <v>43745</v>
      </c>
      <c r="I964" s="925" t="s">
        <v>3290</v>
      </c>
      <c r="J964" s="932"/>
      <c r="K964" s="932"/>
      <c r="L964" s="932"/>
      <c r="M964" s="932"/>
      <c r="N964" s="932"/>
      <c r="O964" s="932"/>
      <c r="P964" s="932"/>
      <c r="Q964" s="932"/>
      <c r="R964" s="932"/>
      <c r="S964" s="932"/>
      <c r="T964" s="932"/>
      <c r="U964" s="932"/>
      <c r="V964" s="932"/>
    </row>
    <row r="965" spans="1:22" ht="68.25" customHeight="1">
      <c r="A965" s="12">
        <f t="shared" si="14"/>
        <v>954</v>
      </c>
      <c r="B965" s="925" t="s">
        <v>3289</v>
      </c>
      <c r="C965" s="12" t="s">
        <v>8055</v>
      </c>
      <c r="D965" s="966">
        <v>1000</v>
      </c>
      <c r="E965" s="84" t="s">
        <v>7128</v>
      </c>
      <c r="F965" s="12" t="s">
        <v>8076</v>
      </c>
      <c r="G965" s="621">
        <v>27173.25</v>
      </c>
      <c r="H965" s="19">
        <v>43486</v>
      </c>
      <c r="I965" s="971" t="s">
        <v>8077</v>
      </c>
    </row>
    <row r="966" spans="1:22" ht="68.25" customHeight="1">
      <c r="A966" s="12">
        <f t="shared" si="14"/>
        <v>955</v>
      </c>
      <c r="B966" s="927" t="s">
        <v>3289</v>
      </c>
      <c r="C966" s="12" t="s">
        <v>8044</v>
      </c>
      <c r="D966" s="966">
        <v>8000</v>
      </c>
      <c r="E966" s="1" t="s">
        <v>7120</v>
      </c>
      <c r="F966" s="12" t="s">
        <v>8078</v>
      </c>
      <c r="G966" s="621">
        <v>217386</v>
      </c>
      <c r="H966" s="2">
        <v>44088</v>
      </c>
      <c r="I966" s="79" t="s">
        <v>8079</v>
      </c>
    </row>
    <row r="967" spans="1:22" ht="68.25" customHeight="1">
      <c r="A967" s="12">
        <f t="shared" si="14"/>
        <v>956</v>
      </c>
      <c r="B967" s="927" t="s">
        <v>3289</v>
      </c>
      <c r="C967" s="12" t="s">
        <v>8044</v>
      </c>
      <c r="D967" s="966">
        <v>1000</v>
      </c>
      <c r="E967" s="1" t="s">
        <v>7120</v>
      </c>
      <c r="F967" s="12" t="s">
        <v>8080</v>
      </c>
      <c r="G967" s="621">
        <v>27173.25</v>
      </c>
      <c r="H967" s="2">
        <v>44110</v>
      </c>
      <c r="I967" s="79" t="s">
        <v>8081</v>
      </c>
    </row>
    <row r="968" spans="1:22" ht="68.25" customHeight="1">
      <c r="A968" s="12">
        <f t="shared" si="14"/>
        <v>957</v>
      </c>
      <c r="B968" s="13" t="s">
        <v>3289</v>
      </c>
      <c r="C968" s="12" t="s">
        <v>8044</v>
      </c>
      <c r="D968" s="78">
        <v>1000</v>
      </c>
      <c r="E968" s="12" t="s">
        <v>6935</v>
      </c>
      <c r="F968" s="12" t="s">
        <v>8082</v>
      </c>
      <c r="G968" s="12">
        <v>27173.25</v>
      </c>
      <c r="H968" s="19">
        <v>43524</v>
      </c>
      <c r="I968" s="925" t="s">
        <v>7258</v>
      </c>
    </row>
    <row r="969" spans="1:22" ht="68.25" customHeight="1">
      <c r="A969" s="12">
        <f t="shared" si="14"/>
        <v>958</v>
      </c>
      <c r="B969" s="927" t="s">
        <v>3289</v>
      </c>
      <c r="C969" s="79" t="s">
        <v>8044</v>
      </c>
      <c r="D969" s="74">
        <v>1000</v>
      </c>
      <c r="E969" s="1" t="s">
        <v>7120</v>
      </c>
      <c r="F969" s="1" t="s">
        <v>8083</v>
      </c>
      <c r="G969" s="621">
        <v>27173.25</v>
      </c>
      <c r="H969" s="19">
        <v>44026</v>
      </c>
      <c r="I969" s="79" t="s">
        <v>8084</v>
      </c>
    </row>
    <row r="970" spans="1:22" ht="68.25" customHeight="1">
      <c r="A970" s="12">
        <f t="shared" si="14"/>
        <v>959</v>
      </c>
      <c r="B970" s="927" t="s">
        <v>3289</v>
      </c>
      <c r="C970" s="79" t="s">
        <v>8044</v>
      </c>
      <c r="D970" s="74">
        <v>1000</v>
      </c>
      <c r="E970" s="1" t="s">
        <v>7120</v>
      </c>
      <c r="F970" s="1" t="s">
        <v>8085</v>
      </c>
      <c r="G970" s="621">
        <v>27173.25</v>
      </c>
      <c r="H970" s="19">
        <v>44004</v>
      </c>
      <c r="I970" s="79" t="s">
        <v>8086</v>
      </c>
    </row>
    <row r="971" spans="1:22" ht="68.25" customHeight="1">
      <c r="A971" s="12">
        <f t="shared" si="14"/>
        <v>960</v>
      </c>
      <c r="B971" s="13" t="s">
        <v>3289</v>
      </c>
      <c r="C971" s="12" t="s">
        <v>8044</v>
      </c>
      <c r="D971" s="78">
        <v>1000</v>
      </c>
      <c r="E971" s="12" t="s">
        <v>6935</v>
      </c>
      <c r="F971" s="12" t="s">
        <v>8087</v>
      </c>
      <c r="G971" s="12">
        <v>27173.25</v>
      </c>
      <c r="H971" s="19">
        <v>43504</v>
      </c>
      <c r="I971" s="925" t="s">
        <v>8088</v>
      </c>
    </row>
    <row r="972" spans="1:22" ht="68.25" customHeight="1">
      <c r="A972" s="12">
        <f t="shared" ref="A972:A1035" si="15">1+A971</f>
        <v>961</v>
      </c>
      <c r="B972" s="926" t="s">
        <v>3289</v>
      </c>
      <c r="C972" s="12" t="s">
        <v>8044</v>
      </c>
      <c r="D972" s="78">
        <v>1000</v>
      </c>
      <c r="E972" s="12" t="s">
        <v>6935</v>
      </c>
      <c r="F972" s="12" t="s">
        <v>8089</v>
      </c>
      <c r="G972" s="12">
        <v>27173.25</v>
      </c>
      <c r="H972" s="19">
        <v>43734</v>
      </c>
      <c r="I972" s="925" t="s">
        <v>8090</v>
      </c>
    </row>
    <row r="973" spans="1:22" ht="68.25" customHeight="1">
      <c r="A973" s="12">
        <f t="shared" si="15"/>
        <v>962</v>
      </c>
      <c r="B973" s="926" t="s">
        <v>3289</v>
      </c>
      <c r="C973" s="12" t="s">
        <v>8044</v>
      </c>
      <c r="D973" s="78">
        <v>1000</v>
      </c>
      <c r="E973" s="12" t="s">
        <v>6935</v>
      </c>
      <c r="F973" s="12" t="s">
        <v>8091</v>
      </c>
      <c r="G973" s="12">
        <v>27173.25</v>
      </c>
      <c r="H973" s="19">
        <v>43599</v>
      </c>
      <c r="I973" s="925" t="s">
        <v>8092</v>
      </c>
    </row>
    <row r="974" spans="1:22" ht="68.25" customHeight="1">
      <c r="A974" s="12">
        <f t="shared" si="15"/>
        <v>963</v>
      </c>
      <c r="B974" s="925" t="s">
        <v>3289</v>
      </c>
      <c r="C974" s="12" t="s">
        <v>8093</v>
      </c>
      <c r="D974" s="88">
        <v>1000</v>
      </c>
      <c r="E974" s="12" t="s">
        <v>7128</v>
      </c>
      <c r="F974" s="12" t="s">
        <v>8094</v>
      </c>
      <c r="G974" s="12">
        <v>27173.25</v>
      </c>
      <c r="H974" s="19">
        <v>43745</v>
      </c>
      <c r="I974" s="925" t="s">
        <v>3290</v>
      </c>
      <c r="J974" s="932"/>
      <c r="K974" s="932"/>
      <c r="L974" s="932"/>
      <c r="M974" s="932"/>
      <c r="N974" s="932"/>
      <c r="O974" s="932"/>
      <c r="P974" s="932"/>
      <c r="Q974" s="932"/>
      <c r="R974" s="932"/>
      <c r="S974" s="932"/>
      <c r="T974" s="932"/>
      <c r="U974" s="932"/>
      <c r="V974" s="932"/>
    </row>
    <row r="975" spans="1:22" ht="92.25" customHeight="1">
      <c r="A975" s="12">
        <f t="shared" si="15"/>
        <v>964</v>
      </c>
      <c r="B975" s="927" t="s">
        <v>3289</v>
      </c>
      <c r="C975" s="12" t="s">
        <v>8044</v>
      </c>
      <c r="D975" s="78">
        <v>1000</v>
      </c>
      <c r="E975" s="13" t="s">
        <v>6935</v>
      </c>
      <c r="F975" s="12" t="s">
        <v>8095</v>
      </c>
      <c r="G975" s="12">
        <v>27173.25</v>
      </c>
      <c r="H975" s="19">
        <v>43810</v>
      </c>
      <c r="I975" s="13" t="s">
        <v>8046</v>
      </c>
    </row>
    <row r="976" spans="1:22" ht="68.25" customHeight="1">
      <c r="A976" s="12">
        <f t="shared" si="15"/>
        <v>965</v>
      </c>
      <c r="B976" s="13" t="s">
        <v>3289</v>
      </c>
      <c r="C976" s="12" t="s">
        <v>8044</v>
      </c>
      <c r="D976" s="78">
        <v>1000</v>
      </c>
      <c r="E976" s="12" t="s">
        <v>6935</v>
      </c>
      <c r="F976" s="78" t="s">
        <v>8096</v>
      </c>
      <c r="G976" s="12">
        <v>27173.25</v>
      </c>
      <c r="H976" s="19">
        <v>43545</v>
      </c>
      <c r="I976" s="13" t="s">
        <v>6702</v>
      </c>
    </row>
    <row r="977" spans="1:22" ht="68.25" customHeight="1">
      <c r="A977" s="12">
        <f t="shared" si="15"/>
        <v>966</v>
      </c>
      <c r="B977" s="926" t="s">
        <v>3289</v>
      </c>
      <c r="C977" s="12" t="s">
        <v>8044</v>
      </c>
      <c r="D977" s="78">
        <v>1000</v>
      </c>
      <c r="E977" s="12" t="s">
        <v>6935</v>
      </c>
      <c r="F977" s="12" t="s">
        <v>8097</v>
      </c>
      <c r="G977" s="12">
        <v>27173.25</v>
      </c>
      <c r="H977" s="19">
        <v>43563</v>
      </c>
      <c r="I977" s="925" t="s">
        <v>7124</v>
      </c>
    </row>
    <row r="978" spans="1:22" ht="92.25" customHeight="1">
      <c r="A978" s="12">
        <f t="shared" si="15"/>
        <v>967</v>
      </c>
      <c r="B978" s="926" t="s">
        <v>3289</v>
      </c>
      <c r="C978" s="12" t="s">
        <v>8044</v>
      </c>
      <c r="D978" s="78">
        <v>1000</v>
      </c>
      <c r="E978" s="12" t="s">
        <v>6935</v>
      </c>
      <c r="F978" s="12" t="s">
        <v>8098</v>
      </c>
      <c r="G978" s="12">
        <v>27173.25</v>
      </c>
      <c r="H978" s="19">
        <v>43662</v>
      </c>
      <c r="I978" s="925" t="s">
        <v>7331</v>
      </c>
    </row>
    <row r="979" spans="1:22" ht="68.25" customHeight="1">
      <c r="A979" s="12">
        <f t="shared" si="15"/>
        <v>968</v>
      </c>
      <c r="B979" s="13" t="s">
        <v>3289</v>
      </c>
      <c r="C979" s="12" t="s">
        <v>9615</v>
      </c>
      <c r="D979" s="78">
        <v>1000</v>
      </c>
      <c r="E979" s="12" t="s">
        <v>7120</v>
      </c>
      <c r="F979" s="12" t="s">
        <v>8099</v>
      </c>
      <c r="G979" s="12">
        <v>27173.25</v>
      </c>
      <c r="H979" s="19">
        <v>43452</v>
      </c>
      <c r="I979" s="13" t="s">
        <v>6675</v>
      </c>
    </row>
    <row r="980" spans="1:22" ht="68.25" customHeight="1">
      <c r="A980" s="12">
        <f t="shared" si="15"/>
        <v>969</v>
      </c>
      <c r="B980" s="13" t="s">
        <v>3289</v>
      </c>
      <c r="C980" s="12" t="s">
        <v>9615</v>
      </c>
      <c r="D980" s="78">
        <v>1000</v>
      </c>
      <c r="E980" s="12" t="s">
        <v>7120</v>
      </c>
      <c r="F980" s="12" t="s">
        <v>8100</v>
      </c>
      <c r="G980" s="12">
        <v>27173.25</v>
      </c>
      <c r="H980" s="19">
        <v>43452</v>
      </c>
      <c r="I980" s="13" t="s">
        <v>6675</v>
      </c>
    </row>
    <row r="981" spans="1:22" ht="68.25" customHeight="1">
      <c r="A981" s="12">
        <f t="shared" si="15"/>
        <v>970</v>
      </c>
      <c r="B981" s="929" t="s">
        <v>3289</v>
      </c>
      <c r="C981" s="12" t="s">
        <v>8093</v>
      </c>
      <c r="D981" s="969">
        <v>1000</v>
      </c>
      <c r="E981" s="12" t="s">
        <v>7128</v>
      </c>
      <c r="F981" s="12" t="s">
        <v>8101</v>
      </c>
      <c r="G981" s="12">
        <v>27173.25</v>
      </c>
      <c r="H981" s="19">
        <v>43745</v>
      </c>
      <c r="I981" s="925" t="s">
        <v>3290</v>
      </c>
      <c r="J981" s="932"/>
      <c r="K981" s="932"/>
      <c r="L981" s="932"/>
      <c r="M981" s="932"/>
      <c r="N981" s="932"/>
      <c r="O981" s="932"/>
      <c r="P981" s="932"/>
      <c r="Q981" s="932"/>
      <c r="R981" s="932"/>
      <c r="S981" s="932"/>
      <c r="T981" s="932"/>
      <c r="U981" s="932"/>
      <c r="V981" s="932"/>
    </row>
    <row r="982" spans="1:22" ht="102.75" customHeight="1">
      <c r="A982" s="12">
        <f t="shared" si="15"/>
        <v>971</v>
      </c>
      <c r="B982" s="13" t="s">
        <v>3289</v>
      </c>
      <c r="C982" s="12" t="s">
        <v>9615</v>
      </c>
      <c r="D982" s="78">
        <v>1000</v>
      </c>
      <c r="E982" s="12" t="s">
        <v>7120</v>
      </c>
      <c r="F982" s="12" t="s">
        <v>8102</v>
      </c>
      <c r="G982" s="12">
        <v>27173.25</v>
      </c>
      <c r="H982" s="19">
        <v>43452</v>
      </c>
      <c r="I982" s="13" t="s">
        <v>6675</v>
      </c>
    </row>
    <row r="983" spans="1:22" ht="94.5" customHeight="1">
      <c r="A983" s="12">
        <f t="shared" si="15"/>
        <v>972</v>
      </c>
      <c r="B983" s="929" t="s">
        <v>3289</v>
      </c>
      <c r="C983" s="12" t="s">
        <v>8093</v>
      </c>
      <c r="D983" s="969">
        <v>1000</v>
      </c>
      <c r="E983" s="12" t="s">
        <v>7128</v>
      </c>
      <c r="F983" s="12" t="s">
        <v>8103</v>
      </c>
      <c r="G983" s="12">
        <v>27173.25</v>
      </c>
      <c r="H983" s="19">
        <v>43745</v>
      </c>
      <c r="I983" s="925" t="s">
        <v>3290</v>
      </c>
      <c r="J983" s="932"/>
      <c r="K983" s="932"/>
      <c r="L983" s="932"/>
      <c r="M983" s="932"/>
      <c r="N983" s="932"/>
      <c r="O983" s="932"/>
      <c r="P983" s="932"/>
      <c r="Q983" s="932"/>
      <c r="R983" s="932"/>
      <c r="S983" s="932"/>
      <c r="T983" s="932"/>
      <c r="U983" s="932"/>
      <c r="V983" s="932"/>
    </row>
    <row r="984" spans="1:22" ht="68.25" customHeight="1">
      <c r="A984" s="12">
        <f t="shared" si="15"/>
        <v>973</v>
      </c>
      <c r="B984" s="13" t="s">
        <v>3289</v>
      </c>
      <c r="C984" s="12" t="s">
        <v>8044</v>
      </c>
      <c r="D984" s="78">
        <v>1000</v>
      </c>
      <c r="E984" s="12" t="s">
        <v>6935</v>
      </c>
      <c r="F984" s="12" t="s">
        <v>8104</v>
      </c>
      <c r="G984" s="12">
        <v>27173.25</v>
      </c>
      <c r="H984" s="19">
        <v>43545</v>
      </c>
      <c r="I984" s="13" t="s">
        <v>6702</v>
      </c>
    </row>
    <row r="985" spans="1:22" ht="68.25" customHeight="1">
      <c r="A985" s="12">
        <f t="shared" si="15"/>
        <v>974</v>
      </c>
      <c r="B985" s="925" t="s">
        <v>3289</v>
      </c>
      <c r="C985" s="12" t="s">
        <v>8093</v>
      </c>
      <c r="D985" s="88">
        <v>1000</v>
      </c>
      <c r="E985" s="12" t="s">
        <v>7128</v>
      </c>
      <c r="F985" s="12" t="s">
        <v>8105</v>
      </c>
      <c r="G985" s="12">
        <v>27173.25</v>
      </c>
      <c r="H985" s="19">
        <v>43745</v>
      </c>
      <c r="I985" s="925" t="s">
        <v>3290</v>
      </c>
      <c r="J985" s="932"/>
      <c r="K985" s="932"/>
      <c r="L985" s="932"/>
      <c r="M985" s="932"/>
      <c r="N985" s="932"/>
      <c r="O985" s="932"/>
      <c r="P985" s="932"/>
      <c r="Q985" s="932"/>
      <c r="R985" s="932"/>
      <c r="S985" s="932"/>
      <c r="T985" s="932"/>
      <c r="U985" s="932"/>
      <c r="V985" s="932"/>
    </row>
    <row r="986" spans="1:22" ht="68.25" customHeight="1">
      <c r="A986" s="12">
        <f t="shared" si="15"/>
        <v>975</v>
      </c>
      <c r="B986" s="929" t="s">
        <v>3289</v>
      </c>
      <c r="C986" s="84" t="s">
        <v>9615</v>
      </c>
      <c r="D986" s="969">
        <v>1000</v>
      </c>
      <c r="E986" s="84" t="s">
        <v>7155</v>
      </c>
      <c r="F986" s="12" t="s">
        <v>8106</v>
      </c>
      <c r="G986" s="12">
        <v>27173.25</v>
      </c>
      <c r="H986" s="19">
        <v>43745</v>
      </c>
      <c r="I986" s="925" t="s">
        <v>3290</v>
      </c>
      <c r="J986" s="934"/>
      <c r="K986" s="935"/>
      <c r="L986" s="935"/>
      <c r="M986" s="935"/>
      <c r="N986" s="935"/>
      <c r="O986" s="935"/>
      <c r="P986" s="935"/>
      <c r="Q986" s="935"/>
      <c r="R986" s="935"/>
      <c r="S986" s="935"/>
      <c r="T986" s="935"/>
      <c r="U986" s="935"/>
      <c r="V986" s="935"/>
    </row>
    <row r="987" spans="1:22" ht="68.25" customHeight="1">
      <c r="A987" s="12">
        <f t="shared" si="15"/>
        <v>976</v>
      </c>
      <c r="B987" s="13" t="s">
        <v>3289</v>
      </c>
      <c r="C987" s="12" t="s">
        <v>9618</v>
      </c>
      <c r="D987" s="78">
        <v>1000</v>
      </c>
      <c r="E987" s="12" t="s">
        <v>7120</v>
      </c>
      <c r="F987" s="12" t="s">
        <v>8107</v>
      </c>
      <c r="G987" s="12">
        <v>27173.25</v>
      </c>
      <c r="H987" s="19">
        <v>43452</v>
      </c>
      <c r="I987" s="13" t="s">
        <v>6675</v>
      </c>
    </row>
    <row r="988" spans="1:22" ht="68.25" customHeight="1">
      <c r="A988" s="12">
        <f t="shared" si="15"/>
        <v>977</v>
      </c>
      <c r="B988" s="929" t="s">
        <v>3289</v>
      </c>
      <c r="C988" s="84" t="s">
        <v>9615</v>
      </c>
      <c r="D988" s="969">
        <v>1000</v>
      </c>
      <c r="E988" s="84" t="s">
        <v>7155</v>
      </c>
      <c r="F988" s="12" t="s">
        <v>8108</v>
      </c>
      <c r="G988" s="12">
        <v>27173.25</v>
      </c>
      <c r="H988" s="19">
        <v>43745</v>
      </c>
      <c r="I988" s="925" t="s">
        <v>3290</v>
      </c>
      <c r="J988" s="934"/>
      <c r="K988" s="935"/>
      <c r="L988" s="935"/>
      <c r="M988" s="935"/>
      <c r="N988" s="935"/>
      <c r="O988" s="935"/>
      <c r="P988" s="935"/>
      <c r="Q988" s="935"/>
      <c r="R988" s="935"/>
      <c r="S988" s="935"/>
      <c r="T988" s="935"/>
      <c r="U988" s="935"/>
      <c r="V988" s="935"/>
    </row>
    <row r="989" spans="1:22" ht="68.25" customHeight="1">
      <c r="A989" s="12">
        <f t="shared" si="15"/>
        <v>978</v>
      </c>
      <c r="B989" s="927" t="s">
        <v>3289</v>
      </c>
      <c r="C989" s="12" t="s">
        <v>8044</v>
      </c>
      <c r="D989" s="966">
        <v>1000</v>
      </c>
      <c r="E989" s="1" t="s">
        <v>7120</v>
      </c>
      <c r="F989" s="12" t="s">
        <v>8109</v>
      </c>
      <c r="G989" s="621">
        <v>27173.25</v>
      </c>
      <c r="H989" s="2">
        <v>44092</v>
      </c>
      <c r="I989" s="79" t="s">
        <v>8110</v>
      </c>
    </row>
    <row r="990" spans="1:22" ht="96" customHeight="1">
      <c r="A990" s="12">
        <f t="shared" si="15"/>
        <v>979</v>
      </c>
      <c r="B990" s="13" t="s">
        <v>3289</v>
      </c>
      <c r="C990" s="12" t="s">
        <v>9615</v>
      </c>
      <c r="D990" s="78">
        <v>900</v>
      </c>
      <c r="E990" s="12" t="s">
        <v>7120</v>
      </c>
      <c r="F990" s="12" t="s">
        <v>8111</v>
      </c>
      <c r="G990" s="6">
        <v>24455.93</v>
      </c>
      <c r="H990" s="19">
        <v>43452</v>
      </c>
      <c r="I990" s="13" t="s">
        <v>6675</v>
      </c>
    </row>
    <row r="991" spans="1:22" ht="68.25" customHeight="1">
      <c r="A991" s="12">
        <f t="shared" si="15"/>
        <v>980</v>
      </c>
      <c r="B991" s="13" t="s">
        <v>3289</v>
      </c>
      <c r="C991" s="12" t="s">
        <v>9615</v>
      </c>
      <c r="D991" s="78">
        <v>1000</v>
      </c>
      <c r="E991" s="12" t="s">
        <v>7120</v>
      </c>
      <c r="F991" s="12" t="s">
        <v>8112</v>
      </c>
      <c r="G991" s="12">
        <v>27173.25</v>
      </c>
      <c r="H991" s="19">
        <v>43452</v>
      </c>
      <c r="I991" s="13" t="s">
        <v>6675</v>
      </c>
    </row>
    <row r="992" spans="1:22" ht="68.25" customHeight="1">
      <c r="A992" s="12">
        <f t="shared" si="15"/>
        <v>981</v>
      </c>
      <c r="B992" s="13" t="s">
        <v>3289</v>
      </c>
      <c r="C992" s="12" t="s">
        <v>8044</v>
      </c>
      <c r="D992" s="78">
        <v>1000</v>
      </c>
      <c r="E992" s="12" t="s">
        <v>7120</v>
      </c>
      <c r="F992" s="12" t="s">
        <v>8113</v>
      </c>
      <c r="G992" s="12">
        <v>27173.25</v>
      </c>
      <c r="H992" s="19">
        <v>43972</v>
      </c>
      <c r="I992" s="13" t="s">
        <v>8114</v>
      </c>
    </row>
    <row r="993" spans="1:22" ht="68.25" customHeight="1">
      <c r="A993" s="12">
        <f t="shared" si="15"/>
        <v>982</v>
      </c>
      <c r="B993" s="13" t="s">
        <v>3289</v>
      </c>
      <c r="C993" s="12" t="s">
        <v>9615</v>
      </c>
      <c r="D993" s="78">
        <v>1000</v>
      </c>
      <c r="E993" s="12" t="s">
        <v>7120</v>
      </c>
      <c r="F993" s="12" t="s">
        <v>8115</v>
      </c>
      <c r="G993" s="12">
        <v>27173.25</v>
      </c>
      <c r="H993" s="19">
        <v>43475</v>
      </c>
      <c r="I993" s="13" t="s">
        <v>8116</v>
      </c>
    </row>
    <row r="994" spans="1:22" ht="68.25" customHeight="1">
      <c r="A994" s="12">
        <f t="shared" si="15"/>
        <v>983</v>
      </c>
      <c r="B994" s="13" t="s">
        <v>3289</v>
      </c>
      <c r="C994" s="12" t="s">
        <v>9615</v>
      </c>
      <c r="D994" s="78">
        <v>1000</v>
      </c>
      <c r="E994" s="12" t="s">
        <v>7120</v>
      </c>
      <c r="F994" s="12" t="s">
        <v>8117</v>
      </c>
      <c r="G994" s="12">
        <v>27173.25</v>
      </c>
      <c r="H994" s="19">
        <v>43476</v>
      </c>
      <c r="I994" s="13" t="s">
        <v>8118</v>
      </c>
    </row>
    <row r="995" spans="1:22" ht="68.25" customHeight="1">
      <c r="A995" s="12">
        <f t="shared" si="15"/>
        <v>984</v>
      </c>
      <c r="B995" s="13" t="s">
        <v>3289</v>
      </c>
      <c r="C995" s="12" t="s">
        <v>9615</v>
      </c>
      <c r="D995" s="78">
        <v>1000</v>
      </c>
      <c r="E995" s="12" t="s">
        <v>7120</v>
      </c>
      <c r="F995" s="12" t="s">
        <v>8119</v>
      </c>
      <c r="G995" s="12">
        <v>27173.25</v>
      </c>
      <c r="H995" s="19">
        <v>43479</v>
      </c>
      <c r="I995" s="13" t="s">
        <v>8120</v>
      </c>
    </row>
    <row r="996" spans="1:22" ht="68.25" customHeight="1">
      <c r="A996" s="12">
        <f t="shared" si="15"/>
        <v>985</v>
      </c>
      <c r="B996" s="13" t="s">
        <v>3289</v>
      </c>
      <c r="C996" s="12" t="s">
        <v>9615</v>
      </c>
      <c r="D996" s="78">
        <v>1000</v>
      </c>
      <c r="E996" s="12" t="s">
        <v>7120</v>
      </c>
      <c r="F996" s="12" t="s">
        <v>8121</v>
      </c>
      <c r="G996" s="12">
        <v>27173.25</v>
      </c>
      <c r="H996" s="19">
        <v>43476</v>
      </c>
      <c r="I996" s="13" t="s">
        <v>8122</v>
      </c>
    </row>
    <row r="997" spans="1:22" ht="68.25" customHeight="1">
      <c r="A997" s="12">
        <f t="shared" si="15"/>
        <v>986</v>
      </c>
      <c r="B997" s="925" t="s">
        <v>3289</v>
      </c>
      <c r="C997" s="12" t="s">
        <v>8093</v>
      </c>
      <c r="D997" s="88">
        <v>500</v>
      </c>
      <c r="E997" s="12" t="s">
        <v>7128</v>
      </c>
      <c r="F997" s="12" t="s">
        <v>8123</v>
      </c>
      <c r="G997" s="6">
        <v>13586.63</v>
      </c>
      <c r="H997" s="19">
        <v>43745</v>
      </c>
      <c r="I997" s="925" t="s">
        <v>3290</v>
      </c>
      <c r="J997" s="932"/>
      <c r="K997" s="932"/>
      <c r="L997" s="932"/>
      <c r="M997" s="932"/>
      <c r="N997" s="932"/>
      <c r="O997" s="932"/>
      <c r="P997" s="932"/>
      <c r="Q997" s="932"/>
      <c r="R997" s="932"/>
      <c r="S997" s="932"/>
      <c r="T997" s="932"/>
      <c r="U997" s="932"/>
      <c r="V997" s="932"/>
    </row>
    <row r="998" spans="1:22" ht="68.25" customHeight="1">
      <c r="A998" s="12">
        <f t="shared" si="15"/>
        <v>987</v>
      </c>
      <c r="B998" s="926" t="s">
        <v>3289</v>
      </c>
      <c r="C998" s="12" t="s">
        <v>8044</v>
      </c>
      <c r="D998" s="78">
        <v>1000</v>
      </c>
      <c r="E998" s="12" t="s">
        <v>6935</v>
      </c>
      <c r="F998" s="12" t="s">
        <v>8124</v>
      </c>
      <c r="G998" s="12">
        <v>27173.25</v>
      </c>
      <c r="H998" s="19">
        <v>43578</v>
      </c>
      <c r="I998" s="925" t="s">
        <v>8125</v>
      </c>
    </row>
    <row r="999" spans="1:22" ht="68.25" customHeight="1">
      <c r="A999" s="12">
        <f t="shared" si="15"/>
        <v>988</v>
      </c>
      <c r="B999" s="926" t="s">
        <v>3289</v>
      </c>
      <c r="C999" s="12" t="s">
        <v>8044</v>
      </c>
      <c r="D999" s="78">
        <v>1000</v>
      </c>
      <c r="E999" s="12" t="s">
        <v>6935</v>
      </c>
      <c r="F999" s="12" t="s">
        <v>8126</v>
      </c>
      <c r="G999" s="12">
        <v>27173.25</v>
      </c>
      <c r="H999" s="19">
        <v>43573</v>
      </c>
      <c r="I999" s="925" t="s">
        <v>8127</v>
      </c>
    </row>
    <row r="1000" spans="1:22" ht="68.25" customHeight="1">
      <c r="A1000" s="12">
        <f t="shared" si="15"/>
        <v>989</v>
      </c>
      <c r="B1000" s="926" t="s">
        <v>3289</v>
      </c>
      <c r="C1000" s="12" t="s">
        <v>8044</v>
      </c>
      <c r="D1000" s="78">
        <v>1000</v>
      </c>
      <c r="E1000" s="12" t="s">
        <v>6935</v>
      </c>
      <c r="F1000" s="12" t="s">
        <v>8128</v>
      </c>
      <c r="G1000" s="12">
        <v>27173.25</v>
      </c>
      <c r="H1000" s="19">
        <v>43556</v>
      </c>
      <c r="I1000" s="925" t="s">
        <v>7373</v>
      </c>
    </row>
    <row r="1001" spans="1:22" ht="68.25" customHeight="1">
      <c r="A1001" s="12">
        <f t="shared" si="15"/>
        <v>990</v>
      </c>
      <c r="B1001" s="925" t="s">
        <v>3289</v>
      </c>
      <c r="C1001" s="12" t="s">
        <v>8093</v>
      </c>
      <c r="D1001" s="78">
        <v>500</v>
      </c>
      <c r="E1001" s="12" t="s">
        <v>7128</v>
      </c>
      <c r="F1001" s="12" t="s">
        <v>8129</v>
      </c>
      <c r="G1001" s="6">
        <v>13586.63</v>
      </c>
      <c r="H1001" s="19">
        <v>43745</v>
      </c>
      <c r="I1001" s="925" t="s">
        <v>3290</v>
      </c>
      <c r="J1001" s="932"/>
      <c r="K1001" s="932"/>
      <c r="L1001" s="932"/>
      <c r="M1001" s="932"/>
      <c r="N1001" s="932"/>
      <c r="O1001" s="932"/>
      <c r="P1001" s="932"/>
      <c r="Q1001" s="932"/>
      <c r="R1001" s="932"/>
      <c r="S1001" s="932"/>
      <c r="T1001" s="932"/>
      <c r="U1001" s="932"/>
      <c r="V1001" s="932"/>
    </row>
    <row r="1002" spans="1:22" ht="68.25" customHeight="1">
      <c r="A1002" s="12">
        <f t="shared" si="15"/>
        <v>991</v>
      </c>
      <c r="B1002" s="13" t="s">
        <v>3289</v>
      </c>
      <c r="C1002" s="12" t="s">
        <v>9615</v>
      </c>
      <c r="D1002" s="78">
        <v>1000</v>
      </c>
      <c r="E1002" s="12" t="s">
        <v>7120</v>
      </c>
      <c r="F1002" s="12" t="s">
        <v>8130</v>
      </c>
      <c r="G1002" s="12">
        <v>27173.25</v>
      </c>
      <c r="H1002" s="19">
        <v>43452</v>
      </c>
      <c r="I1002" s="13" t="s">
        <v>6675</v>
      </c>
    </row>
    <row r="1003" spans="1:22" ht="68.25" customHeight="1">
      <c r="A1003" s="12">
        <f t="shared" si="15"/>
        <v>992</v>
      </c>
      <c r="B1003" s="925" t="s">
        <v>3289</v>
      </c>
      <c r="C1003" s="12" t="s">
        <v>8093</v>
      </c>
      <c r="D1003" s="88">
        <v>1000</v>
      </c>
      <c r="E1003" s="12" t="s">
        <v>7128</v>
      </c>
      <c r="F1003" s="12" t="s">
        <v>8131</v>
      </c>
      <c r="G1003" s="12">
        <v>27173.25</v>
      </c>
      <c r="H1003" s="19">
        <v>43745</v>
      </c>
      <c r="I1003" s="925" t="s">
        <v>3290</v>
      </c>
      <c r="J1003" s="932"/>
      <c r="K1003" s="932"/>
      <c r="L1003" s="932"/>
      <c r="M1003" s="932"/>
      <c r="N1003" s="932"/>
      <c r="O1003" s="932"/>
      <c r="P1003" s="932"/>
      <c r="Q1003" s="932"/>
      <c r="R1003" s="932"/>
      <c r="S1003" s="932"/>
      <c r="T1003" s="932"/>
      <c r="U1003" s="932"/>
      <c r="V1003" s="932"/>
    </row>
    <row r="1004" spans="1:22" ht="68.25" customHeight="1">
      <c r="A1004" s="12">
        <f t="shared" si="15"/>
        <v>993</v>
      </c>
      <c r="B1004" s="925" t="s">
        <v>3289</v>
      </c>
      <c r="C1004" s="12" t="s">
        <v>8093</v>
      </c>
      <c r="D1004" s="88">
        <v>1000</v>
      </c>
      <c r="E1004" s="12" t="s">
        <v>7128</v>
      </c>
      <c r="F1004" s="12" t="s">
        <v>8132</v>
      </c>
      <c r="G1004" s="12">
        <v>27173.25</v>
      </c>
      <c r="H1004" s="19">
        <v>43745</v>
      </c>
      <c r="I1004" s="925" t="s">
        <v>3290</v>
      </c>
      <c r="J1004" s="932"/>
      <c r="K1004" s="932"/>
      <c r="L1004" s="932"/>
      <c r="M1004" s="932"/>
      <c r="N1004" s="932"/>
      <c r="O1004" s="932"/>
      <c r="P1004" s="932"/>
      <c r="Q1004" s="932"/>
      <c r="R1004" s="932"/>
      <c r="S1004" s="932"/>
      <c r="T1004" s="932"/>
      <c r="U1004" s="932"/>
      <c r="V1004" s="932"/>
    </row>
    <row r="1005" spans="1:22" ht="68.25" customHeight="1">
      <c r="A1005" s="12">
        <f t="shared" si="15"/>
        <v>994</v>
      </c>
      <c r="B1005" s="925" t="s">
        <v>3289</v>
      </c>
      <c r="C1005" s="12" t="s">
        <v>8093</v>
      </c>
      <c r="D1005" s="88">
        <v>1000</v>
      </c>
      <c r="E1005" s="12" t="s">
        <v>7128</v>
      </c>
      <c r="F1005" s="12" t="s">
        <v>8133</v>
      </c>
      <c r="G1005" s="12">
        <v>27173.25</v>
      </c>
      <c r="H1005" s="19">
        <v>43745</v>
      </c>
      <c r="I1005" s="925" t="s">
        <v>3290</v>
      </c>
      <c r="J1005" s="932"/>
      <c r="K1005" s="932"/>
      <c r="L1005" s="932"/>
      <c r="M1005" s="932"/>
      <c r="N1005" s="932"/>
      <c r="O1005" s="932"/>
      <c r="P1005" s="932"/>
      <c r="Q1005" s="932"/>
      <c r="R1005" s="932"/>
      <c r="S1005" s="932"/>
      <c r="T1005" s="932"/>
      <c r="U1005" s="932"/>
      <c r="V1005" s="932"/>
    </row>
    <row r="1006" spans="1:22" ht="68.25" customHeight="1">
      <c r="A1006" s="12">
        <f t="shared" si="15"/>
        <v>995</v>
      </c>
      <c r="B1006" s="13" t="s">
        <v>3289</v>
      </c>
      <c r="C1006" s="12" t="s">
        <v>9615</v>
      </c>
      <c r="D1006" s="78">
        <v>1000</v>
      </c>
      <c r="E1006" s="12" t="s">
        <v>7120</v>
      </c>
      <c r="F1006" s="12" t="s">
        <v>8134</v>
      </c>
      <c r="G1006" s="12">
        <v>27173.25</v>
      </c>
      <c r="H1006" s="19">
        <v>43452</v>
      </c>
      <c r="I1006" s="13" t="s">
        <v>6675</v>
      </c>
    </row>
    <row r="1007" spans="1:22" ht="68.25" customHeight="1">
      <c r="A1007" s="12">
        <f t="shared" si="15"/>
        <v>996</v>
      </c>
      <c r="B1007" s="13" t="s">
        <v>3289</v>
      </c>
      <c r="C1007" s="12" t="s">
        <v>9615</v>
      </c>
      <c r="D1007" s="78">
        <v>1000</v>
      </c>
      <c r="E1007" s="12" t="s">
        <v>7120</v>
      </c>
      <c r="F1007" s="12" t="s">
        <v>8135</v>
      </c>
      <c r="G1007" s="12">
        <v>27173.25</v>
      </c>
      <c r="H1007" s="19">
        <v>43452</v>
      </c>
      <c r="I1007" s="13" t="s">
        <v>6675</v>
      </c>
    </row>
    <row r="1008" spans="1:22" ht="68.25" customHeight="1">
      <c r="A1008" s="12">
        <f t="shared" si="15"/>
        <v>997</v>
      </c>
      <c r="B1008" s="929" t="s">
        <v>3289</v>
      </c>
      <c r="C1008" s="12" t="s">
        <v>9619</v>
      </c>
      <c r="D1008" s="969">
        <v>1000</v>
      </c>
      <c r="E1008" s="12" t="s">
        <v>7128</v>
      </c>
      <c r="F1008" s="12" t="s">
        <v>8136</v>
      </c>
      <c r="G1008" s="12">
        <v>27173.25</v>
      </c>
      <c r="H1008" s="19">
        <v>43745</v>
      </c>
      <c r="I1008" s="925" t="s">
        <v>3290</v>
      </c>
      <c r="J1008" s="932"/>
      <c r="K1008" s="932"/>
      <c r="L1008" s="932"/>
      <c r="M1008" s="932"/>
      <c r="N1008" s="932"/>
      <c r="O1008" s="932"/>
      <c r="P1008" s="932"/>
      <c r="Q1008" s="932"/>
      <c r="R1008" s="932"/>
      <c r="S1008" s="932"/>
      <c r="T1008" s="932"/>
      <c r="U1008" s="932"/>
      <c r="V1008" s="932"/>
    </row>
    <row r="1009" spans="1:22" ht="68.25" customHeight="1">
      <c r="A1009" s="12">
        <f t="shared" si="15"/>
        <v>998</v>
      </c>
      <c r="B1009" s="13" t="s">
        <v>3289</v>
      </c>
      <c r="C1009" s="12" t="s">
        <v>8044</v>
      </c>
      <c r="D1009" s="78">
        <v>1000</v>
      </c>
      <c r="E1009" s="12" t="s">
        <v>6935</v>
      </c>
      <c r="F1009" s="12" t="s">
        <v>8137</v>
      </c>
      <c r="G1009" s="12">
        <v>27173.25</v>
      </c>
      <c r="H1009" s="19">
        <v>43545</v>
      </c>
      <c r="I1009" s="13" t="s">
        <v>6702</v>
      </c>
    </row>
    <row r="1010" spans="1:22" ht="68.25" customHeight="1">
      <c r="A1010" s="12">
        <f t="shared" si="15"/>
        <v>999</v>
      </c>
      <c r="B1010" s="13" t="s">
        <v>3289</v>
      </c>
      <c r="C1010" s="12" t="s">
        <v>8044</v>
      </c>
      <c r="D1010" s="78">
        <v>1000</v>
      </c>
      <c r="E1010" s="12" t="s">
        <v>6935</v>
      </c>
      <c r="F1010" s="12" t="s">
        <v>8138</v>
      </c>
      <c r="G1010" s="12">
        <v>27173.25</v>
      </c>
      <c r="H1010" s="19">
        <v>43545</v>
      </c>
      <c r="I1010" s="13" t="s">
        <v>6702</v>
      </c>
    </row>
    <row r="1011" spans="1:22" ht="68.25" customHeight="1">
      <c r="A1011" s="12">
        <f t="shared" si="15"/>
        <v>1000</v>
      </c>
      <c r="B1011" s="13" t="s">
        <v>3289</v>
      </c>
      <c r="C1011" s="12" t="s">
        <v>9615</v>
      </c>
      <c r="D1011" s="78">
        <v>1000</v>
      </c>
      <c r="E1011" s="12" t="s">
        <v>7120</v>
      </c>
      <c r="F1011" s="12" t="s">
        <v>8139</v>
      </c>
      <c r="G1011" s="12">
        <v>27173.25</v>
      </c>
      <c r="H1011" s="19">
        <v>43495</v>
      </c>
      <c r="I1011" s="13" t="s">
        <v>7898</v>
      </c>
    </row>
    <row r="1012" spans="1:22" ht="68.25" customHeight="1">
      <c r="A1012" s="12">
        <f t="shared" si="15"/>
        <v>1001</v>
      </c>
      <c r="B1012" s="927" t="s">
        <v>3289</v>
      </c>
      <c r="C1012" s="84" t="s">
        <v>8140</v>
      </c>
      <c r="D1012" s="78">
        <v>1000</v>
      </c>
      <c r="E1012" s="12" t="s">
        <v>6935</v>
      </c>
      <c r="F1012" s="12" t="s">
        <v>8141</v>
      </c>
      <c r="G1012" s="6">
        <v>27173.25</v>
      </c>
      <c r="H1012" s="19">
        <v>43788</v>
      </c>
      <c r="I1012" s="13" t="s">
        <v>7807</v>
      </c>
    </row>
    <row r="1013" spans="1:22" ht="68.25" customHeight="1">
      <c r="A1013" s="12">
        <f t="shared" si="15"/>
        <v>1002</v>
      </c>
      <c r="B1013" s="927" t="s">
        <v>3289</v>
      </c>
      <c r="C1013" s="84" t="s">
        <v>8044</v>
      </c>
      <c r="D1013" s="966">
        <v>1000</v>
      </c>
      <c r="E1013" s="945" t="s">
        <v>7120</v>
      </c>
      <c r="F1013" s="12" t="s">
        <v>8142</v>
      </c>
      <c r="G1013" s="621">
        <v>27173.25</v>
      </c>
      <c r="H1013" s="19">
        <v>43913</v>
      </c>
      <c r="I1013" s="79" t="s">
        <v>7421</v>
      </c>
    </row>
    <row r="1014" spans="1:22" ht="68.25" customHeight="1">
      <c r="A1014" s="12">
        <f t="shared" si="15"/>
        <v>1003</v>
      </c>
      <c r="B1014" s="925" t="s">
        <v>3289</v>
      </c>
      <c r="C1014" s="84" t="s">
        <v>8093</v>
      </c>
      <c r="D1014" s="88">
        <v>1000</v>
      </c>
      <c r="E1014" s="12" t="s">
        <v>7128</v>
      </c>
      <c r="F1014" s="12" t="s">
        <v>8143</v>
      </c>
      <c r="G1014" s="12">
        <v>27173.25</v>
      </c>
      <c r="H1014" s="19">
        <v>43745</v>
      </c>
      <c r="I1014" s="925" t="s">
        <v>3290</v>
      </c>
      <c r="J1014" s="932"/>
      <c r="K1014" s="932"/>
      <c r="L1014" s="932"/>
      <c r="M1014" s="932"/>
      <c r="N1014" s="932"/>
      <c r="O1014" s="932"/>
      <c r="P1014" s="932"/>
      <c r="Q1014" s="932"/>
      <c r="R1014" s="932"/>
      <c r="S1014" s="932"/>
      <c r="T1014" s="932"/>
      <c r="U1014" s="932"/>
      <c r="V1014" s="932"/>
    </row>
    <row r="1015" spans="1:22" ht="68.25" customHeight="1">
      <c r="A1015" s="12">
        <f t="shared" si="15"/>
        <v>1004</v>
      </c>
      <c r="B1015" s="13" t="s">
        <v>3289</v>
      </c>
      <c r="C1015" s="84" t="s">
        <v>9615</v>
      </c>
      <c r="D1015" s="78">
        <v>1000</v>
      </c>
      <c r="E1015" s="12" t="s">
        <v>7120</v>
      </c>
      <c r="F1015" s="12" t="s">
        <v>8144</v>
      </c>
      <c r="G1015" s="12">
        <v>27173.25</v>
      </c>
      <c r="H1015" s="19">
        <v>43452</v>
      </c>
      <c r="I1015" s="13" t="s">
        <v>6675</v>
      </c>
    </row>
    <row r="1016" spans="1:22" ht="84.75" customHeight="1">
      <c r="A1016" s="12">
        <f t="shared" si="15"/>
        <v>1005</v>
      </c>
      <c r="B1016" s="926" t="s">
        <v>3289</v>
      </c>
      <c r="C1016" s="84" t="s">
        <v>8044</v>
      </c>
      <c r="D1016" s="78">
        <v>1000</v>
      </c>
      <c r="E1016" s="12" t="s">
        <v>6935</v>
      </c>
      <c r="F1016" s="12" t="s">
        <v>8145</v>
      </c>
      <c r="G1016" s="12">
        <v>27173.25</v>
      </c>
      <c r="H1016" s="19">
        <v>43711</v>
      </c>
      <c r="I1016" s="925" t="s">
        <v>7790</v>
      </c>
    </row>
    <row r="1017" spans="1:22" ht="154.5" customHeight="1">
      <c r="A1017" s="12">
        <f t="shared" si="15"/>
        <v>1006</v>
      </c>
      <c r="B1017" s="927" t="s">
        <v>3289</v>
      </c>
      <c r="C1017" s="84" t="s">
        <v>8044</v>
      </c>
      <c r="D1017" s="78">
        <v>1000</v>
      </c>
      <c r="E1017" s="12" t="s">
        <v>7120</v>
      </c>
      <c r="F1017" s="12" t="s">
        <v>8146</v>
      </c>
      <c r="G1017" s="12">
        <v>27173.25</v>
      </c>
      <c r="H1017" s="19">
        <v>43530</v>
      </c>
      <c r="I1017" s="13" t="s">
        <v>8147</v>
      </c>
    </row>
    <row r="1018" spans="1:22" ht="68.25" customHeight="1">
      <c r="A1018" s="12">
        <f t="shared" si="15"/>
        <v>1007</v>
      </c>
      <c r="B1018" s="925" t="s">
        <v>3289</v>
      </c>
      <c r="C1018" s="84" t="s">
        <v>8093</v>
      </c>
      <c r="D1018" s="78">
        <v>1000</v>
      </c>
      <c r="E1018" s="12" t="s">
        <v>7128</v>
      </c>
      <c r="F1018" s="12" t="s">
        <v>8148</v>
      </c>
      <c r="G1018" s="12">
        <v>27173.25</v>
      </c>
      <c r="H1018" s="19">
        <v>43745</v>
      </c>
      <c r="I1018" s="925" t="s">
        <v>3290</v>
      </c>
      <c r="J1018" s="932"/>
      <c r="K1018" s="932"/>
      <c r="L1018" s="932"/>
      <c r="M1018" s="932"/>
      <c r="N1018" s="932"/>
      <c r="O1018" s="932"/>
      <c r="P1018" s="932"/>
      <c r="Q1018" s="932"/>
      <c r="R1018" s="932"/>
      <c r="S1018" s="932"/>
      <c r="T1018" s="932"/>
      <c r="U1018" s="932"/>
      <c r="V1018" s="932"/>
    </row>
    <row r="1019" spans="1:22" ht="68.25" customHeight="1">
      <c r="A1019" s="12">
        <f t="shared" si="15"/>
        <v>1008</v>
      </c>
      <c r="B1019" s="13" t="s">
        <v>3289</v>
      </c>
      <c r="C1019" s="84" t="s">
        <v>9615</v>
      </c>
      <c r="D1019" s="78">
        <v>1000</v>
      </c>
      <c r="E1019" s="12" t="s">
        <v>7120</v>
      </c>
      <c r="F1019" s="12" t="s">
        <v>8149</v>
      </c>
      <c r="G1019" s="12">
        <v>27173.25</v>
      </c>
      <c r="H1019" s="19">
        <v>43475</v>
      </c>
      <c r="I1019" s="13" t="s">
        <v>8150</v>
      </c>
    </row>
    <row r="1020" spans="1:22" ht="94.5" customHeight="1">
      <c r="A1020" s="12">
        <f t="shared" si="15"/>
        <v>1009</v>
      </c>
      <c r="B1020" s="927" t="s">
        <v>3289</v>
      </c>
      <c r="C1020" s="84" t="s">
        <v>8044</v>
      </c>
      <c r="D1020" s="78">
        <v>1000</v>
      </c>
      <c r="E1020" s="12" t="s">
        <v>6935</v>
      </c>
      <c r="F1020" s="12" t="s">
        <v>8151</v>
      </c>
      <c r="G1020" s="12">
        <v>27173.25</v>
      </c>
      <c r="H1020" s="19">
        <v>43747</v>
      </c>
      <c r="I1020" s="13" t="s">
        <v>8152</v>
      </c>
    </row>
    <row r="1021" spans="1:22" ht="68.25" customHeight="1">
      <c r="A1021" s="12">
        <f t="shared" si="15"/>
        <v>1010</v>
      </c>
      <c r="B1021" s="929" t="s">
        <v>3289</v>
      </c>
      <c r="C1021" s="84" t="s">
        <v>9620</v>
      </c>
      <c r="D1021" s="74">
        <v>1000</v>
      </c>
      <c r="E1021" s="12" t="s">
        <v>7120</v>
      </c>
      <c r="F1021" s="12" t="s">
        <v>9621</v>
      </c>
      <c r="G1021" s="621">
        <v>27173.25</v>
      </c>
      <c r="H1021" s="19">
        <v>44284</v>
      </c>
      <c r="I1021" s="13" t="s">
        <v>9622</v>
      </c>
    </row>
    <row r="1022" spans="1:22" ht="68.25" customHeight="1">
      <c r="A1022" s="12">
        <f t="shared" si="15"/>
        <v>1011</v>
      </c>
      <c r="B1022" s="927" t="s">
        <v>3289</v>
      </c>
      <c r="C1022" s="84" t="s">
        <v>8044</v>
      </c>
      <c r="D1022" s="966">
        <v>1000</v>
      </c>
      <c r="E1022" s="12" t="s">
        <v>7120</v>
      </c>
      <c r="F1022" s="78" t="s">
        <v>8153</v>
      </c>
      <c r="G1022" s="621">
        <v>27173.25</v>
      </c>
      <c r="H1022" s="19">
        <v>43867</v>
      </c>
      <c r="I1022" s="79" t="s">
        <v>7122</v>
      </c>
    </row>
    <row r="1023" spans="1:22" ht="68.25" customHeight="1">
      <c r="A1023" s="12">
        <f t="shared" si="15"/>
        <v>1012</v>
      </c>
      <c r="B1023" s="927" t="s">
        <v>3289</v>
      </c>
      <c r="C1023" s="12" t="s">
        <v>8044</v>
      </c>
      <c r="D1023" s="966">
        <v>1000</v>
      </c>
      <c r="E1023" s="12" t="s">
        <v>7120</v>
      </c>
      <c r="F1023" s="12" t="s">
        <v>8154</v>
      </c>
      <c r="G1023" s="621">
        <v>27173.25</v>
      </c>
      <c r="H1023" s="19">
        <v>43900</v>
      </c>
      <c r="I1023" s="79" t="s">
        <v>7171</v>
      </c>
    </row>
    <row r="1024" spans="1:22" ht="131.25" customHeight="1">
      <c r="A1024" s="12">
        <f t="shared" si="15"/>
        <v>1013</v>
      </c>
      <c r="B1024" s="936" t="s">
        <v>3289</v>
      </c>
      <c r="C1024" s="84" t="s">
        <v>8044</v>
      </c>
      <c r="D1024" s="74">
        <v>1000</v>
      </c>
      <c r="E1024" s="12" t="s">
        <v>7120</v>
      </c>
      <c r="F1024" s="90" t="s">
        <v>9623</v>
      </c>
      <c r="G1024" s="621">
        <v>27173.25</v>
      </c>
      <c r="H1024" s="19">
        <v>44307</v>
      </c>
      <c r="I1024" s="79" t="s">
        <v>9624</v>
      </c>
    </row>
    <row r="1025" spans="1:22" ht="68.25" customHeight="1">
      <c r="A1025" s="12">
        <f t="shared" si="15"/>
        <v>1014</v>
      </c>
      <c r="B1025" s="927" t="s">
        <v>3289</v>
      </c>
      <c r="C1025" s="12" t="s">
        <v>8044</v>
      </c>
      <c r="D1025" s="966">
        <v>1000</v>
      </c>
      <c r="E1025" s="12" t="s">
        <v>7120</v>
      </c>
      <c r="F1025" s="12" t="s">
        <v>8155</v>
      </c>
      <c r="G1025" s="621">
        <v>27173.25</v>
      </c>
      <c r="H1025" s="19">
        <v>43907</v>
      </c>
      <c r="I1025" s="79" t="s">
        <v>7261</v>
      </c>
    </row>
    <row r="1026" spans="1:22" ht="68.25" customHeight="1">
      <c r="A1026" s="12">
        <f t="shared" si="15"/>
        <v>1015</v>
      </c>
      <c r="B1026" s="927" t="s">
        <v>3289</v>
      </c>
      <c r="C1026" s="12" t="s">
        <v>8044</v>
      </c>
      <c r="D1026" s="966">
        <v>1000</v>
      </c>
      <c r="E1026" s="12" t="s">
        <v>7120</v>
      </c>
      <c r="F1026" s="12" t="s">
        <v>8156</v>
      </c>
      <c r="G1026" s="621">
        <v>27173.25</v>
      </c>
      <c r="H1026" s="19">
        <v>43906</v>
      </c>
      <c r="I1026" s="79" t="s">
        <v>8157</v>
      </c>
    </row>
    <row r="1027" spans="1:22" ht="68.25" customHeight="1">
      <c r="A1027" s="12">
        <f t="shared" si="15"/>
        <v>1016</v>
      </c>
      <c r="B1027" s="925" t="s">
        <v>3289</v>
      </c>
      <c r="C1027" s="12" t="s">
        <v>8093</v>
      </c>
      <c r="D1027" s="88">
        <v>1000</v>
      </c>
      <c r="E1027" s="12" t="s">
        <v>7128</v>
      </c>
      <c r="F1027" s="12" t="s">
        <v>8158</v>
      </c>
      <c r="G1027" s="621">
        <v>27173.25</v>
      </c>
      <c r="H1027" s="19">
        <v>43745</v>
      </c>
      <c r="I1027" s="925" t="s">
        <v>3290</v>
      </c>
      <c r="J1027" s="932"/>
      <c r="K1027" s="932"/>
      <c r="L1027" s="932"/>
      <c r="M1027" s="932"/>
      <c r="N1027" s="932"/>
      <c r="O1027" s="932"/>
      <c r="P1027" s="932"/>
      <c r="Q1027" s="932"/>
      <c r="R1027" s="932"/>
      <c r="S1027" s="932"/>
      <c r="T1027" s="932"/>
      <c r="U1027" s="932"/>
      <c r="V1027" s="932"/>
    </row>
    <row r="1028" spans="1:22" ht="68.25" customHeight="1">
      <c r="A1028" s="12">
        <f t="shared" si="15"/>
        <v>1017</v>
      </c>
      <c r="B1028" s="13" t="s">
        <v>3289</v>
      </c>
      <c r="C1028" s="12" t="s">
        <v>9615</v>
      </c>
      <c r="D1028" s="78">
        <v>1000</v>
      </c>
      <c r="E1028" s="12" t="s">
        <v>7120</v>
      </c>
      <c r="F1028" s="12" t="s">
        <v>8159</v>
      </c>
      <c r="G1028" s="621">
        <v>27173.25</v>
      </c>
      <c r="H1028" s="19">
        <v>43452</v>
      </c>
      <c r="I1028" s="13" t="s">
        <v>6675</v>
      </c>
    </row>
    <row r="1029" spans="1:22" ht="92.25" customHeight="1">
      <c r="A1029" s="12">
        <f t="shared" si="15"/>
        <v>1018</v>
      </c>
      <c r="B1029" s="13" t="s">
        <v>3289</v>
      </c>
      <c r="C1029" s="12" t="s">
        <v>9615</v>
      </c>
      <c r="D1029" s="78">
        <v>1000</v>
      </c>
      <c r="E1029" s="84" t="s">
        <v>7120</v>
      </c>
      <c r="F1029" s="12" t="s">
        <v>8160</v>
      </c>
      <c r="G1029" s="621">
        <v>27173.25</v>
      </c>
      <c r="H1029" s="19">
        <v>43452</v>
      </c>
      <c r="I1029" s="13" t="s">
        <v>6675</v>
      </c>
    </row>
    <row r="1030" spans="1:22" ht="92.25" customHeight="1">
      <c r="A1030" s="12">
        <f t="shared" si="15"/>
        <v>1019</v>
      </c>
      <c r="B1030" s="13" t="s">
        <v>3289</v>
      </c>
      <c r="C1030" s="12" t="s">
        <v>8044</v>
      </c>
      <c r="D1030" s="78">
        <v>1000</v>
      </c>
      <c r="E1030" s="84" t="s">
        <v>6935</v>
      </c>
      <c r="F1030" s="12" t="s">
        <v>8161</v>
      </c>
      <c r="G1030" s="621">
        <v>27173.25</v>
      </c>
      <c r="H1030" s="19">
        <v>43545</v>
      </c>
      <c r="I1030" s="13" t="s">
        <v>6702</v>
      </c>
    </row>
    <row r="1031" spans="1:22" ht="68.25" customHeight="1">
      <c r="A1031" s="12">
        <f t="shared" si="15"/>
        <v>1020</v>
      </c>
      <c r="B1031" s="936" t="s">
        <v>3289</v>
      </c>
      <c r="C1031" s="84" t="s">
        <v>8044</v>
      </c>
      <c r="D1031" s="74">
        <v>1000</v>
      </c>
      <c r="E1031" s="12" t="s">
        <v>7120</v>
      </c>
      <c r="F1031" s="90" t="s">
        <v>9625</v>
      </c>
      <c r="G1031" s="621">
        <v>27173.25</v>
      </c>
      <c r="H1031" s="19">
        <v>44307</v>
      </c>
      <c r="I1031" s="79" t="s">
        <v>9626</v>
      </c>
    </row>
    <row r="1032" spans="1:22" ht="84.75" customHeight="1">
      <c r="A1032" s="12">
        <f t="shared" si="15"/>
        <v>1021</v>
      </c>
      <c r="B1032" s="936" t="s">
        <v>3289</v>
      </c>
      <c r="C1032" s="84" t="s">
        <v>8044</v>
      </c>
      <c r="D1032" s="74">
        <v>1000</v>
      </c>
      <c r="E1032" s="12" t="s">
        <v>7120</v>
      </c>
      <c r="F1032" s="90" t="s">
        <v>9627</v>
      </c>
      <c r="G1032" s="621">
        <v>27173.25</v>
      </c>
      <c r="H1032" s="19">
        <v>44306</v>
      </c>
      <c r="I1032" s="79" t="s">
        <v>9628</v>
      </c>
    </row>
    <row r="1033" spans="1:22" ht="101.25" customHeight="1">
      <c r="A1033" s="12">
        <f t="shared" si="15"/>
        <v>1022</v>
      </c>
      <c r="B1033" s="927" t="s">
        <v>3289</v>
      </c>
      <c r="C1033" s="12" t="s">
        <v>8044</v>
      </c>
      <c r="D1033" s="78">
        <v>1000</v>
      </c>
      <c r="E1033" s="84" t="s">
        <v>7120</v>
      </c>
      <c r="F1033" s="12" t="s">
        <v>8162</v>
      </c>
      <c r="G1033" s="621">
        <v>27173.25</v>
      </c>
      <c r="H1033" s="19">
        <v>43818</v>
      </c>
      <c r="I1033" s="13" t="s">
        <v>7810</v>
      </c>
    </row>
    <row r="1034" spans="1:22" ht="83.25" customHeight="1">
      <c r="A1034" s="12">
        <f t="shared" si="15"/>
        <v>1023</v>
      </c>
      <c r="B1034" s="930" t="s">
        <v>3289</v>
      </c>
      <c r="C1034" s="12" t="s">
        <v>8044</v>
      </c>
      <c r="D1034" s="966">
        <v>1000</v>
      </c>
      <c r="E1034" s="84" t="s">
        <v>7120</v>
      </c>
      <c r="F1034" s="12" t="s">
        <v>8163</v>
      </c>
      <c r="G1034" s="621">
        <v>27173.25</v>
      </c>
      <c r="H1034" s="19">
        <v>44182</v>
      </c>
      <c r="I1034" s="13" t="s">
        <v>7201</v>
      </c>
      <c r="J1034" s="928"/>
      <c r="K1034" s="928"/>
      <c r="L1034" s="928"/>
      <c r="M1034" s="928"/>
      <c r="N1034" s="928"/>
      <c r="O1034" s="928"/>
      <c r="P1034" s="928"/>
      <c r="Q1034" s="928"/>
      <c r="R1034" s="928"/>
      <c r="S1034" s="928"/>
      <c r="T1034" s="928"/>
      <c r="U1034" s="928"/>
      <c r="V1034" s="928"/>
    </row>
    <row r="1035" spans="1:22" ht="68.25" customHeight="1">
      <c r="A1035" s="12">
        <f t="shared" si="15"/>
        <v>1024</v>
      </c>
      <c r="B1035" s="13" t="s">
        <v>3289</v>
      </c>
      <c r="C1035" s="12" t="s">
        <v>9615</v>
      </c>
      <c r="D1035" s="78">
        <v>1000</v>
      </c>
      <c r="E1035" s="84" t="s">
        <v>7120</v>
      </c>
      <c r="F1035" s="12" t="s">
        <v>8164</v>
      </c>
      <c r="G1035" s="621">
        <v>27173.25</v>
      </c>
      <c r="H1035" s="19">
        <v>43452</v>
      </c>
      <c r="I1035" s="13" t="s">
        <v>6675</v>
      </c>
    </row>
    <row r="1036" spans="1:22" ht="84.75" customHeight="1">
      <c r="A1036" s="12">
        <f t="shared" ref="A1036:A1099" si="16">1+A1035</f>
        <v>1025</v>
      </c>
      <c r="B1036" s="13" t="s">
        <v>3289</v>
      </c>
      <c r="C1036" s="12" t="s">
        <v>8044</v>
      </c>
      <c r="D1036" s="78">
        <v>1000</v>
      </c>
      <c r="E1036" s="12" t="s">
        <v>7120</v>
      </c>
      <c r="F1036" s="12" t="s">
        <v>9629</v>
      </c>
      <c r="G1036" s="6">
        <v>27173.25</v>
      </c>
      <c r="H1036" s="19">
        <v>44295</v>
      </c>
      <c r="I1036" s="13" t="s">
        <v>9630</v>
      </c>
    </row>
    <row r="1037" spans="1:22" ht="68.25" customHeight="1">
      <c r="A1037" s="12">
        <f t="shared" si="16"/>
        <v>1026</v>
      </c>
      <c r="B1037" s="13" t="s">
        <v>3289</v>
      </c>
      <c r="C1037" s="12" t="s">
        <v>9615</v>
      </c>
      <c r="D1037" s="78">
        <v>1000</v>
      </c>
      <c r="E1037" s="84" t="s">
        <v>7120</v>
      </c>
      <c r="F1037" s="12" t="s">
        <v>8165</v>
      </c>
      <c r="G1037" s="621">
        <v>27173.25</v>
      </c>
      <c r="H1037" s="19">
        <v>43452</v>
      </c>
      <c r="I1037" s="13" t="s">
        <v>6675</v>
      </c>
    </row>
    <row r="1038" spans="1:22" ht="68.25" customHeight="1">
      <c r="A1038" s="12">
        <f t="shared" si="16"/>
        <v>1027</v>
      </c>
      <c r="B1038" s="925" t="s">
        <v>3289</v>
      </c>
      <c r="C1038" s="12" t="s">
        <v>8093</v>
      </c>
      <c r="D1038" s="88">
        <v>1000</v>
      </c>
      <c r="E1038" s="84" t="s">
        <v>7128</v>
      </c>
      <c r="F1038" s="12" t="s">
        <v>8166</v>
      </c>
      <c r="G1038" s="621">
        <v>27173.25</v>
      </c>
      <c r="H1038" s="19">
        <v>43745</v>
      </c>
      <c r="I1038" s="925" t="s">
        <v>3290</v>
      </c>
      <c r="J1038" s="932"/>
      <c r="K1038" s="932"/>
      <c r="L1038" s="932"/>
      <c r="M1038" s="932"/>
      <c r="N1038" s="932"/>
      <c r="O1038" s="932"/>
      <c r="P1038" s="932"/>
      <c r="Q1038" s="932"/>
      <c r="R1038" s="932"/>
      <c r="S1038" s="932"/>
      <c r="T1038" s="932"/>
      <c r="U1038" s="932"/>
      <c r="V1038" s="932"/>
    </row>
    <row r="1039" spans="1:22" ht="68.25" customHeight="1">
      <c r="A1039" s="12">
        <f t="shared" si="16"/>
        <v>1028</v>
      </c>
      <c r="B1039" s="929" t="s">
        <v>3289</v>
      </c>
      <c r="C1039" s="12" t="s">
        <v>8093</v>
      </c>
      <c r="D1039" s="969">
        <v>1000</v>
      </c>
      <c r="E1039" s="84" t="s">
        <v>7128</v>
      </c>
      <c r="F1039" s="12" t="s">
        <v>8167</v>
      </c>
      <c r="G1039" s="621">
        <v>27173.25</v>
      </c>
      <c r="H1039" s="19">
        <v>43745</v>
      </c>
      <c r="I1039" s="925" t="s">
        <v>3290</v>
      </c>
      <c r="J1039" s="932"/>
      <c r="K1039" s="932"/>
      <c r="L1039" s="932"/>
      <c r="M1039" s="932"/>
      <c r="N1039" s="932"/>
      <c r="O1039" s="932"/>
      <c r="P1039" s="932"/>
      <c r="Q1039" s="932"/>
      <c r="R1039" s="932"/>
      <c r="S1039" s="932"/>
      <c r="T1039" s="932"/>
      <c r="U1039" s="932"/>
      <c r="V1039" s="932"/>
    </row>
    <row r="1040" spans="1:22" ht="68.25" customHeight="1">
      <c r="A1040" s="12">
        <f t="shared" si="16"/>
        <v>1029</v>
      </c>
      <c r="B1040" s="13" t="s">
        <v>3289</v>
      </c>
      <c r="C1040" s="12" t="s">
        <v>9615</v>
      </c>
      <c r="D1040" s="78">
        <v>1000</v>
      </c>
      <c r="E1040" s="84" t="s">
        <v>7120</v>
      </c>
      <c r="F1040" s="12" t="s">
        <v>8168</v>
      </c>
      <c r="G1040" s="621">
        <v>27173.25</v>
      </c>
      <c r="H1040" s="19">
        <v>43452</v>
      </c>
      <c r="I1040" s="13" t="s">
        <v>6675</v>
      </c>
    </row>
    <row r="1041" spans="1:22" ht="68.25" customHeight="1">
      <c r="A1041" s="12">
        <f t="shared" si="16"/>
        <v>1030</v>
      </c>
      <c r="B1041" s="13" t="s">
        <v>3289</v>
      </c>
      <c r="C1041" s="12" t="s">
        <v>9615</v>
      </c>
      <c r="D1041" s="78">
        <v>1500</v>
      </c>
      <c r="E1041" s="12" t="s">
        <v>6939</v>
      </c>
      <c r="F1041" s="12" t="s">
        <v>8169</v>
      </c>
      <c r="G1041" s="6">
        <v>67560</v>
      </c>
      <c r="H1041" s="19">
        <v>44116</v>
      </c>
      <c r="I1041" s="13" t="s">
        <v>8170</v>
      </c>
    </row>
    <row r="1042" spans="1:22" ht="68.25" customHeight="1">
      <c r="A1042" s="12">
        <f t="shared" si="16"/>
        <v>1031</v>
      </c>
      <c r="B1042" s="13" t="s">
        <v>3289</v>
      </c>
      <c r="C1042" s="12" t="s">
        <v>9615</v>
      </c>
      <c r="D1042" s="78">
        <v>1300</v>
      </c>
      <c r="E1042" s="12" t="s">
        <v>6939</v>
      </c>
      <c r="F1042" s="12" t="s">
        <v>8171</v>
      </c>
      <c r="G1042" s="6">
        <v>58552</v>
      </c>
      <c r="H1042" s="19">
        <v>43452</v>
      </c>
      <c r="I1042" s="13" t="s">
        <v>6675</v>
      </c>
    </row>
    <row r="1043" spans="1:22" ht="87.75" customHeight="1">
      <c r="A1043" s="12">
        <f t="shared" si="16"/>
        <v>1032</v>
      </c>
      <c r="B1043" s="926" t="s">
        <v>3289</v>
      </c>
      <c r="C1043" s="12" t="s">
        <v>3641</v>
      </c>
      <c r="D1043" s="78">
        <v>1877</v>
      </c>
      <c r="E1043" s="12" t="s">
        <v>3635</v>
      </c>
      <c r="F1043" s="12" t="s">
        <v>3642</v>
      </c>
      <c r="G1043" s="58">
        <v>108190.28</v>
      </c>
      <c r="H1043" s="19">
        <v>43570</v>
      </c>
      <c r="I1043" s="13" t="s">
        <v>6683</v>
      </c>
    </row>
    <row r="1044" spans="1:22" ht="68.25" customHeight="1">
      <c r="A1044" s="12">
        <f t="shared" si="16"/>
        <v>1033</v>
      </c>
      <c r="B1044" s="13" t="s">
        <v>3289</v>
      </c>
      <c r="C1044" s="12" t="s">
        <v>8172</v>
      </c>
      <c r="D1044" s="78">
        <v>1000</v>
      </c>
      <c r="E1044" s="12" t="s">
        <v>6939</v>
      </c>
      <c r="F1044" s="12" t="s">
        <v>8173</v>
      </c>
      <c r="G1044" s="58">
        <v>43480</v>
      </c>
      <c r="H1044" s="19">
        <v>43452</v>
      </c>
      <c r="I1044" s="13" t="s">
        <v>6675</v>
      </c>
    </row>
    <row r="1045" spans="1:22" ht="68.25" customHeight="1">
      <c r="A1045" s="12">
        <f t="shared" si="16"/>
        <v>1034</v>
      </c>
      <c r="B1045" s="929" t="s">
        <v>3289</v>
      </c>
      <c r="C1045" s="84" t="s">
        <v>8172</v>
      </c>
      <c r="D1045" s="91">
        <v>1000</v>
      </c>
      <c r="E1045" s="84" t="s">
        <v>6924</v>
      </c>
      <c r="F1045" s="84" t="s">
        <v>8174</v>
      </c>
      <c r="G1045" s="58">
        <v>43480</v>
      </c>
      <c r="H1045" s="19">
        <v>43745</v>
      </c>
      <c r="I1045" s="925" t="s">
        <v>3290</v>
      </c>
      <c r="J1045" s="934"/>
      <c r="K1045" s="935"/>
      <c r="L1045" s="935"/>
      <c r="M1045" s="935"/>
      <c r="N1045" s="935"/>
      <c r="O1045" s="935"/>
      <c r="P1045" s="935"/>
      <c r="Q1045" s="935"/>
      <c r="R1045" s="935"/>
      <c r="S1045" s="935"/>
      <c r="T1045" s="935"/>
      <c r="U1045" s="935"/>
      <c r="V1045" s="935"/>
    </row>
    <row r="1046" spans="1:22" ht="68.25" customHeight="1">
      <c r="A1046" s="12">
        <f t="shared" si="16"/>
        <v>1035</v>
      </c>
      <c r="B1046" s="13" t="s">
        <v>3289</v>
      </c>
      <c r="C1046" s="12" t="s">
        <v>8172</v>
      </c>
      <c r="D1046" s="78">
        <v>1000</v>
      </c>
      <c r="E1046" s="12" t="s">
        <v>6939</v>
      </c>
      <c r="F1046" s="12" t="s">
        <v>8175</v>
      </c>
      <c r="G1046" s="58">
        <v>43480</v>
      </c>
      <c r="H1046" s="19">
        <v>43452</v>
      </c>
      <c r="I1046" s="13" t="s">
        <v>6675</v>
      </c>
    </row>
    <row r="1047" spans="1:22" ht="99.75" customHeight="1">
      <c r="A1047" s="12">
        <f t="shared" si="16"/>
        <v>1036</v>
      </c>
      <c r="B1047" s="13" t="s">
        <v>3289</v>
      </c>
      <c r="C1047" s="12" t="s">
        <v>8176</v>
      </c>
      <c r="D1047" s="78">
        <v>1000</v>
      </c>
      <c r="E1047" s="12" t="s">
        <v>6924</v>
      </c>
      <c r="F1047" s="12" t="s">
        <v>8177</v>
      </c>
      <c r="G1047" s="58">
        <v>43480</v>
      </c>
      <c r="H1047" s="19">
        <v>43522</v>
      </c>
      <c r="I1047" s="925" t="s">
        <v>8178</v>
      </c>
    </row>
    <row r="1048" spans="1:22" ht="68.25" customHeight="1">
      <c r="A1048" s="12">
        <f t="shared" si="16"/>
        <v>1037</v>
      </c>
      <c r="B1048" s="926" t="s">
        <v>3289</v>
      </c>
      <c r="C1048" s="12" t="s">
        <v>8179</v>
      </c>
      <c r="D1048" s="78">
        <v>1500</v>
      </c>
      <c r="E1048" s="12" t="s">
        <v>6924</v>
      </c>
      <c r="F1048" s="12" t="s">
        <v>8180</v>
      </c>
      <c r="G1048" s="58">
        <v>65220</v>
      </c>
      <c r="H1048" s="19">
        <v>43640</v>
      </c>
      <c r="I1048" s="925" t="s">
        <v>7932</v>
      </c>
    </row>
    <row r="1049" spans="1:22" ht="90.75" customHeight="1">
      <c r="A1049" s="12">
        <f t="shared" si="16"/>
        <v>1038</v>
      </c>
      <c r="B1049" s="929" t="s">
        <v>3289</v>
      </c>
      <c r="C1049" s="84" t="s">
        <v>3298</v>
      </c>
      <c r="D1049" s="78">
        <v>1024</v>
      </c>
      <c r="E1049" s="84" t="s">
        <v>6924</v>
      </c>
      <c r="F1049" s="12" t="s">
        <v>8182</v>
      </c>
      <c r="G1049" s="58">
        <v>58675.199999999997</v>
      </c>
      <c r="H1049" s="19">
        <v>43745</v>
      </c>
      <c r="I1049" s="925" t="s">
        <v>3290</v>
      </c>
    </row>
    <row r="1050" spans="1:22" ht="68.25" customHeight="1">
      <c r="A1050" s="12">
        <f t="shared" si="16"/>
        <v>1039</v>
      </c>
      <c r="B1050" s="926" t="s">
        <v>3289</v>
      </c>
      <c r="C1050" s="12" t="s">
        <v>3647</v>
      </c>
      <c r="D1050" s="78">
        <v>905</v>
      </c>
      <c r="E1050" s="12" t="s">
        <v>3635</v>
      </c>
      <c r="F1050" s="12" t="s">
        <v>3648</v>
      </c>
      <c r="G1050" s="58" t="s">
        <v>9631</v>
      </c>
      <c r="H1050" s="19">
        <v>43570</v>
      </c>
      <c r="I1050" s="925" t="s">
        <v>6683</v>
      </c>
    </row>
    <row r="1051" spans="1:22" ht="68.25" customHeight="1">
      <c r="A1051" s="12">
        <f t="shared" si="16"/>
        <v>1040</v>
      </c>
      <c r="B1051" s="13" t="s">
        <v>3289</v>
      </c>
      <c r="C1051" s="12" t="s">
        <v>3298</v>
      </c>
      <c r="D1051" s="78">
        <v>656</v>
      </c>
      <c r="E1051" s="12" t="s">
        <v>6939</v>
      </c>
      <c r="F1051" s="12" t="s">
        <v>8183</v>
      </c>
      <c r="G1051" s="58" t="s">
        <v>9632</v>
      </c>
      <c r="H1051" s="19">
        <v>43452</v>
      </c>
      <c r="I1051" s="13" t="s">
        <v>6675</v>
      </c>
    </row>
    <row r="1052" spans="1:22" ht="68.25" customHeight="1">
      <c r="A1052" s="12">
        <f t="shared" si="16"/>
        <v>1041</v>
      </c>
      <c r="B1052" s="929" t="s">
        <v>3289</v>
      </c>
      <c r="C1052" s="84" t="s">
        <v>3298</v>
      </c>
      <c r="D1052" s="91">
        <v>1725</v>
      </c>
      <c r="E1052" s="84" t="s">
        <v>6924</v>
      </c>
      <c r="F1052" s="12" t="s">
        <v>8184</v>
      </c>
      <c r="G1052" s="58" t="s">
        <v>9633</v>
      </c>
      <c r="H1052" s="19">
        <v>43745</v>
      </c>
      <c r="I1052" s="925" t="s">
        <v>3290</v>
      </c>
    </row>
    <row r="1053" spans="1:22" ht="209.25" customHeight="1">
      <c r="A1053" s="12">
        <f t="shared" si="16"/>
        <v>1042</v>
      </c>
      <c r="B1053" s="929" t="s">
        <v>3289</v>
      </c>
      <c r="C1053" s="84" t="s">
        <v>3298</v>
      </c>
      <c r="D1053" s="91">
        <v>1658</v>
      </c>
      <c r="E1053" s="84" t="s">
        <v>6924</v>
      </c>
      <c r="F1053" s="12" t="s">
        <v>8185</v>
      </c>
      <c r="G1053" s="58" t="s">
        <v>9634</v>
      </c>
      <c r="H1053" s="19">
        <v>43745</v>
      </c>
      <c r="I1053" s="925" t="s">
        <v>3290</v>
      </c>
    </row>
    <row r="1054" spans="1:22" ht="68.25" customHeight="1">
      <c r="A1054" s="12">
        <f t="shared" si="16"/>
        <v>1043</v>
      </c>
      <c r="B1054" s="13" t="s">
        <v>3289</v>
      </c>
      <c r="C1054" s="12" t="s">
        <v>3298</v>
      </c>
      <c r="D1054" s="78">
        <v>1679</v>
      </c>
      <c r="E1054" s="12" t="s">
        <v>6939</v>
      </c>
      <c r="F1054" s="12" t="s">
        <v>8186</v>
      </c>
      <c r="G1054" s="58" t="s">
        <v>9635</v>
      </c>
      <c r="H1054" s="19">
        <v>43452</v>
      </c>
      <c r="I1054" s="13" t="s">
        <v>6675</v>
      </c>
    </row>
    <row r="1055" spans="1:22" ht="68.25" customHeight="1">
      <c r="A1055" s="12">
        <f t="shared" si="16"/>
        <v>1044</v>
      </c>
      <c r="B1055" s="13" t="s">
        <v>3289</v>
      </c>
      <c r="C1055" s="12" t="s">
        <v>3298</v>
      </c>
      <c r="D1055" s="78">
        <v>965</v>
      </c>
      <c r="E1055" s="12" t="s">
        <v>6939</v>
      </c>
      <c r="F1055" s="78" t="s">
        <v>8187</v>
      </c>
      <c r="G1055" s="58" t="s">
        <v>9636</v>
      </c>
      <c r="H1055" s="19">
        <v>43452</v>
      </c>
      <c r="I1055" s="13" t="s">
        <v>6675</v>
      </c>
    </row>
    <row r="1056" spans="1:22" ht="68.25" customHeight="1">
      <c r="A1056" s="12">
        <f t="shared" si="16"/>
        <v>1045</v>
      </c>
      <c r="B1056" s="13" t="s">
        <v>3289</v>
      </c>
      <c r="C1056" s="45" t="s">
        <v>3298</v>
      </c>
      <c r="D1056" s="89">
        <v>4901</v>
      </c>
      <c r="E1056" s="45" t="s">
        <v>3510</v>
      </c>
      <c r="F1056" s="89" t="s">
        <v>3512</v>
      </c>
      <c r="G1056" s="58" t="s">
        <v>9637</v>
      </c>
      <c r="H1056" s="19">
        <v>43452</v>
      </c>
      <c r="I1056" s="486" t="s">
        <v>6675</v>
      </c>
    </row>
    <row r="1057" spans="1:22" ht="112.5" customHeight="1">
      <c r="A1057" s="12">
        <f t="shared" si="16"/>
        <v>1046</v>
      </c>
      <c r="B1057" s="930" t="s">
        <v>3289</v>
      </c>
      <c r="C1057" s="45" t="s">
        <v>8181</v>
      </c>
      <c r="D1057" s="849">
        <v>1617</v>
      </c>
      <c r="E1057" s="84" t="s">
        <v>6924</v>
      </c>
      <c r="F1057" s="12" t="s">
        <v>8188</v>
      </c>
      <c r="G1057" s="58" t="s">
        <v>9638</v>
      </c>
      <c r="H1057" s="19">
        <v>44168</v>
      </c>
      <c r="I1057" s="925" t="s">
        <v>8189</v>
      </c>
      <c r="J1057" s="928"/>
      <c r="K1057" s="928"/>
      <c r="L1057" s="928"/>
      <c r="M1057" s="928"/>
      <c r="N1057" s="928"/>
      <c r="O1057" s="928"/>
      <c r="P1057" s="928"/>
      <c r="Q1057" s="928"/>
      <c r="R1057" s="928"/>
      <c r="S1057" s="928"/>
      <c r="T1057" s="928"/>
      <c r="U1057" s="928"/>
      <c r="V1057" s="928"/>
    </row>
    <row r="1058" spans="1:22" ht="112.5" customHeight="1">
      <c r="A1058" s="12">
        <f t="shared" si="16"/>
        <v>1047</v>
      </c>
      <c r="B1058" s="930" t="s">
        <v>3289</v>
      </c>
      <c r="C1058" s="12" t="s">
        <v>8181</v>
      </c>
      <c r="D1058" s="849">
        <v>3568</v>
      </c>
      <c r="E1058" s="84" t="s">
        <v>6924</v>
      </c>
      <c r="F1058" s="12" t="s">
        <v>8190</v>
      </c>
      <c r="G1058" s="58" t="s">
        <v>9639</v>
      </c>
      <c r="H1058" s="19">
        <v>44168</v>
      </c>
      <c r="I1058" s="925" t="s">
        <v>8189</v>
      </c>
      <c r="J1058" s="928"/>
      <c r="K1058" s="928"/>
      <c r="L1058" s="928"/>
      <c r="M1058" s="928"/>
      <c r="N1058" s="928"/>
      <c r="O1058" s="928"/>
      <c r="P1058" s="928"/>
      <c r="Q1058" s="928"/>
      <c r="R1058" s="928"/>
      <c r="S1058" s="928"/>
      <c r="T1058" s="928"/>
      <c r="U1058" s="928"/>
      <c r="V1058" s="928"/>
    </row>
    <row r="1059" spans="1:22" ht="112.5" customHeight="1">
      <c r="A1059" s="12">
        <f t="shared" si="16"/>
        <v>1048</v>
      </c>
      <c r="B1059" s="929" t="s">
        <v>3289</v>
      </c>
      <c r="C1059" s="84" t="s">
        <v>9640</v>
      </c>
      <c r="D1059" s="84">
        <v>1687</v>
      </c>
      <c r="E1059" s="84" t="s">
        <v>6939</v>
      </c>
      <c r="F1059" s="12" t="s">
        <v>8191</v>
      </c>
      <c r="G1059" s="58" t="s">
        <v>9641</v>
      </c>
      <c r="H1059" s="19">
        <v>43745</v>
      </c>
      <c r="I1059" s="972" t="s">
        <v>3290</v>
      </c>
    </row>
    <row r="1060" spans="1:22" ht="112.5" customHeight="1">
      <c r="A1060" s="12">
        <f t="shared" si="16"/>
        <v>1049</v>
      </c>
      <c r="B1060" s="925"/>
      <c r="C1060" s="12" t="s">
        <v>9640</v>
      </c>
      <c r="D1060" s="12">
        <v>1000</v>
      </c>
      <c r="E1060" s="84" t="s">
        <v>6939</v>
      </c>
      <c r="F1060" s="12" t="s">
        <v>8192</v>
      </c>
      <c r="G1060" s="58" t="s">
        <v>9642</v>
      </c>
      <c r="H1060" s="19">
        <v>43745</v>
      </c>
      <c r="I1060" s="972" t="s">
        <v>3290</v>
      </c>
      <c r="J1060" s="932"/>
      <c r="K1060" s="932"/>
      <c r="L1060" s="932"/>
      <c r="M1060" s="932"/>
      <c r="N1060" s="932"/>
      <c r="O1060" s="932"/>
      <c r="P1060" s="932"/>
      <c r="Q1060" s="932"/>
      <c r="R1060" s="932"/>
      <c r="S1060" s="932"/>
      <c r="T1060" s="932"/>
      <c r="U1060" s="932"/>
      <c r="V1060" s="932"/>
    </row>
    <row r="1061" spans="1:22" ht="112.5" customHeight="1">
      <c r="A1061" s="12">
        <f t="shared" si="16"/>
        <v>1050</v>
      </c>
      <c r="B1061" s="936" t="s">
        <v>3289</v>
      </c>
      <c r="C1061" s="12" t="s">
        <v>9643</v>
      </c>
      <c r="D1061" s="91">
        <v>3765</v>
      </c>
      <c r="E1061" s="12" t="s">
        <v>3385</v>
      </c>
      <c r="F1061" s="78" t="s">
        <v>3386</v>
      </c>
      <c r="G1061" s="58" t="s">
        <v>9644</v>
      </c>
      <c r="H1061" s="19">
        <v>43745</v>
      </c>
      <c r="I1061" s="925" t="s">
        <v>3290</v>
      </c>
    </row>
    <row r="1062" spans="1:22" ht="112.5" customHeight="1">
      <c r="A1062" s="12">
        <f t="shared" si="16"/>
        <v>1051</v>
      </c>
      <c r="B1062" s="929" t="s">
        <v>3289</v>
      </c>
      <c r="C1062" s="12" t="s">
        <v>6711</v>
      </c>
      <c r="D1062" s="78">
        <v>3080</v>
      </c>
      <c r="E1062" s="12" t="s">
        <v>6712</v>
      </c>
      <c r="F1062" s="78" t="s">
        <v>3324</v>
      </c>
      <c r="G1062" s="58" t="s">
        <v>9645</v>
      </c>
      <c r="H1062" s="19">
        <v>43745</v>
      </c>
      <c r="I1062" s="925" t="s">
        <v>3290</v>
      </c>
    </row>
    <row r="1063" spans="1:22" ht="112.5" customHeight="1">
      <c r="A1063" s="12">
        <f t="shared" si="16"/>
        <v>1052</v>
      </c>
      <c r="B1063" s="927" t="s">
        <v>3289</v>
      </c>
      <c r="C1063" s="84" t="s">
        <v>8193</v>
      </c>
      <c r="D1063" s="78">
        <v>6700</v>
      </c>
      <c r="E1063" s="12" t="s">
        <v>6924</v>
      </c>
      <c r="F1063" s="78" t="s">
        <v>8194</v>
      </c>
      <c r="G1063" s="58" t="s">
        <v>9646</v>
      </c>
      <c r="H1063" s="19">
        <v>43787</v>
      </c>
      <c r="I1063" s="13" t="s">
        <v>7377</v>
      </c>
    </row>
    <row r="1064" spans="1:22" ht="112.5" customHeight="1">
      <c r="A1064" s="12">
        <f t="shared" si="16"/>
        <v>1053</v>
      </c>
      <c r="B1064" s="13" t="s">
        <v>3289</v>
      </c>
      <c r="C1064" s="12" t="s">
        <v>9647</v>
      </c>
      <c r="D1064" s="78">
        <v>1979</v>
      </c>
      <c r="E1064" s="12" t="s">
        <v>3504</v>
      </c>
      <c r="F1064" s="78" t="s">
        <v>3505</v>
      </c>
      <c r="G1064" s="58" t="s">
        <v>9648</v>
      </c>
      <c r="H1064" s="19">
        <v>43452</v>
      </c>
      <c r="I1064" s="13" t="s">
        <v>6675</v>
      </c>
    </row>
    <row r="1065" spans="1:22" ht="112.5" customHeight="1">
      <c r="A1065" s="12">
        <f t="shared" si="16"/>
        <v>1054</v>
      </c>
      <c r="B1065" s="929" t="s">
        <v>3289</v>
      </c>
      <c r="C1065" s="12" t="s">
        <v>6710</v>
      </c>
      <c r="D1065" s="78">
        <v>950</v>
      </c>
      <c r="E1065" s="12" t="s">
        <v>6939</v>
      </c>
      <c r="F1065" s="78" t="s">
        <v>8195</v>
      </c>
      <c r="G1065" s="58" t="s">
        <v>9649</v>
      </c>
      <c r="H1065" s="19">
        <v>43745</v>
      </c>
      <c r="I1065" s="925" t="s">
        <v>3290</v>
      </c>
    </row>
    <row r="1066" spans="1:22" ht="112.5" customHeight="1">
      <c r="A1066" s="12">
        <f t="shared" si="16"/>
        <v>1055</v>
      </c>
      <c r="B1066" s="13" t="s">
        <v>3289</v>
      </c>
      <c r="C1066" s="12" t="s">
        <v>9650</v>
      </c>
      <c r="D1066" s="78">
        <v>124</v>
      </c>
      <c r="E1066" s="12" t="s">
        <v>3508</v>
      </c>
      <c r="F1066" s="78" t="s">
        <v>3509</v>
      </c>
      <c r="G1066" s="58" t="s">
        <v>9651</v>
      </c>
      <c r="H1066" s="19">
        <v>43452</v>
      </c>
      <c r="I1066" s="13" t="s">
        <v>6675</v>
      </c>
    </row>
    <row r="1067" spans="1:22" ht="147" customHeight="1">
      <c r="A1067" s="12">
        <f t="shared" si="16"/>
        <v>1056</v>
      </c>
      <c r="B1067" s="929" t="s">
        <v>3289</v>
      </c>
      <c r="C1067" s="84" t="s">
        <v>3298</v>
      </c>
      <c r="D1067" s="84">
        <v>981</v>
      </c>
      <c r="E1067" s="84" t="s">
        <v>6924</v>
      </c>
      <c r="F1067" s="78" t="s">
        <v>8196</v>
      </c>
      <c r="G1067" s="58" t="s">
        <v>9652</v>
      </c>
      <c r="H1067" s="19">
        <v>43745</v>
      </c>
      <c r="I1067" s="925" t="s">
        <v>3290</v>
      </c>
    </row>
    <row r="1068" spans="1:22" s="973" customFormat="1" ht="112.5" customHeight="1">
      <c r="A1068" s="12">
        <f t="shared" si="16"/>
        <v>1057</v>
      </c>
      <c r="B1068" s="927" t="s">
        <v>3289</v>
      </c>
      <c r="C1068" s="12" t="s">
        <v>9653</v>
      </c>
      <c r="D1068" s="12">
        <v>1073</v>
      </c>
      <c r="E1068" s="12" t="s">
        <v>6939</v>
      </c>
      <c r="F1068" s="78" t="s">
        <v>8197</v>
      </c>
      <c r="G1068" s="58" t="s">
        <v>9654</v>
      </c>
      <c r="H1068" s="19">
        <v>43808</v>
      </c>
      <c r="I1068" s="13" t="s">
        <v>7161</v>
      </c>
      <c r="J1068"/>
      <c r="K1068"/>
      <c r="L1068"/>
      <c r="M1068"/>
      <c r="N1068"/>
      <c r="O1068"/>
      <c r="P1068"/>
      <c r="Q1068"/>
      <c r="R1068"/>
      <c r="S1068"/>
      <c r="T1068"/>
      <c r="U1068"/>
      <c r="V1068"/>
    </row>
    <row r="1069" spans="1:22" ht="124.5" customHeight="1">
      <c r="A1069" s="12">
        <f t="shared" si="16"/>
        <v>1058</v>
      </c>
      <c r="B1069" s="13" t="s">
        <v>3289</v>
      </c>
      <c r="C1069" s="12" t="s">
        <v>3298</v>
      </c>
      <c r="D1069" s="78">
        <v>1500</v>
      </c>
      <c r="E1069" s="12" t="s">
        <v>6939</v>
      </c>
      <c r="F1069" s="78" t="s">
        <v>8198</v>
      </c>
      <c r="G1069" s="58" t="s">
        <v>9655</v>
      </c>
      <c r="H1069" s="19">
        <v>43452</v>
      </c>
      <c r="I1069" s="13" t="s">
        <v>6675</v>
      </c>
    </row>
    <row r="1070" spans="1:22" ht="90.75" customHeight="1">
      <c r="A1070" s="12">
        <f t="shared" si="16"/>
        <v>1059</v>
      </c>
      <c r="B1070" s="933" t="s">
        <v>3289</v>
      </c>
      <c r="C1070" s="19" t="s">
        <v>9656</v>
      </c>
      <c r="D1070" s="98">
        <v>1000</v>
      </c>
      <c r="E1070" s="84" t="s">
        <v>7120</v>
      </c>
      <c r="F1070" s="968" t="s">
        <v>8199</v>
      </c>
      <c r="G1070" s="58" t="s">
        <v>9657</v>
      </c>
      <c r="H1070" s="19">
        <v>43745</v>
      </c>
      <c r="I1070" s="925" t="s">
        <v>3290</v>
      </c>
      <c r="J1070" s="934"/>
      <c r="K1070" s="935"/>
      <c r="L1070" s="935"/>
      <c r="M1070" s="935"/>
      <c r="N1070" s="935"/>
      <c r="O1070" s="935"/>
      <c r="P1070" s="935"/>
      <c r="Q1070" s="935"/>
      <c r="R1070" s="935"/>
      <c r="S1070" s="935"/>
      <c r="T1070" s="935"/>
      <c r="U1070" s="935"/>
      <c r="V1070" s="935"/>
    </row>
    <row r="1071" spans="1:22" ht="127.5" customHeight="1">
      <c r="A1071" s="12">
        <f t="shared" si="16"/>
        <v>1060</v>
      </c>
      <c r="B1071" s="927" t="s">
        <v>3289</v>
      </c>
      <c r="C1071" s="12" t="s">
        <v>8200</v>
      </c>
      <c r="D1071" s="966">
        <v>1000</v>
      </c>
      <c r="E1071" s="84" t="s">
        <v>7120</v>
      </c>
      <c r="F1071" s="78" t="s">
        <v>8201</v>
      </c>
      <c r="G1071" s="58" t="s">
        <v>9657</v>
      </c>
      <c r="H1071" s="19">
        <v>43871</v>
      </c>
      <c r="I1071" s="79" t="s">
        <v>7247</v>
      </c>
    </row>
    <row r="1072" spans="1:22" ht="102.75" customHeight="1">
      <c r="A1072" s="12">
        <f t="shared" si="16"/>
        <v>1061</v>
      </c>
      <c r="B1072" s="927" t="s">
        <v>3289</v>
      </c>
      <c r="C1072" s="12" t="s">
        <v>8200</v>
      </c>
      <c r="D1072" s="1">
        <v>1000</v>
      </c>
      <c r="E1072" s="84" t="s">
        <v>7120</v>
      </c>
      <c r="F1072" s="12" t="s">
        <v>8202</v>
      </c>
      <c r="G1072" s="58">
        <v>27173.25</v>
      </c>
      <c r="H1072" s="19">
        <v>44014</v>
      </c>
      <c r="I1072" s="79" t="s">
        <v>8203</v>
      </c>
    </row>
    <row r="1073" spans="1:22" ht="102.75" customHeight="1">
      <c r="A1073" s="12">
        <f t="shared" si="16"/>
        <v>1062</v>
      </c>
      <c r="B1073" s="927" t="s">
        <v>3289</v>
      </c>
      <c r="C1073" s="12" t="s">
        <v>8200</v>
      </c>
      <c r="D1073" s="1">
        <v>1000</v>
      </c>
      <c r="E1073" s="84" t="s">
        <v>7120</v>
      </c>
      <c r="F1073" s="12" t="s">
        <v>8204</v>
      </c>
      <c r="G1073" s="58">
        <v>27173.25</v>
      </c>
      <c r="H1073" s="19">
        <v>44014</v>
      </c>
      <c r="I1073" s="79" t="s">
        <v>8203</v>
      </c>
    </row>
    <row r="1074" spans="1:22" ht="102.75" customHeight="1">
      <c r="A1074" s="12">
        <f t="shared" si="16"/>
        <v>1063</v>
      </c>
      <c r="B1074" s="927" t="s">
        <v>3289</v>
      </c>
      <c r="C1074" s="12" t="s">
        <v>8200</v>
      </c>
      <c r="D1074" s="849">
        <v>1000</v>
      </c>
      <c r="E1074" s="84" t="s">
        <v>7120</v>
      </c>
      <c r="F1074" s="12" t="s">
        <v>8205</v>
      </c>
      <c r="G1074" s="58">
        <v>27173.25</v>
      </c>
      <c r="H1074" s="19">
        <v>43873</v>
      </c>
      <c r="I1074" s="974" t="s">
        <v>7476</v>
      </c>
    </row>
    <row r="1075" spans="1:22" ht="102.75" customHeight="1">
      <c r="A1075" s="12">
        <f t="shared" si="16"/>
        <v>1064</v>
      </c>
      <c r="B1075" s="927" t="s">
        <v>3289</v>
      </c>
      <c r="C1075" s="12" t="s">
        <v>8200</v>
      </c>
      <c r="D1075" s="849">
        <v>1000</v>
      </c>
      <c r="E1075" s="84" t="s">
        <v>7120</v>
      </c>
      <c r="F1075" s="78" t="s">
        <v>8206</v>
      </c>
      <c r="G1075" s="58">
        <v>27173.25</v>
      </c>
      <c r="H1075" s="19">
        <v>43874</v>
      </c>
      <c r="I1075" s="79" t="s">
        <v>8207</v>
      </c>
    </row>
    <row r="1076" spans="1:22" ht="102.75" customHeight="1">
      <c r="A1076" s="12">
        <f t="shared" si="16"/>
        <v>1065</v>
      </c>
      <c r="B1076" s="927" t="s">
        <v>3289</v>
      </c>
      <c r="C1076" s="12" t="s">
        <v>8200</v>
      </c>
      <c r="D1076" s="966">
        <v>1000</v>
      </c>
      <c r="E1076" s="84" t="s">
        <v>7120</v>
      </c>
      <c r="F1076" s="12" t="s">
        <v>8208</v>
      </c>
      <c r="G1076" s="58">
        <v>27173.25</v>
      </c>
      <c r="H1076" s="19">
        <v>43878</v>
      </c>
      <c r="I1076" s="79" t="s">
        <v>7519</v>
      </c>
    </row>
    <row r="1077" spans="1:22" ht="102.75" customHeight="1">
      <c r="A1077" s="12">
        <f t="shared" si="16"/>
        <v>1066</v>
      </c>
      <c r="B1077" s="927" t="s">
        <v>3289</v>
      </c>
      <c r="C1077" s="12" t="s">
        <v>8200</v>
      </c>
      <c r="D1077" s="966">
        <v>1000</v>
      </c>
      <c r="E1077" s="84" t="s">
        <v>7120</v>
      </c>
      <c r="F1077" s="12" t="s">
        <v>8209</v>
      </c>
      <c r="G1077" s="58">
        <v>27173.25</v>
      </c>
      <c r="H1077" s="19">
        <v>43892</v>
      </c>
      <c r="I1077" s="79" t="s">
        <v>7755</v>
      </c>
    </row>
    <row r="1078" spans="1:22" ht="102.75" customHeight="1">
      <c r="A1078" s="12">
        <f t="shared" si="16"/>
        <v>1067</v>
      </c>
      <c r="B1078" s="13" t="s">
        <v>3289</v>
      </c>
      <c r="C1078" s="12" t="s">
        <v>3298</v>
      </c>
      <c r="D1078" s="78">
        <v>1000</v>
      </c>
      <c r="E1078" s="12" t="s">
        <v>7120</v>
      </c>
      <c r="F1078" s="12" t="s">
        <v>8210</v>
      </c>
      <c r="G1078" s="58">
        <v>27173.25</v>
      </c>
      <c r="H1078" s="19">
        <v>43452</v>
      </c>
      <c r="I1078" s="13" t="s">
        <v>6675</v>
      </c>
    </row>
    <row r="1079" spans="1:22" ht="102.75" customHeight="1">
      <c r="A1079" s="12">
        <f t="shared" si="16"/>
        <v>1068</v>
      </c>
      <c r="B1079" s="927" t="s">
        <v>3289</v>
      </c>
      <c r="C1079" s="12" t="s">
        <v>8200</v>
      </c>
      <c r="D1079" s="966">
        <v>1000</v>
      </c>
      <c r="E1079" s="84" t="s">
        <v>7120</v>
      </c>
      <c r="F1079" s="12" t="s">
        <v>8211</v>
      </c>
      <c r="G1079" s="58">
        <v>27173.25</v>
      </c>
      <c r="H1079" s="19">
        <v>43867</v>
      </c>
      <c r="I1079" s="79" t="s">
        <v>7122</v>
      </c>
    </row>
    <row r="1080" spans="1:22" ht="102.75" customHeight="1">
      <c r="A1080" s="12">
        <f t="shared" si="16"/>
        <v>1069</v>
      </c>
      <c r="B1080" s="13" t="s">
        <v>3289</v>
      </c>
      <c r="C1080" s="12" t="s">
        <v>3298</v>
      </c>
      <c r="D1080" s="78">
        <v>1000</v>
      </c>
      <c r="E1080" s="12" t="s">
        <v>7120</v>
      </c>
      <c r="F1080" s="12" t="s">
        <v>8212</v>
      </c>
      <c r="G1080" s="58">
        <v>27173.25</v>
      </c>
      <c r="H1080" s="19">
        <v>43452</v>
      </c>
      <c r="I1080" s="13" t="s">
        <v>6675</v>
      </c>
    </row>
    <row r="1081" spans="1:22" ht="102.75" customHeight="1">
      <c r="A1081" s="12">
        <f t="shared" si="16"/>
        <v>1070</v>
      </c>
      <c r="B1081" s="927" t="s">
        <v>3289</v>
      </c>
      <c r="C1081" s="12" t="s">
        <v>8200</v>
      </c>
      <c r="D1081" s="966">
        <v>1000</v>
      </c>
      <c r="E1081" s="84" t="s">
        <v>7120</v>
      </c>
      <c r="F1081" s="12" t="s">
        <v>8213</v>
      </c>
      <c r="G1081" s="58">
        <v>27173.25</v>
      </c>
      <c r="H1081" s="19">
        <v>43873</v>
      </c>
      <c r="I1081" s="79" t="s">
        <v>7476</v>
      </c>
    </row>
    <row r="1082" spans="1:22" ht="102.75" customHeight="1">
      <c r="A1082" s="12">
        <f t="shared" si="16"/>
        <v>1071</v>
      </c>
      <c r="B1082" s="926" t="s">
        <v>3289</v>
      </c>
      <c r="C1082" s="12" t="s">
        <v>8200</v>
      </c>
      <c r="D1082" s="78">
        <v>1000</v>
      </c>
      <c r="E1082" s="12" t="s">
        <v>6935</v>
      </c>
      <c r="F1082" s="12" t="s">
        <v>8214</v>
      </c>
      <c r="G1082" s="58">
        <v>27173.25</v>
      </c>
      <c r="H1082" s="19">
        <v>43662</v>
      </c>
      <c r="I1082" s="925" t="s">
        <v>7331</v>
      </c>
    </row>
    <row r="1083" spans="1:22" ht="102.75" customHeight="1">
      <c r="A1083" s="12">
        <f t="shared" si="16"/>
        <v>1072</v>
      </c>
      <c r="B1083" s="13" t="s">
        <v>3289</v>
      </c>
      <c r="C1083" s="12" t="s">
        <v>3298</v>
      </c>
      <c r="D1083" s="78">
        <v>1000</v>
      </c>
      <c r="E1083" s="12" t="s">
        <v>7120</v>
      </c>
      <c r="F1083" s="12" t="s">
        <v>8215</v>
      </c>
      <c r="G1083" s="58">
        <v>27173.25</v>
      </c>
      <c r="H1083" s="19">
        <v>43452</v>
      </c>
      <c r="I1083" s="13" t="s">
        <v>6675</v>
      </c>
    </row>
    <row r="1084" spans="1:22" ht="102.75" customHeight="1">
      <c r="A1084" s="12">
        <f t="shared" si="16"/>
        <v>1073</v>
      </c>
      <c r="B1084" s="926" t="s">
        <v>3289</v>
      </c>
      <c r="C1084" s="12" t="s">
        <v>8200</v>
      </c>
      <c r="D1084" s="78">
        <v>1000</v>
      </c>
      <c r="E1084" s="12" t="s">
        <v>6935</v>
      </c>
      <c r="F1084" s="12" t="s">
        <v>8216</v>
      </c>
      <c r="G1084" s="58">
        <v>27173.25</v>
      </c>
      <c r="H1084" s="19">
        <v>43623</v>
      </c>
      <c r="I1084" s="925" t="s">
        <v>7567</v>
      </c>
    </row>
    <row r="1085" spans="1:22" ht="68.25" customHeight="1">
      <c r="A1085" s="12">
        <f t="shared" si="16"/>
        <v>1074</v>
      </c>
      <c r="B1085" s="926" t="s">
        <v>3289</v>
      </c>
      <c r="C1085" s="12" t="s">
        <v>8200</v>
      </c>
      <c r="D1085" s="78">
        <v>1000</v>
      </c>
      <c r="E1085" s="12" t="s">
        <v>6935</v>
      </c>
      <c r="F1085" s="12" t="s">
        <v>8217</v>
      </c>
      <c r="G1085" s="58">
        <v>27173.25</v>
      </c>
      <c r="H1085" s="19">
        <v>43573</v>
      </c>
      <c r="I1085" s="925" t="s">
        <v>8127</v>
      </c>
    </row>
    <row r="1086" spans="1:22" ht="110.25" customHeight="1">
      <c r="A1086" s="12">
        <f t="shared" si="16"/>
        <v>1075</v>
      </c>
      <c r="B1086" s="13" t="s">
        <v>3289</v>
      </c>
      <c r="C1086" s="12" t="s">
        <v>3298</v>
      </c>
      <c r="D1086" s="78">
        <v>5821</v>
      </c>
      <c r="E1086" s="12" t="s">
        <v>3510</v>
      </c>
      <c r="F1086" s="12" t="s">
        <v>3511</v>
      </c>
      <c r="G1086" s="58" t="s">
        <v>9658</v>
      </c>
      <c r="H1086" s="19">
        <v>43452</v>
      </c>
      <c r="I1086" s="13" t="s">
        <v>6675</v>
      </c>
    </row>
    <row r="1087" spans="1:22" ht="153" customHeight="1">
      <c r="A1087" s="12">
        <f t="shared" si="16"/>
        <v>1076</v>
      </c>
      <c r="B1087" s="933" t="s">
        <v>3289</v>
      </c>
      <c r="C1087" s="19" t="s">
        <v>9659</v>
      </c>
      <c r="D1087" s="98">
        <v>600</v>
      </c>
      <c r="E1087" s="19" t="s">
        <v>8218</v>
      </c>
      <c r="F1087" s="19" t="s">
        <v>8219</v>
      </c>
      <c r="G1087" s="58" t="s">
        <v>9660</v>
      </c>
      <c r="H1087" s="19">
        <v>43745</v>
      </c>
      <c r="I1087" s="925" t="s">
        <v>3290</v>
      </c>
      <c r="J1087" s="934"/>
      <c r="K1087" s="935"/>
      <c r="L1087" s="935"/>
      <c r="M1087" s="935"/>
      <c r="N1087" s="935"/>
      <c r="O1087" s="935"/>
      <c r="P1087" s="935"/>
      <c r="Q1087" s="935"/>
      <c r="R1087" s="935"/>
      <c r="S1087" s="935"/>
      <c r="T1087" s="935"/>
      <c r="U1087" s="935"/>
      <c r="V1087" s="935"/>
    </row>
    <row r="1088" spans="1:22" ht="110.25" customHeight="1">
      <c r="A1088" s="12">
        <f t="shared" si="16"/>
        <v>1077</v>
      </c>
      <c r="B1088" s="927" t="s">
        <v>3289</v>
      </c>
      <c r="C1088" s="12" t="s">
        <v>3782</v>
      </c>
      <c r="D1088" s="78">
        <v>6845</v>
      </c>
      <c r="E1088" s="12" t="s">
        <v>3510</v>
      </c>
      <c r="F1088" s="12" t="s">
        <v>3518</v>
      </c>
      <c r="G1088" s="58" t="s">
        <v>9661</v>
      </c>
      <c r="H1088" s="19">
        <v>43452</v>
      </c>
      <c r="I1088" s="13" t="s">
        <v>6675</v>
      </c>
    </row>
    <row r="1089" spans="1:22" ht="104.25" customHeight="1">
      <c r="A1089" s="12">
        <f t="shared" si="16"/>
        <v>1078</v>
      </c>
      <c r="B1089" s="13" t="s">
        <v>3289</v>
      </c>
      <c r="C1089" s="12" t="s">
        <v>9662</v>
      </c>
      <c r="D1089" s="78">
        <v>291</v>
      </c>
      <c r="E1089" s="12" t="s">
        <v>8220</v>
      </c>
      <c r="F1089" s="12" t="s">
        <v>8221</v>
      </c>
      <c r="G1089" s="58" t="s">
        <v>9663</v>
      </c>
      <c r="H1089" s="19">
        <v>43452</v>
      </c>
      <c r="I1089" s="13" t="s">
        <v>6675</v>
      </c>
    </row>
    <row r="1090" spans="1:22" ht="93.75" customHeight="1">
      <c r="A1090" s="12">
        <f t="shared" si="16"/>
        <v>1079</v>
      </c>
      <c r="B1090" s="927" t="s">
        <v>3289</v>
      </c>
      <c r="C1090" s="12" t="s">
        <v>8222</v>
      </c>
      <c r="D1090" s="966">
        <v>887</v>
      </c>
      <c r="E1090" s="84" t="s">
        <v>8223</v>
      </c>
      <c r="F1090" s="12" t="s">
        <v>8224</v>
      </c>
      <c r="G1090" s="58" t="s">
        <v>9664</v>
      </c>
      <c r="H1090" s="19">
        <v>43873</v>
      </c>
      <c r="I1090" s="79" t="s">
        <v>7476</v>
      </c>
    </row>
    <row r="1091" spans="1:22" ht="92.25" customHeight="1">
      <c r="A1091" s="12">
        <f t="shared" si="16"/>
        <v>1080</v>
      </c>
      <c r="B1091" s="927" t="s">
        <v>3289</v>
      </c>
      <c r="C1091" s="12" t="s">
        <v>3783</v>
      </c>
      <c r="D1091" s="78">
        <v>12308</v>
      </c>
      <c r="E1091" s="12" t="s">
        <v>3510</v>
      </c>
      <c r="F1091" s="12" t="s">
        <v>3520</v>
      </c>
      <c r="G1091" s="58" t="s">
        <v>9665</v>
      </c>
      <c r="H1091" s="19">
        <v>43452</v>
      </c>
      <c r="I1091" s="13" t="s">
        <v>6675</v>
      </c>
    </row>
    <row r="1092" spans="1:22" ht="68.25" customHeight="1">
      <c r="A1092" s="12">
        <f t="shared" si="16"/>
        <v>1081</v>
      </c>
      <c r="B1092" s="929" t="s">
        <v>3289</v>
      </c>
      <c r="C1092" s="12" t="s">
        <v>8229</v>
      </c>
      <c r="D1092" s="78">
        <v>15327</v>
      </c>
      <c r="E1092" s="12" t="s">
        <v>8225</v>
      </c>
      <c r="F1092" s="12" t="s">
        <v>8226</v>
      </c>
      <c r="G1092" s="58" t="s">
        <v>9666</v>
      </c>
      <c r="H1092" s="19">
        <v>43745</v>
      </c>
      <c r="I1092" s="13" t="s">
        <v>3290</v>
      </c>
    </row>
    <row r="1093" spans="1:22" ht="68.25" customHeight="1">
      <c r="A1093" s="12">
        <f t="shared" si="16"/>
        <v>1082</v>
      </c>
      <c r="B1093" s="929" t="s">
        <v>3289</v>
      </c>
      <c r="C1093" s="12" t="s">
        <v>9667</v>
      </c>
      <c r="D1093" s="78">
        <v>19584</v>
      </c>
      <c r="E1093" s="12" t="s">
        <v>8227</v>
      </c>
      <c r="F1093" s="12" t="s">
        <v>8228</v>
      </c>
      <c r="G1093" s="58" t="s">
        <v>9668</v>
      </c>
      <c r="H1093" s="19">
        <v>43745</v>
      </c>
      <c r="I1093" s="13" t="s">
        <v>3290</v>
      </c>
    </row>
    <row r="1094" spans="1:22" ht="105.75" customHeight="1">
      <c r="A1094" s="12">
        <f t="shared" si="16"/>
        <v>1083</v>
      </c>
      <c r="B1094" s="929" t="s">
        <v>3289</v>
      </c>
      <c r="C1094" s="12" t="s">
        <v>8229</v>
      </c>
      <c r="D1094" s="91">
        <v>3436</v>
      </c>
      <c r="E1094" s="12" t="s">
        <v>8230</v>
      </c>
      <c r="F1094" s="12" t="s">
        <v>8231</v>
      </c>
      <c r="G1094" s="58" t="s">
        <v>9669</v>
      </c>
      <c r="H1094" s="19">
        <v>43745</v>
      </c>
      <c r="I1094" s="13" t="s">
        <v>3290</v>
      </c>
    </row>
    <row r="1095" spans="1:22" ht="128.25" customHeight="1">
      <c r="A1095" s="12">
        <f t="shared" si="16"/>
        <v>1084</v>
      </c>
      <c r="B1095" s="929" t="s">
        <v>3289</v>
      </c>
      <c r="C1095" s="12" t="s">
        <v>9667</v>
      </c>
      <c r="D1095" s="91">
        <v>12765</v>
      </c>
      <c r="E1095" s="12" t="s">
        <v>8232</v>
      </c>
      <c r="F1095" s="12" t="s">
        <v>8233</v>
      </c>
      <c r="G1095" s="58" t="s">
        <v>9670</v>
      </c>
      <c r="H1095" s="19">
        <v>43745</v>
      </c>
      <c r="I1095" s="13" t="s">
        <v>3290</v>
      </c>
    </row>
    <row r="1096" spans="1:22" ht="108.75" customHeight="1">
      <c r="A1096" s="12">
        <f t="shared" si="16"/>
        <v>1085</v>
      </c>
      <c r="B1096" s="927" t="s">
        <v>3289</v>
      </c>
      <c r="C1096" s="930" t="s">
        <v>9671</v>
      </c>
      <c r="D1096" s="975">
        <v>24</v>
      </c>
      <c r="E1096" s="12" t="s">
        <v>8234</v>
      </c>
      <c r="F1096" s="12" t="s">
        <v>8235</v>
      </c>
      <c r="G1096" s="58" t="s">
        <v>9672</v>
      </c>
      <c r="H1096" s="19">
        <v>44078</v>
      </c>
      <c r="I1096" s="957" t="s">
        <v>8236</v>
      </c>
    </row>
    <row r="1097" spans="1:22" ht="112.15" customHeight="1">
      <c r="A1097" s="12">
        <f t="shared" si="16"/>
        <v>1086</v>
      </c>
      <c r="B1097" s="84" t="s">
        <v>3289</v>
      </c>
      <c r="C1097" s="84" t="s">
        <v>9673</v>
      </c>
      <c r="D1097" s="84">
        <v>7311</v>
      </c>
      <c r="E1097" s="82" t="s">
        <v>9674</v>
      </c>
      <c r="F1097" s="78" t="s">
        <v>9675</v>
      </c>
      <c r="G1097" s="58" t="s">
        <v>9676</v>
      </c>
      <c r="H1097" s="19">
        <v>43383</v>
      </c>
      <c r="I1097" s="13" t="s">
        <v>3423</v>
      </c>
      <c r="J1097" s="934"/>
      <c r="K1097" s="935"/>
      <c r="L1097" s="935"/>
      <c r="M1097" s="935"/>
      <c r="N1097" s="935"/>
      <c r="O1097" s="935"/>
      <c r="P1097" s="935"/>
      <c r="Q1097" s="935"/>
      <c r="R1097" s="935"/>
      <c r="S1097" s="935"/>
      <c r="T1097" s="935"/>
      <c r="U1097" s="935"/>
      <c r="V1097" s="935"/>
    </row>
    <row r="1098" spans="1:22" ht="126.75" customHeight="1">
      <c r="A1098" s="12">
        <f t="shared" si="16"/>
        <v>1087</v>
      </c>
      <c r="B1098" s="936" t="s">
        <v>3289</v>
      </c>
      <c r="C1098" s="84" t="s">
        <v>9673</v>
      </c>
      <c r="D1098" s="91">
        <v>1873</v>
      </c>
      <c r="E1098" s="84" t="s">
        <v>9677</v>
      </c>
      <c r="F1098" s="12" t="s">
        <v>3424</v>
      </c>
      <c r="G1098" s="58" t="s">
        <v>9678</v>
      </c>
      <c r="H1098" s="19">
        <v>43745</v>
      </c>
      <c r="I1098" s="13" t="s">
        <v>3290</v>
      </c>
      <c r="J1098" s="934"/>
      <c r="K1098" s="935"/>
      <c r="L1098" s="935"/>
      <c r="M1098" s="935"/>
      <c r="N1098" s="935"/>
      <c r="O1098" s="935"/>
      <c r="P1098" s="935"/>
      <c r="Q1098" s="935"/>
      <c r="R1098" s="935"/>
      <c r="S1098" s="935"/>
      <c r="T1098" s="935"/>
      <c r="U1098" s="935"/>
      <c r="V1098" s="935"/>
    </row>
    <row r="1099" spans="1:22" ht="68.25" customHeight="1">
      <c r="A1099" s="12">
        <f t="shared" si="16"/>
        <v>1088</v>
      </c>
      <c r="B1099" s="508" t="s">
        <v>3289</v>
      </c>
      <c r="C1099" s="19" t="s">
        <v>9679</v>
      </c>
      <c r="D1099" s="98">
        <v>16915</v>
      </c>
      <c r="E1099" s="19" t="s">
        <v>3434</v>
      </c>
      <c r="F1099" s="19" t="s">
        <v>3435</v>
      </c>
      <c r="G1099" s="58" t="s">
        <v>9680</v>
      </c>
      <c r="H1099" s="19">
        <v>43745</v>
      </c>
      <c r="I1099" s="13" t="s">
        <v>3290</v>
      </c>
      <c r="J1099" s="934"/>
      <c r="K1099" s="935"/>
      <c r="L1099" s="935"/>
      <c r="M1099" s="935"/>
      <c r="N1099" s="935"/>
      <c r="O1099" s="935"/>
      <c r="P1099" s="935"/>
      <c r="Q1099" s="935"/>
      <c r="R1099" s="935"/>
      <c r="S1099" s="935"/>
      <c r="T1099" s="935"/>
      <c r="U1099" s="935"/>
      <c r="V1099" s="935"/>
    </row>
    <row r="1100" spans="1:22" ht="68.25" customHeight="1">
      <c r="A1100" s="12">
        <f t="shared" ref="A1100:A1163" si="17">1+A1099</f>
        <v>1089</v>
      </c>
      <c r="B1100" s="508" t="s">
        <v>3289</v>
      </c>
      <c r="C1100" s="19" t="s">
        <v>9681</v>
      </c>
      <c r="D1100" s="976">
        <v>10793</v>
      </c>
      <c r="E1100" s="12" t="s">
        <v>3371</v>
      </c>
      <c r="F1100" s="12" t="s">
        <v>6782</v>
      </c>
      <c r="G1100" s="58" t="s">
        <v>9682</v>
      </c>
      <c r="H1100" s="19">
        <v>44159</v>
      </c>
      <c r="I1100" s="13" t="s">
        <v>6783</v>
      </c>
    </row>
    <row r="1101" spans="1:22" ht="87.75" customHeight="1">
      <c r="A1101" s="12">
        <f t="shared" si="17"/>
        <v>1090</v>
      </c>
      <c r="B1101" s="926" t="s">
        <v>3289</v>
      </c>
      <c r="C1101" s="12" t="s">
        <v>9683</v>
      </c>
      <c r="D1101" s="78">
        <v>241</v>
      </c>
      <c r="E1101" s="12" t="s">
        <v>3637</v>
      </c>
      <c r="F1101" s="12" t="s">
        <v>3638</v>
      </c>
      <c r="G1101" s="58" t="s">
        <v>9684</v>
      </c>
      <c r="H1101" s="19">
        <v>43550</v>
      </c>
      <c r="I1101" s="13" t="s">
        <v>6713</v>
      </c>
    </row>
    <row r="1102" spans="1:22" ht="89.25" customHeight="1">
      <c r="A1102" s="12">
        <f t="shared" si="17"/>
        <v>1091</v>
      </c>
      <c r="B1102" s="929" t="s">
        <v>3289</v>
      </c>
      <c r="C1102" s="84" t="s">
        <v>9685</v>
      </c>
      <c r="D1102" s="91">
        <v>11255</v>
      </c>
      <c r="E1102" s="84" t="s">
        <v>6714</v>
      </c>
      <c r="F1102" s="12" t="s">
        <v>3409</v>
      </c>
      <c r="G1102" s="58" t="s">
        <v>9686</v>
      </c>
      <c r="H1102" s="19">
        <v>43745</v>
      </c>
      <c r="I1102" s="13" t="s">
        <v>3290</v>
      </c>
      <c r="J1102" s="934"/>
      <c r="K1102" s="935"/>
      <c r="L1102" s="935"/>
      <c r="M1102" s="935"/>
      <c r="N1102" s="935"/>
      <c r="O1102" s="935"/>
      <c r="P1102" s="935"/>
      <c r="Q1102" s="935"/>
      <c r="R1102" s="935"/>
      <c r="S1102" s="935"/>
      <c r="T1102" s="935"/>
      <c r="U1102" s="935"/>
      <c r="V1102" s="935"/>
    </row>
    <row r="1103" spans="1:22" ht="107.25" customHeight="1">
      <c r="A1103" s="12">
        <f t="shared" si="17"/>
        <v>1092</v>
      </c>
      <c r="B1103" s="929" t="s">
        <v>3289</v>
      </c>
      <c r="C1103" s="84" t="s">
        <v>9685</v>
      </c>
      <c r="D1103" s="91">
        <v>2500</v>
      </c>
      <c r="E1103" s="84" t="s">
        <v>6715</v>
      </c>
      <c r="F1103" s="12" t="s">
        <v>3408</v>
      </c>
      <c r="G1103" s="58" t="s">
        <v>9687</v>
      </c>
      <c r="H1103" s="19">
        <v>43745</v>
      </c>
      <c r="I1103" s="13" t="s">
        <v>3290</v>
      </c>
      <c r="J1103" s="934"/>
      <c r="K1103" s="935"/>
      <c r="L1103" s="935"/>
      <c r="M1103" s="935"/>
      <c r="N1103" s="935"/>
      <c r="O1103" s="935"/>
      <c r="P1103" s="935"/>
      <c r="Q1103" s="935"/>
      <c r="R1103" s="935"/>
      <c r="S1103" s="935"/>
      <c r="T1103" s="935"/>
      <c r="U1103" s="935"/>
      <c r="V1103" s="935"/>
    </row>
    <row r="1104" spans="1:22" ht="90" customHeight="1">
      <c r="A1104" s="12">
        <f t="shared" si="17"/>
        <v>1093</v>
      </c>
      <c r="B1104" s="929" t="s">
        <v>3289</v>
      </c>
      <c r="C1104" s="84" t="s">
        <v>9685</v>
      </c>
      <c r="D1104" s="91">
        <v>228</v>
      </c>
      <c r="E1104" s="84" t="s">
        <v>6716</v>
      </c>
      <c r="F1104" s="12" t="s">
        <v>3410</v>
      </c>
      <c r="G1104" s="58" t="s">
        <v>9688</v>
      </c>
      <c r="H1104" s="19">
        <v>43745</v>
      </c>
      <c r="I1104" s="13" t="s">
        <v>3290</v>
      </c>
      <c r="J1104" s="934"/>
      <c r="K1104" s="935"/>
      <c r="L1104" s="935"/>
      <c r="M1104" s="935"/>
      <c r="N1104" s="935"/>
      <c r="O1104" s="935"/>
      <c r="P1104" s="935"/>
      <c r="Q1104" s="935"/>
      <c r="R1104" s="935"/>
      <c r="S1104" s="935"/>
      <c r="T1104" s="935"/>
      <c r="U1104" s="935"/>
      <c r="V1104" s="935"/>
    </row>
    <row r="1105" spans="1:22" ht="99.75" customHeight="1">
      <c r="A1105" s="12">
        <f t="shared" si="17"/>
        <v>1094</v>
      </c>
      <c r="B1105" s="929" t="s">
        <v>3289</v>
      </c>
      <c r="C1105" s="84" t="s">
        <v>9685</v>
      </c>
      <c r="D1105" s="91">
        <v>7880</v>
      </c>
      <c r="E1105" s="84" t="s">
        <v>6717</v>
      </c>
      <c r="F1105" s="12" t="s">
        <v>3411</v>
      </c>
      <c r="G1105" s="58" t="s">
        <v>9689</v>
      </c>
      <c r="H1105" s="19">
        <v>43745</v>
      </c>
      <c r="I1105" s="13" t="s">
        <v>3290</v>
      </c>
      <c r="J1105" s="934"/>
      <c r="K1105" s="935"/>
      <c r="L1105" s="935"/>
      <c r="M1105" s="935"/>
      <c r="N1105" s="935"/>
      <c r="O1105" s="935"/>
      <c r="P1105" s="935"/>
      <c r="Q1105" s="935"/>
      <c r="R1105" s="935"/>
      <c r="S1105" s="935"/>
      <c r="T1105" s="935"/>
      <c r="U1105" s="935"/>
      <c r="V1105" s="935"/>
    </row>
    <row r="1106" spans="1:22" ht="96.75" customHeight="1">
      <c r="A1106" s="12">
        <f t="shared" si="17"/>
        <v>1095</v>
      </c>
      <c r="B1106" s="13" t="s">
        <v>3289</v>
      </c>
      <c r="C1106" s="12" t="s">
        <v>9690</v>
      </c>
      <c r="D1106" s="78">
        <v>69863</v>
      </c>
      <c r="E1106" s="12" t="s">
        <v>3510</v>
      </c>
      <c r="F1106" s="85" t="s">
        <v>3519</v>
      </c>
      <c r="G1106" s="58" t="s">
        <v>9691</v>
      </c>
      <c r="H1106" s="19">
        <v>43452</v>
      </c>
      <c r="I1106" s="13" t="s">
        <v>6675</v>
      </c>
    </row>
    <row r="1107" spans="1:22" ht="132.75" customHeight="1">
      <c r="A1107" s="12">
        <f t="shared" si="17"/>
        <v>1096</v>
      </c>
      <c r="B1107" s="929" t="s">
        <v>3289</v>
      </c>
      <c r="C1107" s="12" t="s">
        <v>9692</v>
      </c>
      <c r="D1107" s="91">
        <v>576</v>
      </c>
      <c r="E1107" s="12" t="s">
        <v>7023</v>
      </c>
      <c r="F1107" s="12" t="s">
        <v>8237</v>
      </c>
      <c r="G1107" s="58" t="s">
        <v>9693</v>
      </c>
      <c r="H1107" s="19">
        <v>43745</v>
      </c>
      <c r="I1107" s="977" t="s">
        <v>3290</v>
      </c>
      <c r="J1107" s="934"/>
      <c r="K1107" s="935"/>
      <c r="L1107" s="935"/>
      <c r="M1107" s="935"/>
      <c r="N1107" s="935"/>
      <c r="O1107" s="935"/>
      <c r="P1107" s="935"/>
      <c r="Q1107" s="935"/>
      <c r="R1107" s="935"/>
      <c r="S1107" s="935"/>
      <c r="T1107" s="935"/>
      <c r="U1107" s="935"/>
      <c r="V1107" s="935"/>
    </row>
    <row r="1108" spans="1:22" ht="93.75" customHeight="1">
      <c r="A1108" s="12">
        <f t="shared" si="17"/>
        <v>1097</v>
      </c>
      <c r="B1108" s="929" t="s">
        <v>3289</v>
      </c>
      <c r="C1108" s="84" t="s">
        <v>9694</v>
      </c>
      <c r="D1108" s="91">
        <v>915</v>
      </c>
      <c r="E1108" s="84" t="s">
        <v>8223</v>
      </c>
      <c r="F1108" s="78" t="s">
        <v>8238</v>
      </c>
      <c r="G1108" s="58" t="s">
        <v>9695</v>
      </c>
      <c r="H1108" s="19">
        <v>43745</v>
      </c>
      <c r="I1108" s="977" t="s">
        <v>3290</v>
      </c>
      <c r="J1108" s="934"/>
      <c r="K1108" s="935"/>
      <c r="L1108" s="935"/>
      <c r="M1108" s="935"/>
      <c r="N1108" s="935"/>
      <c r="O1108" s="935"/>
      <c r="P1108" s="935"/>
      <c r="Q1108" s="935"/>
      <c r="R1108" s="935"/>
      <c r="S1108" s="935"/>
      <c r="T1108" s="935"/>
      <c r="U1108" s="935"/>
      <c r="V1108" s="935"/>
    </row>
    <row r="1109" spans="1:22" ht="135" customHeight="1">
      <c r="A1109" s="12">
        <f t="shared" si="17"/>
        <v>1098</v>
      </c>
      <c r="B1109" s="13" t="s">
        <v>3289</v>
      </c>
      <c r="C1109" s="12" t="s">
        <v>9696</v>
      </c>
      <c r="D1109" s="89">
        <v>840</v>
      </c>
      <c r="E1109" s="12" t="s">
        <v>8223</v>
      </c>
      <c r="F1109" s="89" t="s">
        <v>8239</v>
      </c>
      <c r="G1109" s="58" t="s">
        <v>9697</v>
      </c>
      <c r="H1109" s="19">
        <v>43452</v>
      </c>
      <c r="I1109" s="978" t="s">
        <v>6675</v>
      </c>
    </row>
    <row r="1110" spans="1:22" ht="150" customHeight="1">
      <c r="A1110" s="12">
        <f t="shared" si="17"/>
        <v>1099</v>
      </c>
      <c r="B1110" s="929" t="s">
        <v>3289</v>
      </c>
      <c r="C1110" s="84" t="s">
        <v>9698</v>
      </c>
      <c r="D1110" s="96">
        <v>356</v>
      </c>
      <c r="E1110" s="84" t="s">
        <v>8223</v>
      </c>
      <c r="F1110" s="89" t="s">
        <v>8240</v>
      </c>
      <c r="G1110" s="58" t="s">
        <v>9699</v>
      </c>
      <c r="H1110" s="19">
        <v>43745</v>
      </c>
      <c r="I1110" s="977" t="s">
        <v>3290</v>
      </c>
    </row>
    <row r="1111" spans="1:22" ht="150" customHeight="1">
      <c r="A1111" s="12">
        <f t="shared" si="17"/>
        <v>1100</v>
      </c>
      <c r="B1111" s="929" t="s">
        <v>3289</v>
      </c>
      <c r="C1111" s="84" t="s">
        <v>9700</v>
      </c>
      <c r="D1111" s="96">
        <v>851</v>
      </c>
      <c r="E1111" s="84" t="s">
        <v>8241</v>
      </c>
      <c r="F1111" s="89" t="s">
        <v>8242</v>
      </c>
      <c r="G1111" s="58" t="s">
        <v>9701</v>
      </c>
      <c r="H1111" s="19">
        <v>43745</v>
      </c>
      <c r="I1111" s="925" t="s">
        <v>3290</v>
      </c>
    </row>
    <row r="1112" spans="1:22" ht="150" customHeight="1">
      <c r="A1112" s="12">
        <f t="shared" si="17"/>
        <v>1101</v>
      </c>
      <c r="B1112" s="929" t="s">
        <v>3289</v>
      </c>
      <c r="C1112" s="12" t="s">
        <v>9702</v>
      </c>
      <c r="D1112" s="96">
        <v>11595</v>
      </c>
      <c r="E1112" s="84" t="s">
        <v>8243</v>
      </c>
      <c r="F1112" s="89" t="s">
        <v>8244</v>
      </c>
      <c r="G1112" s="58" t="s">
        <v>9703</v>
      </c>
      <c r="H1112" s="19">
        <v>43745</v>
      </c>
      <c r="I1112" s="925" t="s">
        <v>3290</v>
      </c>
    </row>
    <row r="1113" spans="1:22" ht="150" customHeight="1">
      <c r="A1113" s="12">
        <f t="shared" si="17"/>
        <v>1102</v>
      </c>
      <c r="B1113" s="13" t="s">
        <v>3289</v>
      </c>
      <c r="C1113" s="12" t="s">
        <v>6718</v>
      </c>
      <c r="D1113" s="89">
        <v>26</v>
      </c>
      <c r="E1113" s="12" t="s">
        <v>6789</v>
      </c>
      <c r="F1113" s="89" t="s">
        <v>6790</v>
      </c>
      <c r="G1113" s="58" t="s">
        <v>9704</v>
      </c>
      <c r="H1113" s="19">
        <v>44160</v>
      </c>
      <c r="I1113" s="979" t="s">
        <v>6769</v>
      </c>
    </row>
    <row r="1114" spans="1:22" ht="150" customHeight="1">
      <c r="A1114" s="12">
        <f t="shared" si="17"/>
        <v>1103</v>
      </c>
      <c r="B1114" s="13" t="s">
        <v>3289</v>
      </c>
      <c r="C1114" s="12" t="s">
        <v>9705</v>
      </c>
      <c r="D1114" s="89">
        <v>37</v>
      </c>
      <c r="E1114" s="12" t="s">
        <v>3388</v>
      </c>
      <c r="F1114" s="89" t="s">
        <v>3456</v>
      </c>
      <c r="G1114" s="58" t="s">
        <v>9706</v>
      </c>
      <c r="H1114" s="19">
        <v>43745</v>
      </c>
      <c r="I1114" s="925" t="s">
        <v>3290</v>
      </c>
      <c r="J1114" s="932"/>
      <c r="K1114" s="932"/>
      <c r="L1114" s="932"/>
      <c r="M1114" s="932"/>
      <c r="N1114" s="932"/>
      <c r="O1114" s="932"/>
      <c r="P1114" s="932"/>
      <c r="Q1114" s="932"/>
      <c r="R1114" s="932"/>
      <c r="S1114" s="932"/>
      <c r="T1114" s="932"/>
      <c r="U1114" s="932"/>
      <c r="V1114" s="932"/>
    </row>
    <row r="1115" spans="1:22" ht="150" customHeight="1">
      <c r="A1115" s="12">
        <f t="shared" si="17"/>
        <v>1104</v>
      </c>
      <c r="B1115" s="936" t="s">
        <v>3289</v>
      </c>
      <c r="C1115" s="84" t="s">
        <v>9707</v>
      </c>
      <c r="D1115" s="96">
        <v>28</v>
      </c>
      <c r="E1115" s="84" t="s">
        <v>3431</v>
      </c>
      <c r="F1115" s="89" t="s">
        <v>3432</v>
      </c>
      <c r="G1115" s="58" t="s">
        <v>9708</v>
      </c>
      <c r="H1115" s="19">
        <v>43745</v>
      </c>
      <c r="I1115" s="925" t="s">
        <v>3290</v>
      </c>
      <c r="J1115" s="934"/>
      <c r="K1115" s="935"/>
      <c r="L1115" s="935"/>
      <c r="M1115" s="935"/>
      <c r="N1115" s="935"/>
      <c r="O1115" s="935"/>
      <c r="P1115" s="935"/>
      <c r="Q1115" s="935"/>
      <c r="R1115" s="935"/>
      <c r="S1115" s="935"/>
      <c r="T1115" s="935"/>
      <c r="U1115" s="935"/>
      <c r="V1115" s="935"/>
    </row>
    <row r="1116" spans="1:22" ht="150" customHeight="1">
      <c r="A1116" s="12">
        <f t="shared" si="17"/>
        <v>1105</v>
      </c>
      <c r="B1116" s="936" t="s">
        <v>3289</v>
      </c>
      <c r="C1116" s="84" t="s">
        <v>9709</v>
      </c>
      <c r="D1116" s="96">
        <v>81</v>
      </c>
      <c r="E1116" s="84" t="s">
        <v>3388</v>
      </c>
      <c r="F1116" s="89" t="s">
        <v>3433</v>
      </c>
      <c r="G1116" s="58" t="s">
        <v>9710</v>
      </c>
      <c r="H1116" s="19">
        <v>43745</v>
      </c>
      <c r="I1116" s="925" t="s">
        <v>3290</v>
      </c>
      <c r="J1116" s="934"/>
      <c r="K1116" s="935"/>
      <c r="L1116" s="935"/>
      <c r="M1116" s="935"/>
      <c r="N1116" s="935"/>
      <c r="O1116" s="935"/>
      <c r="P1116" s="935"/>
      <c r="Q1116" s="935"/>
      <c r="R1116" s="935"/>
      <c r="S1116" s="935"/>
      <c r="T1116" s="935"/>
      <c r="U1116" s="935"/>
      <c r="V1116" s="935"/>
    </row>
    <row r="1117" spans="1:22" ht="150" customHeight="1">
      <c r="A1117" s="12">
        <f t="shared" si="17"/>
        <v>1106</v>
      </c>
      <c r="B1117" s="936" t="s">
        <v>3289</v>
      </c>
      <c r="C1117" s="12" t="s">
        <v>6806</v>
      </c>
      <c r="D1117" s="96">
        <v>80</v>
      </c>
      <c r="E1117" s="12" t="s">
        <v>3388</v>
      </c>
      <c r="F1117" s="89" t="s">
        <v>3389</v>
      </c>
      <c r="G1117" s="58" t="s">
        <v>9711</v>
      </c>
      <c r="H1117" s="19">
        <v>43745</v>
      </c>
      <c r="I1117" s="13" t="s">
        <v>3290</v>
      </c>
    </row>
    <row r="1118" spans="1:22" ht="150" customHeight="1">
      <c r="A1118" s="12">
        <f t="shared" si="17"/>
        <v>1107</v>
      </c>
      <c r="B1118" s="936" t="s">
        <v>3289</v>
      </c>
      <c r="C1118" s="12" t="s">
        <v>9712</v>
      </c>
      <c r="D1118" s="96">
        <v>25</v>
      </c>
      <c r="E1118" s="12" t="s">
        <v>3446</v>
      </c>
      <c r="F1118" s="89" t="s">
        <v>3447</v>
      </c>
      <c r="G1118" s="58" t="s">
        <v>9713</v>
      </c>
      <c r="H1118" s="19">
        <v>43745</v>
      </c>
      <c r="I1118" s="13" t="s">
        <v>3290</v>
      </c>
      <c r="J1118" s="932"/>
      <c r="K1118" s="932"/>
      <c r="L1118" s="932"/>
      <c r="M1118" s="932"/>
      <c r="N1118" s="932"/>
      <c r="O1118" s="932"/>
      <c r="P1118" s="932"/>
      <c r="Q1118" s="932"/>
      <c r="R1118" s="932"/>
      <c r="S1118" s="932"/>
      <c r="T1118" s="932"/>
      <c r="U1118" s="932"/>
      <c r="V1118" s="932"/>
    </row>
    <row r="1119" spans="1:22" ht="150" customHeight="1">
      <c r="A1119" s="12">
        <f t="shared" si="17"/>
        <v>1108</v>
      </c>
      <c r="B1119" s="960" t="s">
        <v>3289</v>
      </c>
      <c r="C1119" s="930" t="s">
        <v>6770</v>
      </c>
      <c r="D1119" s="980">
        <v>42</v>
      </c>
      <c r="E1119" s="12" t="s">
        <v>6771</v>
      </c>
      <c r="F1119" s="89" t="s">
        <v>6772</v>
      </c>
      <c r="G1119" s="58" t="s">
        <v>9714</v>
      </c>
      <c r="H1119" s="19">
        <v>43181</v>
      </c>
      <c r="I1119" s="13" t="s">
        <v>6773</v>
      </c>
    </row>
    <row r="1120" spans="1:22" ht="150" customHeight="1">
      <c r="A1120" s="12">
        <f t="shared" si="17"/>
        <v>1109</v>
      </c>
      <c r="B1120" s="926" t="s">
        <v>3289</v>
      </c>
      <c r="C1120" s="12" t="s">
        <v>9715</v>
      </c>
      <c r="D1120" s="89">
        <v>31915</v>
      </c>
      <c r="E1120" s="12" t="s">
        <v>3610</v>
      </c>
      <c r="F1120" s="89" t="s">
        <v>3611</v>
      </c>
      <c r="G1120" s="58" t="s">
        <v>9716</v>
      </c>
      <c r="H1120" s="19">
        <v>43550</v>
      </c>
      <c r="I1120" s="925" t="s">
        <v>6719</v>
      </c>
    </row>
    <row r="1121" spans="1:22" ht="150" customHeight="1">
      <c r="A1121" s="12">
        <f t="shared" si="17"/>
        <v>1110</v>
      </c>
      <c r="B1121" s="508" t="s">
        <v>3289</v>
      </c>
      <c r="C1121" s="19" t="s">
        <v>9717</v>
      </c>
      <c r="D1121" s="981">
        <v>229</v>
      </c>
      <c r="E1121" s="19" t="s">
        <v>8223</v>
      </c>
      <c r="F1121" s="982" t="s">
        <v>8245</v>
      </c>
      <c r="G1121" s="58" t="s">
        <v>9718</v>
      </c>
      <c r="H1121" s="19">
        <v>43745</v>
      </c>
      <c r="I1121" s="925" t="s">
        <v>3290</v>
      </c>
      <c r="J1121" s="934"/>
      <c r="K1121" s="935"/>
      <c r="L1121" s="935"/>
      <c r="M1121" s="935"/>
      <c r="N1121" s="935"/>
      <c r="O1121" s="935"/>
      <c r="P1121" s="935"/>
      <c r="Q1121" s="935"/>
      <c r="R1121" s="935"/>
      <c r="S1121" s="935"/>
      <c r="T1121" s="935"/>
      <c r="U1121" s="935"/>
      <c r="V1121" s="935"/>
    </row>
    <row r="1122" spans="1:22" ht="150" customHeight="1">
      <c r="A1122" s="12">
        <f t="shared" si="17"/>
        <v>1111</v>
      </c>
      <c r="B1122" s="508" t="s">
        <v>3289</v>
      </c>
      <c r="C1122" s="19" t="s">
        <v>9719</v>
      </c>
      <c r="D1122" s="980">
        <v>1006</v>
      </c>
      <c r="E1122" s="12" t="s">
        <v>6791</v>
      </c>
      <c r="F1122" s="982" t="s">
        <v>6792</v>
      </c>
      <c r="G1122" s="58" t="s">
        <v>9720</v>
      </c>
      <c r="H1122" s="19">
        <v>44161</v>
      </c>
      <c r="I1122" s="979" t="s">
        <v>6769</v>
      </c>
      <c r="J1122" s="983"/>
      <c r="K1122" s="983"/>
      <c r="L1122" s="983"/>
      <c r="M1122" s="983"/>
      <c r="N1122" s="983"/>
      <c r="O1122" s="983"/>
      <c r="P1122" s="983"/>
      <c r="Q1122" s="983"/>
      <c r="R1122" s="983"/>
      <c r="S1122" s="983"/>
      <c r="T1122" s="983"/>
      <c r="U1122" s="983"/>
      <c r="V1122" s="983"/>
    </row>
    <row r="1123" spans="1:22" ht="150" customHeight="1">
      <c r="A1123" s="12">
        <f t="shared" si="17"/>
        <v>1112</v>
      </c>
      <c r="B1123" s="508" t="s">
        <v>3289</v>
      </c>
      <c r="C1123" s="19" t="s">
        <v>9721</v>
      </c>
      <c r="D1123" s="980">
        <v>786</v>
      </c>
      <c r="E1123" s="12" t="s">
        <v>6777</v>
      </c>
      <c r="F1123" s="982" t="s">
        <v>6778</v>
      </c>
      <c r="G1123" s="58" t="s">
        <v>9722</v>
      </c>
      <c r="H1123" s="19">
        <v>44155</v>
      </c>
      <c r="I1123" s="979" t="s">
        <v>6769</v>
      </c>
    </row>
    <row r="1124" spans="1:22" ht="150" customHeight="1">
      <c r="A1124" s="12">
        <f t="shared" si="17"/>
        <v>1113</v>
      </c>
      <c r="B1124" s="925" t="s">
        <v>3289</v>
      </c>
      <c r="C1124" s="12" t="s">
        <v>6720</v>
      </c>
      <c r="D1124" s="89">
        <v>49</v>
      </c>
      <c r="E1124" s="12" t="s">
        <v>6721</v>
      </c>
      <c r="F1124" s="89" t="s">
        <v>3457</v>
      </c>
      <c r="G1124" s="58" t="s">
        <v>9723</v>
      </c>
      <c r="H1124" s="19">
        <v>43383</v>
      </c>
      <c r="I1124" s="447" t="s">
        <v>3344</v>
      </c>
    </row>
    <row r="1125" spans="1:22" ht="150" customHeight="1">
      <c r="A1125" s="12">
        <f t="shared" si="17"/>
        <v>1114</v>
      </c>
      <c r="B1125" s="929" t="s">
        <v>3289</v>
      </c>
      <c r="C1125" s="84" t="s">
        <v>9724</v>
      </c>
      <c r="D1125" s="84">
        <v>900</v>
      </c>
      <c r="E1125" s="84" t="s">
        <v>8248</v>
      </c>
      <c r="F1125" s="12" t="s">
        <v>8249</v>
      </c>
      <c r="G1125" s="58" t="s">
        <v>9725</v>
      </c>
      <c r="H1125" s="19">
        <v>43745</v>
      </c>
      <c r="I1125" s="925" t="s">
        <v>3290</v>
      </c>
    </row>
    <row r="1126" spans="1:22" ht="150" customHeight="1">
      <c r="A1126" s="12">
        <f t="shared" si="17"/>
        <v>1115</v>
      </c>
      <c r="B1126" s="929" t="s">
        <v>3289</v>
      </c>
      <c r="C1126" s="12" t="s">
        <v>6786</v>
      </c>
      <c r="D1126" s="980">
        <v>1239</v>
      </c>
      <c r="E1126" s="12" t="s">
        <v>6787</v>
      </c>
      <c r="F1126" s="89" t="s">
        <v>6788</v>
      </c>
      <c r="G1126" s="58" t="s">
        <v>9726</v>
      </c>
      <c r="H1126" s="19">
        <v>44155</v>
      </c>
      <c r="I1126" s="979" t="s">
        <v>6769</v>
      </c>
    </row>
    <row r="1127" spans="1:22" ht="150" customHeight="1">
      <c r="A1127" s="12">
        <f t="shared" si="17"/>
        <v>1116</v>
      </c>
      <c r="B1127" s="929" t="s">
        <v>3289</v>
      </c>
      <c r="C1127" s="12" t="s">
        <v>6744</v>
      </c>
      <c r="D1127" s="89">
        <v>865</v>
      </c>
      <c r="E1127" s="12" t="s">
        <v>3356</v>
      </c>
      <c r="F1127" s="89" t="s">
        <v>3357</v>
      </c>
      <c r="G1127" s="58" t="s">
        <v>9727</v>
      </c>
      <c r="H1127" s="19">
        <v>43745</v>
      </c>
      <c r="I1127" s="13" t="s">
        <v>3290</v>
      </c>
    </row>
    <row r="1128" spans="1:22" ht="150" customHeight="1">
      <c r="A1128" s="12">
        <f t="shared" si="17"/>
        <v>1117</v>
      </c>
      <c r="B1128" s="13" t="s">
        <v>3289</v>
      </c>
      <c r="C1128" s="12" t="s">
        <v>8250</v>
      </c>
      <c r="D1128" s="89">
        <v>21</v>
      </c>
      <c r="E1128" s="12" t="s">
        <v>8251</v>
      </c>
      <c r="F1128" s="89" t="s">
        <v>8252</v>
      </c>
      <c r="G1128" s="58" t="s">
        <v>9728</v>
      </c>
      <c r="H1128" s="19">
        <v>43452</v>
      </c>
      <c r="I1128" s="13" t="s">
        <v>6675</v>
      </c>
    </row>
    <row r="1129" spans="1:22" ht="150" customHeight="1">
      <c r="A1129" s="12">
        <f t="shared" si="17"/>
        <v>1118</v>
      </c>
      <c r="B1129" s="929" t="s">
        <v>3289</v>
      </c>
      <c r="C1129" s="12" t="s">
        <v>6722</v>
      </c>
      <c r="D1129" s="89">
        <v>144</v>
      </c>
      <c r="E1129" s="12" t="s">
        <v>6723</v>
      </c>
      <c r="F1129" s="89" t="s">
        <v>3369</v>
      </c>
      <c r="G1129" s="58" t="s">
        <v>9729</v>
      </c>
      <c r="H1129" s="19">
        <v>43745</v>
      </c>
      <c r="I1129" s="13" t="s">
        <v>3290</v>
      </c>
    </row>
    <row r="1130" spans="1:22" ht="120" customHeight="1">
      <c r="A1130" s="12">
        <f t="shared" si="17"/>
        <v>1119</v>
      </c>
      <c r="B1130" s="929" t="s">
        <v>3289</v>
      </c>
      <c r="C1130" s="84" t="s">
        <v>6724</v>
      </c>
      <c r="D1130" s="84">
        <v>154</v>
      </c>
      <c r="E1130" s="84" t="s">
        <v>6725</v>
      </c>
      <c r="F1130" s="12" t="s">
        <v>3315</v>
      </c>
      <c r="G1130" s="58" t="s">
        <v>9730</v>
      </c>
      <c r="H1130" s="19">
        <v>43745</v>
      </c>
      <c r="I1130" s="13" t="s">
        <v>3290</v>
      </c>
    </row>
    <row r="1131" spans="1:22" ht="150" customHeight="1">
      <c r="A1131" s="12">
        <f t="shared" si="17"/>
        <v>1120</v>
      </c>
      <c r="B1131" s="929" t="s">
        <v>3289</v>
      </c>
      <c r="C1131" s="12" t="s">
        <v>9731</v>
      </c>
      <c r="D1131" s="96">
        <v>2419</v>
      </c>
      <c r="E1131" s="12" t="s">
        <v>3387</v>
      </c>
      <c r="F1131" s="89" t="s">
        <v>8253</v>
      </c>
      <c r="G1131" s="58" t="s">
        <v>9732</v>
      </c>
      <c r="H1131" s="19">
        <v>43745</v>
      </c>
      <c r="I1131" s="925" t="s">
        <v>3290</v>
      </c>
      <c r="J1131" s="941"/>
      <c r="K1131" s="941"/>
      <c r="L1131" s="941"/>
      <c r="M1131" s="941"/>
      <c r="N1131" s="941"/>
      <c r="O1131" s="941"/>
      <c r="P1131" s="941"/>
      <c r="Q1131" s="941"/>
      <c r="R1131" s="941"/>
      <c r="S1131" s="941"/>
      <c r="T1131" s="941"/>
      <c r="U1131" s="941"/>
      <c r="V1131" s="941"/>
    </row>
    <row r="1132" spans="1:22" ht="150" customHeight="1">
      <c r="A1132" s="12">
        <f t="shared" si="17"/>
        <v>1121</v>
      </c>
      <c r="B1132" s="925" t="s">
        <v>3289</v>
      </c>
      <c r="C1132" s="12" t="s">
        <v>9733</v>
      </c>
      <c r="D1132" s="89">
        <v>623</v>
      </c>
      <c r="E1132" s="12" t="s">
        <v>3449</v>
      </c>
      <c r="F1132" s="89" t="s">
        <v>3450</v>
      </c>
      <c r="G1132" s="58" t="s">
        <v>9734</v>
      </c>
      <c r="H1132" s="19">
        <v>43745</v>
      </c>
      <c r="I1132" s="925" t="s">
        <v>3290</v>
      </c>
      <c r="J1132" s="932"/>
      <c r="K1132" s="932"/>
      <c r="L1132" s="932"/>
      <c r="M1132" s="932"/>
      <c r="N1132" s="932"/>
      <c r="O1132" s="932"/>
      <c r="P1132" s="932"/>
      <c r="Q1132" s="932"/>
      <c r="R1132" s="932"/>
      <c r="S1132" s="932"/>
      <c r="T1132" s="932"/>
      <c r="U1132" s="932"/>
      <c r="V1132" s="932"/>
    </row>
    <row r="1133" spans="1:22" ht="150" customHeight="1">
      <c r="A1133" s="12">
        <f t="shared" si="17"/>
        <v>1122</v>
      </c>
      <c r="B1133" s="13" t="s">
        <v>3289</v>
      </c>
      <c r="C1133" s="12" t="s">
        <v>6731</v>
      </c>
      <c r="D1133" s="89">
        <v>83</v>
      </c>
      <c r="E1133" s="12" t="s">
        <v>8220</v>
      </c>
      <c r="F1133" s="89" t="s">
        <v>8254</v>
      </c>
      <c r="G1133" s="58" t="s">
        <v>9735</v>
      </c>
      <c r="H1133" s="19">
        <v>43452</v>
      </c>
      <c r="I1133" s="13" t="s">
        <v>6675</v>
      </c>
    </row>
    <row r="1134" spans="1:22" ht="150" customHeight="1">
      <c r="A1134" s="12">
        <f t="shared" si="17"/>
        <v>1123</v>
      </c>
      <c r="B1134" s="13" t="s">
        <v>3289</v>
      </c>
      <c r="C1134" s="815" t="s">
        <v>9736</v>
      </c>
      <c r="D1134" s="89">
        <v>3914</v>
      </c>
      <c r="E1134" s="12" t="s">
        <v>3458</v>
      </c>
      <c r="F1134" s="89" t="s">
        <v>3459</v>
      </c>
      <c r="G1134" s="58" t="s">
        <v>9737</v>
      </c>
      <c r="H1134" s="19">
        <v>43745</v>
      </c>
      <c r="I1134" s="925" t="s">
        <v>3290</v>
      </c>
    </row>
    <row r="1135" spans="1:22" ht="150" customHeight="1">
      <c r="A1135" s="12">
        <f t="shared" si="17"/>
        <v>1124</v>
      </c>
      <c r="B1135" s="927" t="s">
        <v>3289</v>
      </c>
      <c r="C1135" s="12" t="s">
        <v>9738</v>
      </c>
      <c r="D1135" s="89">
        <v>210</v>
      </c>
      <c r="E1135" s="12" t="s">
        <v>3806</v>
      </c>
      <c r="F1135" s="89" t="s">
        <v>3807</v>
      </c>
      <c r="G1135" s="58" t="s">
        <v>9739</v>
      </c>
      <c r="H1135" s="19">
        <v>43755</v>
      </c>
      <c r="I1135" s="13" t="s">
        <v>6726</v>
      </c>
    </row>
    <row r="1136" spans="1:22" ht="150" customHeight="1">
      <c r="A1136" s="12">
        <f t="shared" si="17"/>
        <v>1125</v>
      </c>
      <c r="B1136" s="929" t="s">
        <v>3289</v>
      </c>
      <c r="C1136" s="12" t="s">
        <v>9740</v>
      </c>
      <c r="D1136" s="96">
        <v>1655</v>
      </c>
      <c r="E1136" s="12" t="s">
        <v>3444</v>
      </c>
      <c r="F1136" s="89" t="s">
        <v>3445</v>
      </c>
      <c r="G1136" s="58" t="s">
        <v>9741</v>
      </c>
      <c r="H1136" s="19">
        <v>43745</v>
      </c>
      <c r="I1136" s="925" t="s">
        <v>3290</v>
      </c>
      <c r="J1136" s="932"/>
      <c r="K1136" s="932"/>
      <c r="L1136" s="932"/>
      <c r="M1136" s="932"/>
      <c r="N1136" s="932"/>
      <c r="O1136" s="932"/>
      <c r="P1136" s="932"/>
      <c r="Q1136" s="932"/>
      <c r="R1136" s="932"/>
      <c r="S1136" s="932"/>
      <c r="T1136" s="932"/>
      <c r="U1136" s="932"/>
      <c r="V1136" s="932"/>
    </row>
    <row r="1137" spans="1:22" ht="150" customHeight="1">
      <c r="A1137" s="12">
        <f t="shared" si="17"/>
        <v>1126</v>
      </c>
      <c r="B1137" s="929" t="s">
        <v>3289</v>
      </c>
      <c r="C1137" s="12" t="s">
        <v>9742</v>
      </c>
      <c r="D1137" s="89">
        <v>461</v>
      </c>
      <c r="E1137" s="12" t="s">
        <v>8255</v>
      </c>
      <c r="F1137" s="89" t="s">
        <v>8256</v>
      </c>
      <c r="G1137" s="58" t="s">
        <v>9743</v>
      </c>
      <c r="H1137" s="19">
        <v>43745</v>
      </c>
      <c r="I1137" s="925" t="s">
        <v>3290</v>
      </c>
    </row>
    <row r="1138" spans="1:22" ht="150" customHeight="1">
      <c r="A1138" s="12">
        <f t="shared" si="17"/>
        <v>1127</v>
      </c>
      <c r="B1138" s="925" t="s">
        <v>3289</v>
      </c>
      <c r="C1138" s="12" t="s">
        <v>9744</v>
      </c>
      <c r="D1138" s="89">
        <v>41</v>
      </c>
      <c r="E1138" s="12" t="s">
        <v>6721</v>
      </c>
      <c r="F1138" s="89" t="s">
        <v>8257</v>
      </c>
      <c r="G1138" s="58" t="s">
        <v>9745</v>
      </c>
      <c r="H1138" s="19">
        <v>43745</v>
      </c>
      <c r="I1138" s="925" t="s">
        <v>3290</v>
      </c>
    </row>
    <row r="1139" spans="1:22" ht="150" customHeight="1">
      <c r="A1139" s="12">
        <f t="shared" si="17"/>
        <v>1128</v>
      </c>
      <c r="B1139" s="929" t="s">
        <v>3289</v>
      </c>
      <c r="C1139" s="84" t="s">
        <v>9746</v>
      </c>
      <c r="D1139" s="96">
        <v>655</v>
      </c>
      <c r="E1139" s="84" t="s">
        <v>3320</v>
      </c>
      <c r="F1139" s="89" t="s">
        <v>3321</v>
      </c>
      <c r="G1139" s="58" t="s">
        <v>9747</v>
      </c>
      <c r="H1139" s="19">
        <v>43745</v>
      </c>
      <c r="I1139" s="925" t="s">
        <v>3290</v>
      </c>
    </row>
    <row r="1140" spans="1:22" ht="150" customHeight="1">
      <c r="A1140" s="12">
        <f t="shared" si="17"/>
        <v>1129</v>
      </c>
      <c r="B1140" s="13" t="s">
        <v>3289</v>
      </c>
      <c r="C1140" s="12" t="s">
        <v>9748</v>
      </c>
      <c r="D1140" s="89">
        <v>271</v>
      </c>
      <c r="E1140" s="12" t="s">
        <v>3478</v>
      </c>
      <c r="F1140" s="89" t="s">
        <v>8258</v>
      </c>
      <c r="G1140" s="58" t="s">
        <v>9749</v>
      </c>
      <c r="H1140" s="19">
        <v>43452</v>
      </c>
      <c r="I1140" s="13" t="s">
        <v>6675</v>
      </c>
    </row>
    <row r="1141" spans="1:22" ht="150" customHeight="1">
      <c r="A1141" s="12">
        <f t="shared" si="17"/>
        <v>1130</v>
      </c>
      <c r="B1141" s="929" t="s">
        <v>3289</v>
      </c>
      <c r="C1141" s="12" t="s">
        <v>9750</v>
      </c>
      <c r="D1141" s="89">
        <v>434</v>
      </c>
      <c r="E1141" s="12" t="s">
        <v>8259</v>
      </c>
      <c r="F1141" s="89" t="s">
        <v>8260</v>
      </c>
      <c r="G1141" s="58" t="s">
        <v>9751</v>
      </c>
      <c r="H1141" s="19">
        <v>43745</v>
      </c>
      <c r="I1141" s="925" t="s">
        <v>3290</v>
      </c>
      <c r="J1141" s="935"/>
      <c r="K1141" s="935"/>
      <c r="L1141" s="935"/>
      <c r="M1141" s="935"/>
      <c r="N1141" s="935"/>
      <c r="O1141" s="935"/>
      <c r="P1141" s="935"/>
      <c r="Q1141" s="935"/>
      <c r="R1141" s="935"/>
      <c r="S1141" s="935"/>
      <c r="T1141" s="935"/>
      <c r="U1141" s="935"/>
      <c r="V1141" s="935"/>
    </row>
    <row r="1142" spans="1:22" ht="150" customHeight="1">
      <c r="A1142" s="12">
        <f t="shared" si="17"/>
        <v>1131</v>
      </c>
      <c r="B1142" s="13" t="s">
        <v>3289</v>
      </c>
      <c r="C1142" s="815" t="s">
        <v>9752</v>
      </c>
      <c r="D1142" s="89">
        <v>70</v>
      </c>
      <c r="E1142" s="12" t="s">
        <v>6727</v>
      </c>
      <c r="F1142" s="89" t="s">
        <v>3460</v>
      </c>
      <c r="G1142" s="58" t="s">
        <v>9753</v>
      </c>
      <c r="H1142" s="19">
        <v>43745</v>
      </c>
      <c r="I1142" s="13" t="s">
        <v>3290</v>
      </c>
    </row>
    <row r="1143" spans="1:22" ht="150" customHeight="1">
      <c r="A1143" s="12">
        <f t="shared" si="17"/>
        <v>1132</v>
      </c>
      <c r="B1143" s="84" t="s">
        <v>3289</v>
      </c>
      <c r="C1143" s="84" t="s">
        <v>9754</v>
      </c>
      <c r="D1143" s="96">
        <v>3494</v>
      </c>
      <c r="E1143" s="84" t="s">
        <v>6728</v>
      </c>
      <c r="F1143" s="89" t="s">
        <v>3422</v>
      </c>
      <c r="G1143" s="58" t="s">
        <v>9755</v>
      </c>
      <c r="H1143" s="19">
        <v>43745</v>
      </c>
      <c r="I1143" s="925" t="s">
        <v>3290</v>
      </c>
      <c r="J1143" s="934"/>
      <c r="K1143" s="935"/>
      <c r="L1143" s="935"/>
      <c r="M1143" s="935"/>
      <c r="N1143" s="935"/>
      <c r="O1143" s="935"/>
      <c r="P1143" s="935"/>
      <c r="Q1143" s="935"/>
      <c r="R1143" s="935"/>
      <c r="S1143" s="935"/>
      <c r="T1143" s="935"/>
      <c r="U1143" s="935"/>
      <c r="V1143" s="935"/>
    </row>
    <row r="1144" spans="1:22" ht="150" customHeight="1">
      <c r="A1144" s="12">
        <f t="shared" si="17"/>
        <v>1133</v>
      </c>
      <c r="B1144" s="936" t="s">
        <v>3289</v>
      </c>
      <c r="C1144" s="84" t="s">
        <v>9754</v>
      </c>
      <c r="D1144" s="96">
        <v>985</v>
      </c>
      <c r="E1144" s="84" t="s">
        <v>6729</v>
      </c>
      <c r="F1144" s="89" t="s">
        <v>3420</v>
      </c>
      <c r="G1144" s="58" t="s">
        <v>9756</v>
      </c>
      <c r="H1144" s="19">
        <v>43745</v>
      </c>
      <c r="I1144" s="13" t="s">
        <v>3290</v>
      </c>
      <c r="J1144" s="934"/>
      <c r="K1144" s="935"/>
      <c r="L1144" s="935"/>
      <c r="M1144" s="935"/>
      <c r="N1144" s="935"/>
      <c r="O1144" s="935"/>
      <c r="P1144" s="935"/>
      <c r="Q1144" s="935"/>
      <c r="R1144" s="935"/>
      <c r="S1144" s="935"/>
      <c r="T1144" s="935"/>
      <c r="U1144" s="935"/>
      <c r="V1144" s="935"/>
    </row>
    <row r="1145" spans="1:22" ht="150" customHeight="1">
      <c r="A1145" s="12">
        <f t="shared" si="17"/>
        <v>1134</v>
      </c>
      <c r="B1145" s="936" t="s">
        <v>3289</v>
      </c>
      <c r="C1145" s="84" t="s">
        <v>9754</v>
      </c>
      <c r="D1145" s="96">
        <v>168</v>
      </c>
      <c r="E1145" s="84" t="s">
        <v>6730</v>
      </c>
      <c r="F1145" s="89" t="s">
        <v>3421</v>
      </c>
      <c r="G1145" s="58" t="s">
        <v>9757</v>
      </c>
      <c r="H1145" s="19">
        <v>43745</v>
      </c>
      <c r="I1145" s="13" t="s">
        <v>3290</v>
      </c>
      <c r="J1145" s="934"/>
      <c r="K1145" s="935"/>
      <c r="L1145" s="935"/>
      <c r="M1145" s="935"/>
      <c r="N1145" s="935"/>
      <c r="O1145" s="935"/>
      <c r="P1145" s="935"/>
      <c r="Q1145" s="935"/>
      <c r="R1145" s="935"/>
      <c r="S1145" s="935"/>
      <c r="T1145" s="935"/>
      <c r="U1145" s="935"/>
      <c r="V1145" s="935"/>
    </row>
    <row r="1146" spans="1:22" ht="150" customHeight="1">
      <c r="A1146" s="12">
        <f t="shared" si="17"/>
        <v>1135</v>
      </c>
      <c r="B1146" s="933" t="s">
        <v>3289</v>
      </c>
      <c r="C1146" s="19" t="s">
        <v>8540</v>
      </c>
      <c r="D1146" s="981">
        <v>1019</v>
      </c>
      <c r="E1146" s="19" t="s">
        <v>8541</v>
      </c>
      <c r="F1146" s="982" t="s">
        <v>8542</v>
      </c>
      <c r="G1146" s="58" t="s">
        <v>9758</v>
      </c>
      <c r="H1146" s="19">
        <v>43745</v>
      </c>
      <c r="I1146" s="925" t="s">
        <v>3290</v>
      </c>
      <c r="J1146" s="934"/>
      <c r="K1146" s="935"/>
      <c r="L1146" s="935"/>
      <c r="M1146" s="935"/>
      <c r="N1146" s="935"/>
      <c r="O1146" s="935"/>
      <c r="P1146" s="935"/>
      <c r="Q1146" s="935"/>
      <c r="R1146" s="935"/>
      <c r="S1146" s="935"/>
      <c r="T1146" s="935"/>
      <c r="U1146" s="935"/>
      <c r="V1146" s="935"/>
    </row>
    <row r="1147" spans="1:22" ht="150" customHeight="1">
      <c r="A1147" s="12">
        <f t="shared" si="17"/>
        <v>1136</v>
      </c>
      <c r="B1147" s="929" t="s">
        <v>3289</v>
      </c>
      <c r="C1147" s="12" t="s">
        <v>9744</v>
      </c>
      <c r="D1147" s="97">
        <v>37</v>
      </c>
      <c r="E1147" s="12" t="s">
        <v>3440</v>
      </c>
      <c r="F1147" s="89" t="s">
        <v>3441</v>
      </c>
      <c r="G1147" s="58" t="s">
        <v>9759</v>
      </c>
      <c r="H1147" s="19">
        <v>43745</v>
      </c>
      <c r="I1147" s="925" t="s">
        <v>3290</v>
      </c>
      <c r="J1147" s="935"/>
      <c r="K1147" s="935"/>
      <c r="L1147" s="935"/>
      <c r="M1147" s="935"/>
      <c r="N1147" s="935"/>
      <c r="O1147" s="935"/>
      <c r="P1147" s="935"/>
      <c r="Q1147" s="935"/>
      <c r="R1147" s="935"/>
      <c r="S1147" s="935"/>
      <c r="T1147" s="935"/>
      <c r="U1147" s="935"/>
      <c r="V1147" s="935"/>
    </row>
    <row r="1148" spans="1:22" ht="150" customHeight="1">
      <c r="A1148" s="12">
        <f t="shared" si="17"/>
        <v>1137</v>
      </c>
      <c r="B1148" s="929" t="s">
        <v>3289</v>
      </c>
      <c r="C1148" s="12" t="s">
        <v>9744</v>
      </c>
      <c r="D1148" s="97">
        <v>17</v>
      </c>
      <c r="E1148" s="12" t="s">
        <v>3440</v>
      </c>
      <c r="F1148" s="89" t="s">
        <v>3442</v>
      </c>
      <c r="G1148" s="58" t="s">
        <v>9760</v>
      </c>
      <c r="H1148" s="19">
        <v>43745</v>
      </c>
      <c r="I1148" s="925" t="s">
        <v>3290</v>
      </c>
      <c r="J1148" s="935"/>
      <c r="K1148" s="935"/>
      <c r="L1148" s="935"/>
      <c r="M1148" s="935"/>
      <c r="N1148" s="935"/>
      <c r="O1148" s="935"/>
      <c r="P1148" s="935"/>
      <c r="Q1148" s="935"/>
      <c r="R1148" s="935"/>
      <c r="S1148" s="935"/>
      <c r="T1148" s="935"/>
      <c r="U1148" s="935"/>
      <c r="V1148" s="935"/>
    </row>
    <row r="1149" spans="1:22" ht="150" customHeight="1">
      <c r="A1149" s="12">
        <f t="shared" si="17"/>
        <v>1138</v>
      </c>
      <c r="B1149" s="929" t="s">
        <v>3289</v>
      </c>
      <c r="C1149" s="12" t="s">
        <v>9744</v>
      </c>
      <c r="D1149" s="97">
        <v>10</v>
      </c>
      <c r="E1149" s="12" t="s">
        <v>3440</v>
      </c>
      <c r="F1149" s="89" t="s">
        <v>3443</v>
      </c>
      <c r="G1149" s="58" t="s">
        <v>9761</v>
      </c>
      <c r="H1149" s="19">
        <v>43745</v>
      </c>
      <c r="I1149" s="925" t="s">
        <v>3290</v>
      </c>
      <c r="J1149" s="935"/>
      <c r="K1149" s="935"/>
      <c r="L1149" s="935"/>
      <c r="M1149" s="935"/>
      <c r="N1149" s="935"/>
      <c r="O1149" s="935"/>
      <c r="P1149" s="935"/>
      <c r="Q1149" s="935"/>
      <c r="R1149" s="935"/>
      <c r="S1149" s="935"/>
      <c r="T1149" s="935"/>
      <c r="U1149" s="935"/>
      <c r="V1149" s="935"/>
    </row>
    <row r="1150" spans="1:22" ht="150" customHeight="1">
      <c r="A1150" s="12">
        <f t="shared" si="17"/>
        <v>1139</v>
      </c>
      <c r="B1150" s="13" t="s">
        <v>3289</v>
      </c>
      <c r="C1150" s="12" t="s">
        <v>9762</v>
      </c>
      <c r="D1150" s="89">
        <v>154</v>
      </c>
      <c r="E1150" s="12" t="s">
        <v>8261</v>
      </c>
      <c r="F1150" s="89" t="s">
        <v>8262</v>
      </c>
      <c r="G1150" s="58" t="s">
        <v>9763</v>
      </c>
      <c r="H1150" s="19">
        <v>43452</v>
      </c>
      <c r="I1150" s="13" t="s">
        <v>6675</v>
      </c>
    </row>
    <row r="1151" spans="1:22" ht="150" customHeight="1">
      <c r="A1151" s="12">
        <f t="shared" si="17"/>
        <v>1140</v>
      </c>
      <c r="B1151" s="926" t="s">
        <v>3289</v>
      </c>
      <c r="C1151" s="12" t="s">
        <v>3627</v>
      </c>
      <c r="D1151" s="980">
        <v>2946</v>
      </c>
      <c r="E1151" s="12" t="s">
        <v>3628</v>
      </c>
      <c r="F1151" s="89" t="s">
        <v>3629</v>
      </c>
      <c r="G1151" s="58" t="s">
        <v>9764</v>
      </c>
      <c r="H1151" s="19">
        <v>43689</v>
      </c>
      <c r="I1151" s="13" t="s">
        <v>9765</v>
      </c>
    </row>
    <row r="1152" spans="1:22" ht="150" customHeight="1">
      <c r="A1152" s="12">
        <f t="shared" si="17"/>
        <v>1141</v>
      </c>
      <c r="B1152" s="13" t="s">
        <v>3289</v>
      </c>
      <c r="C1152" s="12" t="s">
        <v>9766</v>
      </c>
      <c r="D1152" s="89">
        <v>61</v>
      </c>
      <c r="E1152" s="12" t="s">
        <v>8263</v>
      </c>
      <c r="F1152" s="89" t="s">
        <v>8264</v>
      </c>
      <c r="G1152" s="58" t="s">
        <v>9767</v>
      </c>
      <c r="H1152" s="19">
        <v>43452</v>
      </c>
      <c r="I1152" s="13" t="s">
        <v>6675</v>
      </c>
    </row>
    <row r="1153" spans="1:22" ht="150" customHeight="1">
      <c r="A1153" s="12">
        <f t="shared" si="17"/>
        <v>1142</v>
      </c>
      <c r="B1153" s="936" t="s">
        <v>3289</v>
      </c>
      <c r="C1153" s="84" t="s">
        <v>9768</v>
      </c>
      <c r="D1153" s="984">
        <v>118</v>
      </c>
      <c r="E1153" s="12" t="s">
        <v>9769</v>
      </c>
      <c r="F1153" s="985" t="s">
        <v>9770</v>
      </c>
      <c r="G1153" s="58" t="s">
        <v>9771</v>
      </c>
      <c r="H1153" s="19">
        <v>44294</v>
      </c>
      <c r="I1153" s="79" t="s">
        <v>9772</v>
      </c>
    </row>
    <row r="1154" spans="1:22" ht="150" customHeight="1">
      <c r="A1154" s="12">
        <f t="shared" si="17"/>
        <v>1143</v>
      </c>
      <c r="B1154" s="936" t="s">
        <v>3289</v>
      </c>
      <c r="C1154" s="84" t="s">
        <v>1125</v>
      </c>
      <c r="D1154" s="84">
        <v>2883</v>
      </c>
      <c r="E1154" s="84" t="s">
        <v>9773</v>
      </c>
      <c r="F1154" s="12" t="s">
        <v>3406</v>
      </c>
      <c r="G1154" s="58" t="s">
        <v>9774</v>
      </c>
      <c r="H1154" s="19">
        <v>43745</v>
      </c>
      <c r="I1154" s="12" t="s">
        <v>3290</v>
      </c>
      <c r="J1154" s="934"/>
      <c r="K1154" s="935"/>
      <c r="L1154" s="935"/>
      <c r="M1154" s="935"/>
      <c r="N1154" s="935"/>
      <c r="O1154" s="935"/>
      <c r="P1154" s="935"/>
      <c r="Q1154" s="935"/>
      <c r="R1154" s="935"/>
      <c r="S1154" s="935"/>
      <c r="T1154" s="935"/>
      <c r="U1154" s="935"/>
      <c r="V1154" s="935"/>
    </row>
    <row r="1155" spans="1:22" ht="150" customHeight="1">
      <c r="A1155" s="12">
        <f t="shared" si="17"/>
        <v>1144</v>
      </c>
      <c r="B1155" s="936" t="s">
        <v>3289</v>
      </c>
      <c r="C1155" s="84" t="s">
        <v>1125</v>
      </c>
      <c r="D1155" s="84">
        <v>1983</v>
      </c>
      <c r="E1155" s="12" t="s">
        <v>9775</v>
      </c>
      <c r="F1155" s="12" t="s">
        <v>3404</v>
      </c>
      <c r="G1155" s="58" t="s">
        <v>9776</v>
      </c>
      <c r="H1155" s="19">
        <v>43745</v>
      </c>
      <c r="I1155" s="63" t="s">
        <v>3290</v>
      </c>
      <c r="J1155" s="934"/>
      <c r="K1155" s="935"/>
      <c r="L1155" s="935"/>
      <c r="M1155" s="935"/>
      <c r="N1155" s="935"/>
      <c r="O1155" s="935"/>
      <c r="P1155" s="935"/>
      <c r="Q1155" s="935"/>
      <c r="R1155" s="935"/>
      <c r="S1155" s="935"/>
      <c r="T1155" s="935"/>
      <c r="U1155" s="935"/>
      <c r="V1155" s="935"/>
    </row>
    <row r="1156" spans="1:22" ht="150" customHeight="1">
      <c r="A1156" s="12">
        <f t="shared" si="17"/>
        <v>1145</v>
      </c>
      <c r="B1156" s="936" t="s">
        <v>3289</v>
      </c>
      <c r="C1156" s="12" t="s">
        <v>1125</v>
      </c>
      <c r="D1156" s="84">
        <v>188</v>
      </c>
      <c r="E1156" s="84" t="s">
        <v>9777</v>
      </c>
      <c r="F1156" s="12" t="s">
        <v>3405</v>
      </c>
      <c r="G1156" s="58" t="s">
        <v>9778</v>
      </c>
      <c r="H1156" s="19">
        <v>43745</v>
      </c>
      <c r="I1156" s="63" t="s">
        <v>3290</v>
      </c>
      <c r="J1156" s="934"/>
      <c r="K1156" s="935"/>
      <c r="L1156" s="935"/>
      <c r="M1156" s="935"/>
      <c r="N1156" s="935"/>
      <c r="O1156" s="935"/>
      <c r="P1156" s="935"/>
      <c r="Q1156" s="935"/>
      <c r="R1156" s="935"/>
      <c r="S1156" s="935"/>
      <c r="T1156" s="935"/>
      <c r="U1156" s="935"/>
      <c r="V1156" s="935"/>
    </row>
    <row r="1157" spans="1:22" ht="150" customHeight="1">
      <c r="A1157" s="12">
        <f t="shared" si="17"/>
        <v>1146</v>
      </c>
      <c r="B1157" s="936" t="s">
        <v>3289</v>
      </c>
      <c r="C1157" s="84" t="s">
        <v>1125</v>
      </c>
      <c r="D1157" s="91">
        <v>1199</v>
      </c>
      <c r="E1157" s="84" t="s">
        <v>9779</v>
      </c>
      <c r="F1157" s="12" t="s">
        <v>3407</v>
      </c>
      <c r="G1157" s="58" t="s">
        <v>9780</v>
      </c>
      <c r="H1157" s="19">
        <v>43745</v>
      </c>
      <c r="I1157" s="63" t="s">
        <v>3290</v>
      </c>
      <c r="J1157" s="934"/>
      <c r="K1157" s="935"/>
      <c r="L1157" s="935"/>
      <c r="M1157" s="935"/>
      <c r="N1157" s="935"/>
      <c r="O1157" s="935"/>
      <c r="P1157" s="935"/>
      <c r="Q1157" s="935"/>
      <c r="R1157" s="935"/>
      <c r="S1157" s="935"/>
      <c r="T1157" s="935"/>
      <c r="U1157" s="935"/>
      <c r="V1157" s="935"/>
    </row>
    <row r="1158" spans="1:22" ht="100.5" customHeight="1">
      <c r="A1158" s="12">
        <f t="shared" si="17"/>
        <v>1147</v>
      </c>
      <c r="B1158" s="508" t="s">
        <v>3289</v>
      </c>
      <c r="C1158" s="19" t="s">
        <v>9781</v>
      </c>
      <c r="D1158" s="98">
        <v>19</v>
      </c>
      <c r="E1158" s="19" t="s">
        <v>8265</v>
      </c>
      <c r="F1158" s="19" t="s">
        <v>8266</v>
      </c>
      <c r="G1158" s="58" t="s">
        <v>9782</v>
      </c>
      <c r="H1158" s="19">
        <v>43745</v>
      </c>
      <c r="I1158" s="925" t="s">
        <v>3290</v>
      </c>
      <c r="J1158" s="934"/>
      <c r="K1158" s="935"/>
      <c r="L1158" s="935"/>
      <c r="M1158" s="935"/>
      <c r="N1158" s="935"/>
      <c r="O1158" s="935"/>
      <c r="P1158" s="935"/>
      <c r="Q1158" s="935"/>
      <c r="R1158" s="935"/>
      <c r="S1158" s="935"/>
      <c r="T1158" s="935"/>
      <c r="U1158" s="935"/>
      <c r="V1158" s="935"/>
    </row>
    <row r="1159" spans="1:22" ht="112.5" customHeight="1">
      <c r="A1159" s="12">
        <f t="shared" si="17"/>
        <v>1148</v>
      </c>
      <c r="B1159" s="508" t="s">
        <v>3289</v>
      </c>
      <c r="C1159" s="19" t="s">
        <v>9783</v>
      </c>
      <c r="D1159" s="981">
        <v>1403</v>
      </c>
      <c r="E1159" s="19" t="s">
        <v>8267</v>
      </c>
      <c r="F1159" s="982" t="s">
        <v>8268</v>
      </c>
      <c r="G1159" s="58" t="s">
        <v>9784</v>
      </c>
      <c r="H1159" s="19">
        <v>43745</v>
      </c>
      <c r="I1159" s="925" t="s">
        <v>3290</v>
      </c>
      <c r="J1159" s="934"/>
      <c r="K1159" s="935"/>
      <c r="L1159" s="935"/>
      <c r="M1159" s="935"/>
      <c r="N1159" s="935"/>
      <c r="O1159" s="935"/>
      <c r="P1159" s="935"/>
      <c r="Q1159" s="935"/>
      <c r="R1159" s="935"/>
      <c r="S1159" s="935"/>
      <c r="T1159" s="935"/>
      <c r="U1159" s="935"/>
      <c r="V1159" s="935"/>
    </row>
    <row r="1160" spans="1:22" ht="126.75" customHeight="1">
      <c r="A1160" s="12">
        <f t="shared" si="17"/>
        <v>1149</v>
      </c>
      <c r="B1160" s="936" t="s">
        <v>3289</v>
      </c>
      <c r="C1160" s="12" t="s">
        <v>9785</v>
      </c>
      <c r="D1160" s="78">
        <v>668</v>
      </c>
      <c r="E1160" s="12" t="s">
        <v>8269</v>
      </c>
      <c r="F1160" s="12" t="s">
        <v>8270</v>
      </c>
      <c r="G1160" s="58" t="s">
        <v>9786</v>
      </c>
      <c r="H1160" s="19">
        <v>43745</v>
      </c>
      <c r="I1160" s="925" t="s">
        <v>3290</v>
      </c>
      <c r="J1160" s="934"/>
      <c r="K1160" s="935"/>
      <c r="L1160" s="935"/>
      <c r="M1160" s="935"/>
      <c r="N1160" s="935"/>
      <c r="O1160" s="935"/>
      <c r="P1160" s="935"/>
      <c r="Q1160" s="935"/>
      <c r="R1160" s="935"/>
      <c r="S1160" s="935"/>
      <c r="T1160" s="935"/>
      <c r="U1160" s="935"/>
      <c r="V1160" s="935"/>
    </row>
    <row r="1161" spans="1:22" ht="124.5" customHeight="1">
      <c r="A1161" s="12">
        <f t="shared" si="17"/>
        <v>1150</v>
      </c>
      <c r="B1161" s="936" t="s">
        <v>3289</v>
      </c>
      <c r="C1161" s="12" t="s">
        <v>6732</v>
      </c>
      <c r="D1161" s="91">
        <v>979</v>
      </c>
      <c r="E1161" s="12" t="s">
        <v>6733</v>
      </c>
      <c r="F1161" s="12" t="s">
        <v>3448</v>
      </c>
      <c r="G1161" s="58" t="s">
        <v>9787</v>
      </c>
      <c r="H1161" s="19">
        <v>43745</v>
      </c>
      <c r="I1161" s="13" t="s">
        <v>3290</v>
      </c>
      <c r="J1161" s="932"/>
      <c r="K1161" s="932"/>
      <c r="L1161" s="932"/>
      <c r="M1161" s="932"/>
      <c r="N1161" s="932"/>
      <c r="O1161" s="932"/>
      <c r="P1161" s="932"/>
      <c r="Q1161" s="932"/>
      <c r="R1161" s="932"/>
      <c r="S1161" s="932"/>
      <c r="T1161" s="932"/>
      <c r="U1161" s="932"/>
      <c r="V1161" s="932"/>
    </row>
    <row r="1162" spans="1:22" ht="100.5" customHeight="1">
      <c r="A1162" s="12">
        <f t="shared" si="17"/>
        <v>1151</v>
      </c>
      <c r="B1162" s="936" t="s">
        <v>3289</v>
      </c>
      <c r="C1162" s="12" t="s">
        <v>8271</v>
      </c>
      <c r="D1162" s="78">
        <v>1377</v>
      </c>
      <c r="E1162" s="12" t="s">
        <v>8272</v>
      </c>
      <c r="F1162" s="12" t="s">
        <v>8273</v>
      </c>
      <c r="G1162" s="58" t="s">
        <v>9788</v>
      </c>
      <c r="H1162" s="19">
        <v>43745</v>
      </c>
      <c r="I1162" s="13" t="s">
        <v>3290</v>
      </c>
      <c r="J1162" s="932"/>
      <c r="K1162" s="932"/>
      <c r="L1162" s="932"/>
      <c r="M1162" s="932"/>
      <c r="N1162" s="932"/>
      <c r="O1162" s="932"/>
      <c r="P1162" s="932"/>
      <c r="Q1162" s="932"/>
      <c r="R1162" s="932"/>
      <c r="S1162" s="932"/>
      <c r="T1162" s="932"/>
      <c r="U1162" s="932"/>
      <c r="V1162" s="932"/>
    </row>
    <row r="1163" spans="1:22" ht="158.25" customHeight="1">
      <c r="A1163" s="12">
        <f t="shared" si="17"/>
        <v>1152</v>
      </c>
      <c r="B1163" s="84" t="s">
        <v>3289</v>
      </c>
      <c r="C1163" s="84" t="s">
        <v>9789</v>
      </c>
      <c r="D1163" s="976">
        <v>82</v>
      </c>
      <c r="E1163" s="12" t="s">
        <v>6795</v>
      </c>
      <c r="F1163" s="12" t="s">
        <v>6796</v>
      </c>
      <c r="G1163" s="58" t="s">
        <v>9790</v>
      </c>
      <c r="H1163" s="19">
        <v>44165</v>
      </c>
      <c r="I1163" s="979" t="s">
        <v>6769</v>
      </c>
    </row>
    <row r="1164" spans="1:22" ht="156.75" customHeight="1">
      <c r="A1164" s="12">
        <f t="shared" ref="A1164:A1227" si="18">1+A1163</f>
        <v>1153</v>
      </c>
      <c r="B1164" s="936" t="s">
        <v>3289</v>
      </c>
      <c r="C1164" s="84" t="s">
        <v>9791</v>
      </c>
      <c r="D1164" s="91">
        <v>3130</v>
      </c>
      <c r="E1164" s="84" t="s">
        <v>6727</v>
      </c>
      <c r="F1164" s="12" t="s">
        <v>3418</v>
      </c>
      <c r="G1164" s="58" t="s">
        <v>9792</v>
      </c>
      <c r="H1164" s="19">
        <v>43745</v>
      </c>
      <c r="I1164" s="12" t="s">
        <v>3290</v>
      </c>
      <c r="J1164" s="934"/>
      <c r="K1164" s="935"/>
      <c r="L1164" s="935"/>
      <c r="M1164" s="935"/>
      <c r="N1164" s="935"/>
      <c r="O1164" s="935"/>
      <c r="P1164" s="935"/>
      <c r="Q1164" s="935"/>
      <c r="R1164" s="935"/>
      <c r="S1164" s="935"/>
      <c r="T1164" s="935"/>
      <c r="U1164" s="935"/>
      <c r="V1164" s="935"/>
    </row>
    <row r="1165" spans="1:22" ht="119.25" customHeight="1">
      <c r="A1165" s="12">
        <f t="shared" si="18"/>
        <v>1154</v>
      </c>
      <c r="B1165" s="936" t="s">
        <v>3289</v>
      </c>
      <c r="C1165" s="84" t="s">
        <v>9791</v>
      </c>
      <c r="D1165" s="91">
        <v>726</v>
      </c>
      <c r="E1165" s="84" t="s">
        <v>6734</v>
      </c>
      <c r="F1165" s="12" t="s">
        <v>3419</v>
      </c>
      <c r="G1165" s="58" t="s">
        <v>9793</v>
      </c>
      <c r="H1165" s="19">
        <v>43745</v>
      </c>
      <c r="I1165" s="13" t="s">
        <v>3290</v>
      </c>
      <c r="J1165" s="934"/>
      <c r="K1165" s="935"/>
      <c r="L1165" s="935"/>
      <c r="M1165" s="935"/>
      <c r="N1165" s="935"/>
      <c r="O1165" s="935"/>
      <c r="P1165" s="935"/>
      <c r="Q1165" s="935"/>
      <c r="R1165" s="935"/>
      <c r="S1165" s="935"/>
      <c r="T1165" s="935"/>
      <c r="U1165" s="935"/>
      <c r="V1165" s="935"/>
    </row>
    <row r="1166" spans="1:22" ht="119.25" customHeight="1">
      <c r="A1166" s="12">
        <f t="shared" si="18"/>
        <v>1155</v>
      </c>
      <c r="B1166" s="936" t="s">
        <v>3289</v>
      </c>
      <c r="C1166" s="84" t="s">
        <v>9791</v>
      </c>
      <c r="D1166" s="91">
        <v>390</v>
      </c>
      <c r="E1166" s="84" t="s">
        <v>9794</v>
      </c>
      <c r="F1166" s="12" t="s">
        <v>3417</v>
      </c>
      <c r="G1166" s="58" t="s">
        <v>9795</v>
      </c>
      <c r="H1166" s="19">
        <v>43745</v>
      </c>
      <c r="I1166" s="13" t="s">
        <v>3290</v>
      </c>
      <c r="J1166" s="934"/>
      <c r="K1166" s="935"/>
      <c r="L1166" s="935"/>
      <c r="M1166" s="935"/>
      <c r="N1166" s="935"/>
      <c r="O1166" s="935"/>
      <c r="P1166" s="935"/>
      <c r="Q1166" s="935"/>
      <c r="R1166" s="935"/>
      <c r="S1166" s="935"/>
      <c r="T1166" s="935"/>
      <c r="U1166" s="935"/>
      <c r="V1166" s="935"/>
    </row>
    <row r="1167" spans="1:22" ht="119.25" customHeight="1">
      <c r="A1167" s="12">
        <f t="shared" si="18"/>
        <v>1156</v>
      </c>
      <c r="B1167" s="13" t="s">
        <v>3289</v>
      </c>
      <c r="C1167" s="12" t="s">
        <v>9796</v>
      </c>
      <c r="D1167" s="78">
        <v>135</v>
      </c>
      <c r="E1167" s="12" t="s">
        <v>8274</v>
      </c>
      <c r="F1167" s="12" t="s">
        <v>8275</v>
      </c>
      <c r="G1167" s="58" t="s">
        <v>9797</v>
      </c>
      <c r="H1167" s="19">
        <v>43745</v>
      </c>
      <c r="I1167" s="925" t="s">
        <v>3290</v>
      </c>
    </row>
    <row r="1168" spans="1:22" ht="119.25" customHeight="1">
      <c r="A1168" s="12">
        <f t="shared" si="18"/>
        <v>1157</v>
      </c>
      <c r="B1168" s="13" t="s">
        <v>3289</v>
      </c>
      <c r="C1168" s="12" t="s">
        <v>9798</v>
      </c>
      <c r="D1168" s="78">
        <v>3375</v>
      </c>
      <c r="E1168" s="12" t="s">
        <v>8276</v>
      </c>
      <c r="F1168" s="12" t="s">
        <v>8277</v>
      </c>
      <c r="G1168" s="58" t="s">
        <v>9799</v>
      </c>
      <c r="H1168" s="19">
        <v>43452</v>
      </c>
      <c r="I1168" s="13" t="s">
        <v>6675</v>
      </c>
    </row>
    <row r="1169" spans="1:22" ht="119.25" customHeight="1">
      <c r="A1169" s="12">
        <f t="shared" si="18"/>
        <v>1158</v>
      </c>
      <c r="B1169" s="960" t="s">
        <v>3289</v>
      </c>
      <c r="C1169" s="930" t="s">
        <v>6779</v>
      </c>
      <c r="D1169" s="976">
        <v>6848</v>
      </c>
      <c r="E1169" s="12" t="s">
        <v>6780</v>
      </c>
      <c r="F1169" s="12" t="s">
        <v>6781</v>
      </c>
      <c r="G1169" s="58">
        <v>9332796.8000000007</v>
      </c>
      <c r="H1169" s="19">
        <v>44154</v>
      </c>
      <c r="I1169" s="979" t="s">
        <v>6769</v>
      </c>
    </row>
    <row r="1170" spans="1:22" ht="119.25" customHeight="1">
      <c r="A1170" s="12">
        <f t="shared" si="18"/>
        <v>1159</v>
      </c>
      <c r="B1170" s="930" t="s">
        <v>3289</v>
      </c>
      <c r="C1170" s="930" t="s">
        <v>6779</v>
      </c>
      <c r="D1170" s="976">
        <v>27926</v>
      </c>
      <c r="E1170" s="12" t="s">
        <v>6784</v>
      </c>
      <c r="F1170" s="12" t="s">
        <v>6785</v>
      </c>
      <c r="G1170" s="58" t="s">
        <v>9800</v>
      </c>
      <c r="H1170" s="19">
        <v>44159</v>
      </c>
      <c r="I1170" s="979" t="s">
        <v>6769</v>
      </c>
      <c r="J1170" s="973"/>
      <c r="K1170" s="973"/>
      <c r="L1170" s="973"/>
      <c r="M1170" s="973"/>
      <c r="N1170" s="973"/>
      <c r="O1170" s="973"/>
      <c r="P1170" s="973"/>
      <c r="Q1170" s="973"/>
      <c r="R1170" s="973"/>
      <c r="S1170" s="973"/>
      <c r="T1170" s="973"/>
      <c r="U1170" s="973"/>
      <c r="V1170" s="973"/>
    </row>
    <row r="1171" spans="1:22" ht="119.25" customHeight="1">
      <c r="A1171" s="12">
        <f t="shared" si="18"/>
        <v>1160</v>
      </c>
      <c r="B1171" s="960" t="s">
        <v>3289</v>
      </c>
      <c r="C1171" s="930" t="s">
        <v>6766</v>
      </c>
      <c r="D1171" s="976">
        <v>10000</v>
      </c>
      <c r="E1171" s="12" t="s">
        <v>6767</v>
      </c>
      <c r="F1171" s="12" t="s">
        <v>6768</v>
      </c>
      <c r="G1171" s="58" t="s">
        <v>9801</v>
      </c>
      <c r="H1171" s="19">
        <v>44153</v>
      </c>
      <c r="I1171" s="979" t="s">
        <v>6769</v>
      </c>
    </row>
    <row r="1172" spans="1:22" ht="119.25" customHeight="1">
      <c r="A1172" s="12">
        <f t="shared" si="18"/>
        <v>1161</v>
      </c>
      <c r="B1172" s="13" t="s">
        <v>3289</v>
      </c>
      <c r="C1172" s="12" t="s">
        <v>9802</v>
      </c>
      <c r="D1172" s="78">
        <v>422</v>
      </c>
      <c r="E1172" s="12" t="s">
        <v>8278</v>
      </c>
      <c r="F1172" s="12" t="s">
        <v>8279</v>
      </c>
      <c r="G1172" s="58" t="s">
        <v>9803</v>
      </c>
      <c r="H1172" s="19">
        <v>43745</v>
      </c>
      <c r="I1172" s="13" t="s">
        <v>3290</v>
      </c>
    </row>
    <row r="1173" spans="1:22" ht="119.25" customHeight="1">
      <c r="A1173" s="12">
        <f t="shared" si="18"/>
        <v>1162</v>
      </c>
      <c r="B1173" s="927" t="s">
        <v>3289</v>
      </c>
      <c r="C1173" s="12" t="s">
        <v>9804</v>
      </c>
      <c r="D1173" s="78">
        <v>1040</v>
      </c>
      <c r="E1173" s="12" t="s">
        <v>3781</v>
      </c>
      <c r="F1173" s="12" t="s">
        <v>3436</v>
      </c>
      <c r="G1173" s="58" t="s">
        <v>9805</v>
      </c>
      <c r="H1173" s="19">
        <v>43452</v>
      </c>
      <c r="I1173" s="13" t="s">
        <v>6675</v>
      </c>
    </row>
    <row r="1174" spans="1:22" ht="119.25" customHeight="1">
      <c r="A1174" s="12">
        <f t="shared" si="18"/>
        <v>1163</v>
      </c>
      <c r="B1174" s="936" t="s">
        <v>3289</v>
      </c>
      <c r="C1174" s="84" t="s">
        <v>9806</v>
      </c>
      <c r="D1174" s="91">
        <v>971</v>
      </c>
      <c r="E1174" s="84" t="s">
        <v>3427</v>
      </c>
      <c r="F1174" s="12" t="s">
        <v>3428</v>
      </c>
      <c r="G1174" s="58" t="s">
        <v>9807</v>
      </c>
      <c r="H1174" s="19">
        <v>43745</v>
      </c>
      <c r="I1174" s="13" t="s">
        <v>3290</v>
      </c>
      <c r="J1174" s="934"/>
      <c r="K1174" s="935"/>
      <c r="L1174" s="935"/>
      <c r="M1174" s="935"/>
      <c r="N1174" s="935"/>
      <c r="O1174" s="935"/>
      <c r="P1174" s="935"/>
      <c r="Q1174" s="935"/>
      <c r="R1174" s="935"/>
      <c r="S1174" s="935"/>
      <c r="T1174" s="935"/>
      <c r="U1174" s="935"/>
      <c r="V1174" s="935"/>
    </row>
    <row r="1175" spans="1:22" ht="119.25" customHeight="1">
      <c r="A1175" s="12">
        <f t="shared" si="18"/>
        <v>1164</v>
      </c>
      <c r="B1175" s="929" t="s">
        <v>3289</v>
      </c>
      <c r="C1175" s="84" t="s">
        <v>9808</v>
      </c>
      <c r="D1175" s="91">
        <v>1331</v>
      </c>
      <c r="E1175" s="84" t="s">
        <v>3429</v>
      </c>
      <c r="F1175" s="12" t="s">
        <v>3430</v>
      </c>
      <c r="G1175" s="58" t="s">
        <v>9809</v>
      </c>
      <c r="H1175" s="19">
        <v>43745</v>
      </c>
      <c r="I1175" s="13" t="s">
        <v>3290</v>
      </c>
      <c r="J1175" s="934"/>
      <c r="K1175" s="935"/>
      <c r="L1175" s="935"/>
      <c r="M1175" s="935"/>
      <c r="N1175" s="935"/>
      <c r="O1175" s="935"/>
      <c r="P1175" s="935"/>
      <c r="Q1175" s="935"/>
      <c r="R1175" s="935"/>
      <c r="S1175" s="935"/>
      <c r="T1175" s="935"/>
      <c r="U1175" s="935"/>
      <c r="V1175" s="935"/>
    </row>
    <row r="1176" spans="1:22" ht="119.25" customHeight="1">
      <c r="A1176" s="12">
        <f t="shared" si="18"/>
        <v>1165</v>
      </c>
      <c r="B1176" s="929" t="s">
        <v>3289</v>
      </c>
      <c r="C1176" s="12" t="s">
        <v>9810</v>
      </c>
      <c r="D1176" s="91">
        <v>2415</v>
      </c>
      <c r="E1176" s="84" t="s">
        <v>8280</v>
      </c>
      <c r="F1176" s="12" t="s">
        <v>8281</v>
      </c>
      <c r="G1176" s="58" t="s">
        <v>9811</v>
      </c>
      <c r="H1176" s="19">
        <v>43745</v>
      </c>
      <c r="I1176" s="925" t="s">
        <v>3290</v>
      </c>
    </row>
    <row r="1177" spans="1:22" ht="119.25" customHeight="1">
      <c r="A1177" s="12">
        <f t="shared" si="18"/>
        <v>1166</v>
      </c>
      <c r="B1177" s="926" t="s">
        <v>3289</v>
      </c>
      <c r="C1177" s="12" t="s">
        <v>9812</v>
      </c>
      <c r="D1177" s="78">
        <v>150</v>
      </c>
      <c r="E1177" s="12" t="s">
        <v>8282</v>
      </c>
      <c r="F1177" s="12" t="s">
        <v>8283</v>
      </c>
      <c r="G1177" s="58" t="s">
        <v>9813</v>
      </c>
      <c r="H1177" s="19">
        <v>43711</v>
      </c>
      <c r="I1177" s="925" t="s">
        <v>7790</v>
      </c>
    </row>
    <row r="1178" spans="1:22" ht="119.25" customHeight="1">
      <c r="A1178" s="12">
        <f t="shared" si="18"/>
        <v>1167</v>
      </c>
      <c r="B1178" s="13" t="s">
        <v>3289</v>
      </c>
      <c r="C1178" s="12" t="s">
        <v>8284</v>
      </c>
      <c r="D1178" s="78">
        <v>1100</v>
      </c>
      <c r="E1178" s="12" t="s">
        <v>8223</v>
      </c>
      <c r="F1178" s="12" t="s">
        <v>8285</v>
      </c>
      <c r="G1178" s="58" t="s">
        <v>9814</v>
      </c>
      <c r="H1178" s="19">
        <v>43452</v>
      </c>
      <c r="I1178" s="13" t="s">
        <v>6675</v>
      </c>
    </row>
    <row r="1179" spans="1:22" ht="119.25" customHeight="1">
      <c r="A1179" s="12">
        <f t="shared" si="18"/>
        <v>1168</v>
      </c>
      <c r="B1179" s="929" t="s">
        <v>3289</v>
      </c>
      <c r="C1179" s="12" t="s">
        <v>9815</v>
      </c>
      <c r="D1179" s="78">
        <v>597</v>
      </c>
      <c r="E1179" s="12" t="s">
        <v>8286</v>
      </c>
      <c r="F1179" s="12" t="s">
        <v>8287</v>
      </c>
      <c r="G1179" s="58" t="s">
        <v>9816</v>
      </c>
      <c r="H1179" s="19">
        <v>43745</v>
      </c>
      <c r="I1179" s="925" t="s">
        <v>3290</v>
      </c>
      <c r="J1179" s="932"/>
      <c r="K1179" s="932"/>
      <c r="L1179" s="932"/>
      <c r="M1179" s="932"/>
      <c r="N1179" s="932"/>
      <c r="O1179" s="932"/>
      <c r="P1179" s="932"/>
      <c r="Q1179" s="932"/>
      <c r="R1179" s="932"/>
      <c r="S1179" s="932"/>
      <c r="T1179" s="932"/>
      <c r="U1179" s="932"/>
      <c r="V1179" s="932"/>
    </row>
    <row r="1180" spans="1:22" ht="119.25" customHeight="1">
      <c r="A1180" s="12">
        <f t="shared" si="18"/>
        <v>1169</v>
      </c>
      <c r="B1180" s="13" t="s">
        <v>3289</v>
      </c>
      <c r="C1180" s="12" t="s">
        <v>9817</v>
      </c>
      <c r="D1180" s="78">
        <v>190</v>
      </c>
      <c r="E1180" s="12" t="s">
        <v>8223</v>
      </c>
      <c r="F1180" s="12" t="s">
        <v>8288</v>
      </c>
      <c r="G1180" s="58" t="s">
        <v>9818</v>
      </c>
      <c r="H1180" s="19">
        <v>43452</v>
      </c>
      <c r="I1180" s="13" t="s">
        <v>6675</v>
      </c>
    </row>
    <row r="1181" spans="1:22" ht="119.25" customHeight="1">
      <c r="A1181" s="12">
        <f t="shared" si="18"/>
        <v>1170</v>
      </c>
      <c r="B1181" s="13" t="s">
        <v>3289</v>
      </c>
      <c r="C1181" s="12" t="s">
        <v>8289</v>
      </c>
      <c r="D1181" s="78">
        <v>664</v>
      </c>
      <c r="E1181" s="12" t="s">
        <v>8223</v>
      </c>
      <c r="F1181" s="12" t="s">
        <v>8290</v>
      </c>
      <c r="G1181" s="58" t="s">
        <v>9819</v>
      </c>
      <c r="H1181" s="19">
        <v>43452</v>
      </c>
      <c r="I1181" s="13" t="s">
        <v>6675</v>
      </c>
    </row>
    <row r="1182" spans="1:22" ht="119.25" customHeight="1">
      <c r="A1182" s="12">
        <f t="shared" si="18"/>
        <v>1171</v>
      </c>
      <c r="B1182" s="13" t="s">
        <v>3289</v>
      </c>
      <c r="C1182" s="12" t="s">
        <v>9820</v>
      </c>
      <c r="D1182" s="78">
        <v>840</v>
      </c>
      <c r="E1182" s="12" t="s">
        <v>8223</v>
      </c>
      <c r="F1182" s="12" t="s">
        <v>8291</v>
      </c>
      <c r="G1182" s="58" t="s">
        <v>9819</v>
      </c>
      <c r="H1182" s="19">
        <v>43452</v>
      </c>
      <c r="I1182" s="13" t="s">
        <v>6675</v>
      </c>
    </row>
    <row r="1183" spans="1:22" ht="119.25" customHeight="1">
      <c r="A1183" s="12">
        <f t="shared" si="18"/>
        <v>1172</v>
      </c>
      <c r="B1183" s="929" t="s">
        <v>3289</v>
      </c>
      <c r="C1183" s="12" t="s">
        <v>9821</v>
      </c>
      <c r="D1183" s="91">
        <v>5556</v>
      </c>
      <c r="E1183" s="12" t="s">
        <v>8292</v>
      </c>
      <c r="F1183" s="12" t="s">
        <v>8293</v>
      </c>
      <c r="G1183" s="58" t="s">
        <v>9822</v>
      </c>
      <c r="H1183" s="19">
        <v>43745</v>
      </c>
      <c r="I1183" s="925" t="s">
        <v>3290</v>
      </c>
    </row>
    <row r="1184" spans="1:22" ht="119.25" customHeight="1">
      <c r="A1184" s="12">
        <f t="shared" si="18"/>
        <v>1173</v>
      </c>
      <c r="B1184" s="927" t="s">
        <v>3289</v>
      </c>
      <c r="C1184" s="12" t="s">
        <v>2268</v>
      </c>
      <c r="D1184" s="78">
        <v>48474</v>
      </c>
      <c r="E1184" s="12" t="s">
        <v>3510</v>
      </c>
      <c r="F1184" s="12" t="s">
        <v>3517</v>
      </c>
      <c r="G1184" s="58" t="s">
        <v>9823</v>
      </c>
      <c r="H1184" s="19">
        <v>43452</v>
      </c>
      <c r="I1184" s="13" t="s">
        <v>6675</v>
      </c>
    </row>
    <row r="1185" spans="1:22" ht="119.25" customHeight="1">
      <c r="A1185" s="12">
        <f t="shared" si="18"/>
        <v>1174</v>
      </c>
      <c r="B1185" s="13" t="s">
        <v>3289</v>
      </c>
      <c r="C1185" s="12" t="s">
        <v>8523</v>
      </c>
      <c r="D1185" s="78">
        <v>436</v>
      </c>
      <c r="E1185" s="12" t="s">
        <v>6797</v>
      </c>
      <c r="F1185" s="12" t="s">
        <v>8524</v>
      </c>
      <c r="G1185" s="58" t="s">
        <v>9824</v>
      </c>
      <c r="H1185" s="19">
        <v>43476</v>
      </c>
      <c r="I1185" s="13" t="s">
        <v>8525</v>
      </c>
    </row>
    <row r="1186" spans="1:22" ht="119.25" customHeight="1">
      <c r="A1186" s="12">
        <f t="shared" si="18"/>
        <v>1175</v>
      </c>
      <c r="B1186" s="926" t="s">
        <v>3289</v>
      </c>
      <c r="C1186" s="12" t="s">
        <v>8543</v>
      </c>
      <c r="D1186" s="976">
        <v>7063</v>
      </c>
      <c r="E1186" s="12" t="s">
        <v>8317</v>
      </c>
      <c r="F1186" s="12" t="s">
        <v>8544</v>
      </c>
      <c r="G1186" s="58" t="s">
        <v>9825</v>
      </c>
      <c r="H1186" s="19">
        <v>43698</v>
      </c>
      <c r="I1186" s="13" t="s">
        <v>8545</v>
      </c>
    </row>
    <row r="1187" spans="1:22" ht="119.25" customHeight="1">
      <c r="A1187" s="12">
        <f t="shared" si="18"/>
        <v>1176</v>
      </c>
      <c r="B1187" s="930" t="s">
        <v>3289</v>
      </c>
      <c r="C1187" s="12" t="s">
        <v>8294</v>
      </c>
      <c r="D1187" s="966">
        <v>55030</v>
      </c>
      <c r="E1187" s="84" t="s">
        <v>8295</v>
      </c>
      <c r="F1187" s="12" t="s">
        <v>8296</v>
      </c>
      <c r="G1187" s="58" t="s">
        <v>9826</v>
      </c>
      <c r="H1187" s="19">
        <v>43728</v>
      </c>
      <c r="I1187" s="79" t="s">
        <v>8297</v>
      </c>
    </row>
    <row r="1188" spans="1:22" ht="70.5" customHeight="1">
      <c r="A1188" s="12">
        <f t="shared" si="18"/>
        <v>1177</v>
      </c>
      <c r="B1188" s="930" t="s">
        <v>3289</v>
      </c>
      <c r="C1188" s="12" t="s">
        <v>8546</v>
      </c>
      <c r="D1188" s="78">
        <v>1624</v>
      </c>
      <c r="E1188" s="12" t="s">
        <v>8547</v>
      </c>
      <c r="F1188" s="12" t="s">
        <v>8548</v>
      </c>
      <c r="G1188" s="58" t="s">
        <v>9827</v>
      </c>
      <c r="H1188" s="19">
        <v>43728</v>
      </c>
      <c r="I1188" s="13" t="s">
        <v>8549</v>
      </c>
    </row>
    <row r="1189" spans="1:22" ht="70.5" customHeight="1">
      <c r="A1189" s="12">
        <f t="shared" si="18"/>
        <v>1178</v>
      </c>
      <c r="B1189" s="930" t="s">
        <v>3289</v>
      </c>
      <c r="C1189" s="12" t="s">
        <v>8294</v>
      </c>
      <c r="D1189" s="966">
        <v>925</v>
      </c>
      <c r="E1189" s="84" t="s">
        <v>8317</v>
      </c>
      <c r="F1189" s="12" t="s">
        <v>8550</v>
      </c>
      <c r="G1189" s="58" t="s">
        <v>9828</v>
      </c>
      <c r="H1189" s="19">
        <v>44004</v>
      </c>
      <c r="I1189" s="79" t="s">
        <v>8297</v>
      </c>
      <c r="J1189" s="928"/>
      <c r="K1189" s="928"/>
      <c r="L1189" s="928"/>
      <c r="M1189" s="928"/>
      <c r="N1189" s="928"/>
      <c r="O1189" s="928"/>
      <c r="P1189" s="928"/>
      <c r="Q1189" s="928"/>
      <c r="R1189" s="928"/>
      <c r="S1189" s="928"/>
      <c r="T1189" s="928"/>
      <c r="U1189" s="928"/>
      <c r="V1189" s="928"/>
    </row>
    <row r="1190" spans="1:22" ht="108.6" customHeight="1">
      <c r="A1190" s="12">
        <f t="shared" si="18"/>
        <v>1179</v>
      </c>
      <c r="B1190" s="930" t="s">
        <v>3289</v>
      </c>
      <c r="C1190" s="12" t="s">
        <v>8294</v>
      </c>
      <c r="D1190" s="966">
        <v>2091</v>
      </c>
      <c r="E1190" s="84" t="s">
        <v>8295</v>
      </c>
      <c r="F1190" s="12" t="s">
        <v>8551</v>
      </c>
      <c r="G1190" s="58" t="s">
        <v>9829</v>
      </c>
      <c r="H1190" s="19">
        <v>44004</v>
      </c>
      <c r="I1190" s="79" t="s">
        <v>8297</v>
      </c>
    </row>
    <row r="1191" spans="1:22" ht="70.5" customHeight="1">
      <c r="A1191" s="12">
        <f t="shared" si="18"/>
        <v>1180</v>
      </c>
      <c r="B1191" s="84" t="s">
        <v>3289</v>
      </c>
      <c r="C1191" s="84" t="s">
        <v>9830</v>
      </c>
      <c r="D1191" s="91">
        <v>4630</v>
      </c>
      <c r="E1191" s="84" t="s">
        <v>6735</v>
      </c>
      <c r="F1191" s="12" t="s">
        <v>3412</v>
      </c>
      <c r="G1191" s="58" t="s">
        <v>9831</v>
      </c>
      <c r="H1191" s="19">
        <v>43745</v>
      </c>
      <c r="I1191" s="13" t="s">
        <v>3290</v>
      </c>
      <c r="J1191" s="934"/>
      <c r="K1191" s="935"/>
      <c r="L1191" s="935"/>
      <c r="M1191" s="935"/>
      <c r="N1191" s="935"/>
      <c r="O1191" s="935"/>
      <c r="P1191" s="935"/>
      <c r="Q1191" s="935"/>
      <c r="R1191" s="935"/>
      <c r="S1191" s="935"/>
      <c r="T1191" s="935"/>
      <c r="U1191" s="935"/>
      <c r="V1191" s="935"/>
    </row>
    <row r="1192" spans="1:22" ht="70.5" customHeight="1">
      <c r="A1192" s="12">
        <f t="shared" si="18"/>
        <v>1181</v>
      </c>
      <c r="B1192" s="84" t="s">
        <v>3289</v>
      </c>
      <c r="C1192" s="84" t="s">
        <v>9830</v>
      </c>
      <c r="D1192" s="91">
        <v>440</v>
      </c>
      <c r="E1192" s="84" t="s">
        <v>6736</v>
      </c>
      <c r="F1192" s="12" t="s">
        <v>3414</v>
      </c>
      <c r="G1192" s="58" t="s">
        <v>9832</v>
      </c>
      <c r="H1192" s="19">
        <v>43745</v>
      </c>
      <c r="I1192" s="13" t="s">
        <v>3290</v>
      </c>
      <c r="J1192" s="934"/>
      <c r="K1192" s="935"/>
      <c r="L1192" s="935"/>
      <c r="M1192" s="935"/>
      <c r="N1192" s="935"/>
      <c r="O1192" s="935"/>
      <c r="P1192" s="935"/>
      <c r="Q1192" s="935"/>
      <c r="R1192" s="935"/>
      <c r="S1192" s="935"/>
      <c r="T1192" s="935"/>
      <c r="U1192" s="935"/>
      <c r="V1192" s="935"/>
    </row>
    <row r="1193" spans="1:22" ht="70.5" customHeight="1">
      <c r="A1193" s="12">
        <f t="shared" si="18"/>
        <v>1182</v>
      </c>
      <c r="B1193" s="84" t="s">
        <v>3289</v>
      </c>
      <c r="C1193" s="84" t="s">
        <v>9830</v>
      </c>
      <c r="D1193" s="91">
        <v>21707</v>
      </c>
      <c r="E1193" s="84" t="s">
        <v>6737</v>
      </c>
      <c r="F1193" s="12" t="s">
        <v>3416</v>
      </c>
      <c r="G1193" s="58" t="s">
        <v>9833</v>
      </c>
      <c r="H1193" s="19">
        <v>43745</v>
      </c>
      <c r="I1193" s="13" t="s">
        <v>3290</v>
      </c>
      <c r="J1193" s="934"/>
      <c r="K1193" s="935"/>
      <c r="L1193" s="935"/>
      <c r="M1193" s="935"/>
      <c r="N1193" s="935"/>
      <c r="O1193" s="935"/>
      <c r="P1193" s="935"/>
      <c r="Q1193" s="935"/>
      <c r="R1193" s="935"/>
      <c r="S1193" s="935"/>
      <c r="T1193" s="935"/>
      <c r="U1193" s="935"/>
      <c r="V1193" s="935"/>
    </row>
    <row r="1194" spans="1:22" ht="70.5" customHeight="1">
      <c r="A1194" s="12">
        <f t="shared" si="18"/>
        <v>1183</v>
      </c>
      <c r="B1194" s="84" t="s">
        <v>3289</v>
      </c>
      <c r="C1194" s="84" t="s">
        <v>9830</v>
      </c>
      <c r="D1194" s="91">
        <v>7500</v>
      </c>
      <c r="E1194" s="84" t="s">
        <v>6738</v>
      </c>
      <c r="F1194" s="12" t="s">
        <v>3415</v>
      </c>
      <c r="G1194" s="58" t="s">
        <v>9834</v>
      </c>
      <c r="H1194" s="19">
        <v>43745</v>
      </c>
      <c r="I1194" s="13" t="s">
        <v>3290</v>
      </c>
      <c r="J1194" s="934"/>
      <c r="K1194" s="935"/>
      <c r="L1194" s="935"/>
      <c r="M1194" s="935"/>
      <c r="N1194" s="935"/>
      <c r="O1194" s="935"/>
      <c r="P1194" s="935"/>
      <c r="Q1194" s="935"/>
      <c r="R1194" s="935"/>
      <c r="S1194" s="935"/>
      <c r="T1194" s="935"/>
      <c r="U1194" s="935"/>
      <c r="V1194" s="935"/>
    </row>
    <row r="1195" spans="1:22" ht="126.6" customHeight="1">
      <c r="A1195" s="12">
        <f t="shared" si="18"/>
        <v>1184</v>
      </c>
      <c r="B1195" s="929" t="s">
        <v>3289</v>
      </c>
      <c r="C1195" s="84" t="s">
        <v>8298</v>
      </c>
      <c r="D1195" s="74">
        <v>600</v>
      </c>
      <c r="E1195" s="12" t="s">
        <v>8299</v>
      </c>
      <c r="F1195" s="12" t="s">
        <v>8300</v>
      </c>
      <c r="G1195" s="58" t="s">
        <v>9835</v>
      </c>
      <c r="H1195" s="19">
        <v>44071</v>
      </c>
      <c r="I1195" s="13" t="s">
        <v>8301</v>
      </c>
    </row>
    <row r="1196" spans="1:22" ht="123" customHeight="1">
      <c r="A1196" s="12">
        <f t="shared" si="18"/>
        <v>1185</v>
      </c>
      <c r="B1196" s="930" t="s">
        <v>3289</v>
      </c>
      <c r="C1196" s="12" t="s">
        <v>9836</v>
      </c>
      <c r="D1196" s="78">
        <v>39242</v>
      </c>
      <c r="E1196" s="12" t="s">
        <v>3610</v>
      </c>
      <c r="F1196" s="12" t="s">
        <v>3612</v>
      </c>
      <c r="G1196" s="58" t="s">
        <v>9837</v>
      </c>
      <c r="H1196" s="19">
        <v>43550</v>
      </c>
      <c r="I1196" s="13" t="s">
        <v>6719</v>
      </c>
    </row>
    <row r="1197" spans="1:22" ht="130.15" customHeight="1">
      <c r="A1197" s="12">
        <f t="shared" si="18"/>
        <v>1186</v>
      </c>
      <c r="B1197" s="930" t="s">
        <v>3289</v>
      </c>
      <c r="C1197" s="12" t="s">
        <v>8704</v>
      </c>
      <c r="D1197" s="78">
        <v>154174</v>
      </c>
      <c r="E1197" s="12" t="s">
        <v>3610</v>
      </c>
      <c r="F1197" s="12" t="s">
        <v>3613</v>
      </c>
      <c r="G1197" s="58" t="s">
        <v>9838</v>
      </c>
      <c r="H1197" s="19">
        <v>43550</v>
      </c>
      <c r="I1197" s="925" t="s">
        <v>6719</v>
      </c>
    </row>
    <row r="1198" spans="1:22" ht="99" customHeight="1">
      <c r="A1198" s="12">
        <f t="shared" si="18"/>
        <v>1187</v>
      </c>
      <c r="B1198" s="84" t="s">
        <v>3289</v>
      </c>
      <c r="C1198" s="12" t="s">
        <v>6301</v>
      </c>
      <c r="D1198" s="976">
        <v>3169</v>
      </c>
      <c r="E1198" s="12" t="s">
        <v>6793</v>
      </c>
      <c r="F1198" s="12" t="s">
        <v>6794</v>
      </c>
      <c r="G1198" s="58" t="s">
        <v>9839</v>
      </c>
      <c r="H1198" s="19">
        <v>44162</v>
      </c>
      <c r="I1198" s="925" t="s">
        <v>3290</v>
      </c>
      <c r="J1198" s="983"/>
      <c r="K1198" s="983"/>
      <c r="L1198" s="983"/>
      <c r="M1198" s="983"/>
      <c r="N1198" s="983"/>
      <c r="O1198" s="983"/>
      <c r="P1198" s="983"/>
      <c r="Q1198" s="983"/>
      <c r="R1198" s="983"/>
      <c r="S1198" s="983"/>
      <c r="T1198" s="983"/>
      <c r="U1198" s="983"/>
      <c r="V1198" s="983"/>
    </row>
    <row r="1199" spans="1:22" ht="70.5" customHeight="1">
      <c r="A1199" s="12">
        <f t="shared" si="18"/>
        <v>1188</v>
      </c>
      <c r="B1199" s="84" t="s">
        <v>3289</v>
      </c>
      <c r="C1199" s="12" t="s">
        <v>9840</v>
      </c>
      <c r="D1199" s="91">
        <v>1217</v>
      </c>
      <c r="E1199" s="12" t="s">
        <v>7023</v>
      </c>
      <c r="F1199" s="12" t="s">
        <v>8302</v>
      </c>
      <c r="G1199" s="58" t="s">
        <v>9841</v>
      </c>
      <c r="H1199" s="19">
        <v>43745</v>
      </c>
      <c r="I1199" s="925" t="s">
        <v>3290</v>
      </c>
      <c r="J1199" s="934"/>
      <c r="K1199" s="935"/>
      <c r="L1199" s="935"/>
      <c r="M1199" s="935"/>
      <c r="N1199" s="935"/>
      <c r="O1199" s="935"/>
      <c r="P1199" s="935"/>
      <c r="Q1199" s="935"/>
      <c r="R1199" s="935"/>
      <c r="S1199" s="935"/>
      <c r="T1199" s="935"/>
      <c r="U1199" s="935"/>
      <c r="V1199" s="935"/>
    </row>
    <row r="1200" spans="1:22" ht="70.5" customHeight="1">
      <c r="A1200" s="12">
        <f t="shared" si="18"/>
        <v>1189</v>
      </c>
      <c r="B1200" s="84" t="s">
        <v>3289</v>
      </c>
      <c r="C1200" s="84" t="s">
        <v>9842</v>
      </c>
      <c r="D1200" s="91">
        <v>9199</v>
      </c>
      <c r="E1200" s="84" t="s">
        <v>6739</v>
      </c>
      <c r="F1200" s="12" t="s">
        <v>3413</v>
      </c>
      <c r="G1200" s="58" t="s">
        <v>9843</v>
      </c>
      <c r="H1200" s="19">
        <v>43745</v>
      </c>
      <c r="I1200" s="12" t="s">
        <v>3290</v>
      </c>
      <c r="J1200" s="934"/>
      <c r="K1200" s="935"/>
      <c r="L1200" s="935"/>
      <c r="M1200" s="935"/>
      <c r="N1200" s="935"/>
      <c r="O1200" s="935"/>
      <c r="P1200" s="935"/>
      <c r="Q1200" s="935"/>
      <c r="R1200" s="935"/>
      <c r="S1200" s="935"/>
      <c r="T1200" s="935"/>
      <c r="U1200" s="935"/>
      <c r="V1200" s="935"/>
    </row>
    <row r="1201" spans="1:22" ht="83.25" customHeight="1">
      <c r="A1201" s="12">
        <f t="shared" si="18"/>
        <v>1190</v>
      </c>
      <c r="B1201" s="926" t="s">
        <v>3289</v>
      </c>
      <c r="C1201" s="12" t="s">
        <v>3632</v>
      </c>
      <c r="D1201" s="78">
        <v>157530</v>
      </c>
      <c r="E1201" s="12" t="s">
        <v>3633</v>
      </c>
      <c r="F1201" s="12" t="s">
        <v>3634</v>
      </c>
      <c r="G1201" s="58" t="s">
        <v>9844</v>
      </c>
      <c r="H1201" s="19">
        <v>43452</v>
      </c>
      <c r="I1201" s="13" t="s">
        <v>6675</v>
      </c>
    </row>
    <row r="1202" spans="1:22" ht="70.5" customHeight="1">
      <c r="A1202" s="12">
        <f t="shared" si="18"/>
        <v>1191</v>
      </c>
      <c r="B1202" s="13" t="s">
        <v>3289</v>
      </c>
      <c r="C1202" s="12" t="s">
        <v>8303</v>
      </c>
      <c r="D1202" s="78">
        <v>1500</v>
      </c>
      <c r="E1202" s="12" t="s">
        <v>8223</v>
      </c>
      <c r="F1202" s="12" t="s">
        <v>8304</v>
      </c>
      <c r="G1202" s="58" t="s">
        <v>9845</v>
      </c>
      <c r="H1202" s="19">
        <v>43349</v>
      </c>
      <c r="I1202" s="13" t="s">
        <v>8305</v>
      </c>
    </row>
    <row r="1203" spans="1:22" ht="96" customHeight="1">
      <c r="A1203" s="12">
        <f t="shared" si="18"/>
        <v>1192</v>
      </c>
      <c r="B1203" s="926" t="s">
        <v>3289</v>
      </c>
      <c r="C1203" s="12" t="s">
        <v>8552</v>
      </c>
      <c r="D1203" s="976">
        <v>1300</v>
      </c>
      <c r="E1203" s="12" t="s">
        <v>8223</v>
      </c>
      <c r="F1203" s="12" t="s">
        <v>8553</v>
      </c>
      <c r="G1203" s="58" t="s">
        <v>9846</v>
      </c>
      <c r="H1203" s="19">
        <v>43452</v>
      </c>
      <c r="I1203" s="13" t="s">
        <v>6675</v>
      </c>
    </row>
    <row r="1204" spans="1:22" ht="70.5" customHeight="1">
      <c r="A1204" s="12">
        <f t="shared" si="18"/>
        <v>1193</v>
      </c>
      <c r="B1204" s="13" t="s">
        <v>3289</v>
      </c>
      <c r="C1204" s="12" t="s">
        <v>8303</v>
      </c>
      <c r="D1204" s="78">
        <v>2859</v>
      </c>
      <c r="E1204" s="12" t="s">
        <v>8306</v>
      </c>
      <c r="F1204" s="12" t="s">
        <v>8307</v>
      </c>
      <c r="G1204" s="58" t="s">
        <v>9847</v>
      </c>
      <c r="H1204" s="19">
        <v>43420</v>
      </c>
      <c r="I1204" s="13" t="s">
        <v>8305</v>
      </c>
    </row>
    <row r="1205" spans="1:22" ht="103.5" customHeight="1">
      <c r="A1205" s="12">
        <f t="shared" si="18"/>
        <v>1194</v>
      </c>
      <c r="B1205" s="12" t="s">
        <v>3289</v>
      </c>
      <c r="C1205" s="12" t="s">
        <v>9848</v>
      </c>
      <c r="D1205" s="78">
        <v>355</v>
      </c>
      <c r="E1205" s="12" t="s">
        <v>3454</v>
      </c>
      <c r="F1205" s="12" t="s">
        <v>3455</v>
      </c>
      <c r="G1205" s="6">
        <v>534665.5</v>
      </c>
      <c r="H1205" s="19">
        <v>43745</v>
      </c>
      <c r="I1205" s="13" t="s">
        <v>6740</v>
      </c>
      <c r="J1205" s="932"/>
      <c r="K1205" s="932"/>
      <c r="L1205" s="932"/>
      <c r="M1205" s="932"/>
      <c r="N1205" s="932"/>
      <c r="O1205" s="932"/>
      <c r="P1205" s="932"/>
      <c r="Q1205" s="932"/>
      <c r="R1205" s="932"/>
      <c r="S1205" s="932"/>
      <c r="T1205" s="932"/>
      <c r="U1205" s="932"/>
      <c r="V1205" s="932"/>
    </row>
    <row r="1206" spans="1:22" ht="168.6" customHeight="1">
      <c r="A1206" s="12">
        <f t="shared" si="18"/>
        <v>1195</v>
      </c>
      <c r="B1206" s="929" t="s">
        <v>3289</v>
      </c>
      <c r="C1206" s="84" t="s">
        <v>9849</v>
      </c>
      <c r="D1206" s="96">
        <v>3608</v>
      </c>
      <c r="E1206" s="84" t="s">
        <v>3400</v>
      </c>
      <c r="F1206" s="12" t="s">
        <v>3401</v>
      </c>
      <c r="G1206" s="33">
        <v>34481.46</v>
      </c>
      <c r="H1206" s="19">
        <v>43745</v>
      </c>
      <c r="I1206" s="13" t="s">
        <v>3290</v>
      </c>
      <c r="J1206" s="934"/>
      <c r="K1206" s="935"/>
      <c r="L1206" s="935"/>
      <c r="M1206" s="935"/>
      <c r="N1206" s="935"/>
      <c r="O1206" s="935"/>
      <c r="P1206" s="935"/>
      <c r="Q1206" s="935"/>
      <c r="R1206" s="935"/>
      <c r="S1206" s="935"/>
      <c r="T1206" s="935"/>
      <c r="U1206" s="935"/>
      <c r="V1206" s="935"/>
    </row>
    <row r="1207" spans="1:22" ht="160.15" customHeight="1">
      <c r="A1207" s="12">
        <f t="shared" si="18"/>
        <v>1196</v>
      </c>
      <c r="B1207" s="929" t="s">
        <v>3289</v>
      </c>
      <c r="C1207" s="12" t="s">
        <v>9849</v>
      </c>
      <c r="D1207" s="96">
        <v>980</v>
      </c>
      <c r="E1207" s="12" t="s">
        <v>6741</v>
      </c>
      <c r="F1207" s="12" t="s">
        <v>3399</v>
      </c>
      <c r="G1207" s="33">
        <v>1828033.2</v>
      </c>
      <c r="H1207" s="19">
        <v>43745</v>
      </c>
      <c r="I1207" s="13" t="s">
        <v>3290</v>
      </c>
      <c r="J1207" s="934"/>
      <c r="K1207" s="935"/>
      <c r="L1207" s="935"/>
      <c r="M1207" s="935"/>
      <c r="N1207" s="935"/>
      <c r="O1207" s="935"/>
      <c r="P1207" s="935"/>
      <c r="Q1207" s="935"/>
      <c r="R1207" s="935"/>
      <c r="S1207" s="935"/>
      <c r="T1207" s="935"/>
      <c r="U1207" s="935"/>
      <c r="V1207" s="935"/>
    </row>
    <row r="1208" spans="1:22" ht="138.6" customHeight="1">
      <c r="A1208" s="12">
        <f t="shared" si="18"/>
        <v>1197</v>
      </c>
      <c r="B1208" s="929" t="s">
        <v>3289</v>
      </c>
      <c r="C1208" s="84" t="s">
        <v>9849</v>
      </c>
      <c r="D1208" s="84">
        <v>532</v>
      </c>
      <c r="E1208" s="84" t="s">
        <v>3402</v>
      </c>
      <c r="F1208" s="12" t="s">
        <v>3403</v>
      </c>
      <c r="G1208" s="6">
        <v>1024068.08</v>
      </c>
      <c r="H1208" s="19">
        <v>43745</v>
      </c>
      <c r="I1208" s="925" t="s">
        <v>3290</v>
      </c>
      <c r="J1208" s="934"/>
      <c r="K1208" s="935"/>
      <c r="L1208" s="935"/>
      <c r="M1208" s="935"/>
      <c r="N1208" s="935"/>
      <c r="O1208" s="935"/>
      <c r="P1208" s="935"/>
      <c r="Q1208" s="935"/>
      <c r="R1208" s="935"/>
      <c r="S1208" s="935"/>
      <c r="T1208" s="935"/>
      <c r="U1208" s="935"/>
      <c r="V1208" s="935"/>
    </row>
    <row r="1209" spans="1:22" ht="138.6" customHeight="1">
      <c r="A1209" s="12">
        <f t="shared" si="18"/>
        <v>1198</v>
      </c>
      <c r="B1209" s="13" t="s">
        <v>3289</v>
      </c>
      <c r="C1209" s="12" t="s">
        <v>3463</v>
      </c>
      <c r="D1209" s="12">
        <v>295</v>
      </c>
      <c r="E1209" s="12" t="s">
        <v>3464</v>
      </c>
      <c r="F1209" s="12" t="s">
        <v>3465</v>
      </c>
      <c r="G1209" s="6">
        <v>567857.30000000005</v>
      </c>
      <c r="H1209" s="19">
        <v>43430</v>
      </c>
      <c r="I1209" s="13" t="s">
        <v>6742</v>
      </c>
    </row>
    <row r="1210" spans="1:22" ht="125.25" customHeight="1">
      <c r="A1210" s="12">
        <f t="shared" si="18"/>
        <v>1199</v>
      </c>
      <c r="B1210" s="929" t="s">
        <v>3289</v>
      </c>
      <c r="C1210" s="84" t="s">
        <v>9850</v>
      </c>
      <c r="D1210" s="12">
        <v>27076</v>
      </c>
      <c r="E1210" s="84" t="s">
        <v>3425</v>
      </c>
      <c r="F1210" s="12" t="s">
        <v>3426</v>
      </c>
      <c r="G1210" s="6">
        <v>35242.67</v>
      </c>
      <c r="H1210" s="19">
        <v>43745</v>
      </c>
      <c r="I1210" s="13" t="s">
        <v>9851</v>
      </c>
      <c r="J1210" s="934"/>
      <c r="K1210" s="935"/>
      <c r="L1210" s="935"/>
      <c r="M1210" s="935"/>
      <c r="N1210" s="935"/>
      <c r="O1210" s="935"/>
      <c r="P1210" s="935"/>
      <c r="Q1210" s="935"/>
      <c r="R1210" s="935"/>
      <c r="S1210" s="935"/>
      <c r="T1210" s="935"/>
      <c r="U1210" s="935"/>
      <c r="V1210" s="935"/>
    </row>
    <row r="1211" spans="1:22" ht="125.25" customHeight="1">
      <c r="A1211" s="12">
        <f t="shared" si="18"/>
        <v>1200</v>
      </c>
      <c r="B1211" s="925" t="s">
        <v>3289</v>
      </c>
      <c r="C1211" s="12" t="s">
        <v>9852</v>
      </c>
      <c r="D1211" s="12">
        <v>780</v>
      </c>
      <c r="E1211" s="12" t="s">
        <v>8308</v>
      </c>
      <c r="F1211" s="12" t="s">
        <v>8309</v>
      </c>
      <c r="G1211" s="12">
        <v>1174313.3999999999</v>
      </c>
      <c r="H1211" s="19">
        <v>43745</v>
      </c>
      <c r="I1211" s="13" t="s">
        <v>3290</v>
      </c>
      <c r="J1211" s="932"/>
      <c r="K1211" s="932"/>
      <c r="L1211" s="932"/>
      <c r="M1211" s="932"/>
      <c r="N1211" s="932"/>
      <c r="O1211" s="932"/>
      <c r="P1211" s="932"/>
      <c r="Q1211" s="932"/>
      <c r="R1211" s="932"/>
      <c r="S1211" s="932"/>
      <c r="T1211" s="932"/>
      <c r="U1211" s="932"/>
      <c r="V1211" s="932"/>
    </row>
    <row r="1212" spans="1:22" ht="125.25" customHeight="1">
      <c r="A1212" s="12">
        <f t="shared" si="18"/>
        <v>1201</v>
      </c>
      <c r="B1212" s="925" t="s">
        <v>3289</v>
      </c>
      <c r="C1212" s="12" t="s">
        <v>9852</v>
      </c>
      <c r="D1212" s="12">
        <v>815</v>
      </c>
      <c r="E1212" s="12" t="s">
        <v>8310</v>
      </c>
      <c r="F1212" s="12" t="s">
        <v>8311</v>
      </c>
      <c r="G1212" s="12">
        <v>10087092</v>
      </c>
      <c r="H1212" s="19">
        <v>43745</v>
      </c>
      <c r="I1212" s="925" t="s">
        <v>3290</v>
      </c>
      <c r="J1212" s="932"/>
      <c r="K1212" s="932"/>
      <c r="L1212" s="932"/>
      <c r="M1212" s="932"/>
      <c r="N1212" s="932"/>
      <c r="O1212" s="932"/>
      <c r="P1212" s="932"/>
      <c r="Q1212" s="932"/>
      <c r="R1212" s="932"/>
      <c r="S1212" s="932"/>
      <c r="T1212" s="932"/>
      <c r="U1212" s="932"/>
      <c r="V1212" s="932"/>
    </row>
    <row r="1213" spans="1:22" ht="125.25" customHeight="1">
      <c r="A1213" s="12">
        <f t="shared" si="18"/>
        <v>1202</v>
      </c>
      <c r="B1213" s="925" t="s">
        <v>3289</v>
      </c>
      <c r="C1213" s="12" t="s">
        <v>9852</v>
      </c>
      <c r="D1213" s="12">
        <v>293</v>
      </c>
      <c r="E1213" s="12" t="s">
        <v>8308</v>
      </c>
      <c r="F1213" s="12" t="s">
        <v>8312</v>
      </c>
      <c r="G1213" s="12">
        <v>441287.3</v>
      </c>
      <c r="H1213" s="19">
        <v>43745</v>
      </c>
      <c r="I1213" s="925" t="s">
        <v>3290</v>
      </c>
      <c r="J1213" s="932"/>
      <c r="K1213" s="932"/>
      <c r="L1213" s="932"/>
      <c r="M1213" s="932"/>
      <c r="N1213" s="932"/>
      <c r="O1213" s="932"/>
      <c r="P1213" s="932"/>
      <c r="Q1213" s="932"/>
      <c r="R1213" s="932"/>
      <c r="S1213" s="932"/>
      <c r="T1213" s="932"/>
      <c r="U1213" s="932"/>
      <c r="V1213" s="932"/>
    </row>
    <row r="1214" spans="1:22" ht="125.25" customHeight="1">
      <c r="A1214" s="12">
        <f t="shared" si="18"/>
        <v>1203</v>
      </c>
      <c r="B1214" s="929" t="s">
        <v>3289</v>
      </c>
      <c r="C1214" s="12" t="s">
        <v>8313</v>
      </c>
      <c r="D1214" s="91">
        <v>1455</v>
      </c>
      <c r="E1214" s="12" t="s">
        <v>8308</v>
      </c>
      <c r="F1214" s="12" t="s">
        <v>8314</v>
      </c>
      <c r="G1214" s="12">
        <v>2111437.7999999998</v>
      </c>
      <c r="H1214" s="19">
        <v>43745</v>
      </c>
      <c r="I1214" s="925" t="s">
        <v>3290</v>
      </c>
      <c r="J1214" s="932"/>
      <c r="K1214" s="932"/>
      <c r="L1214" s="932"/>
      <c r="M1214" s="932"/>
      <c r="N1214" s="932"/>
      <c r="O1214" s="932"/>
      <c r="P1214" s="932"/>
      <c r="Q1214" s="932"/>
      <c r="R1214" s="932"/>
      <c r="S1214" s="932"/>
      <c r="T1214" s="932"/>
      <c r="U1214" s="932"/>
      <c r="V1214" s="932"/>
    </row>
    <row r="1215" spans="1:22" ht="125.25" customHeight="1">
      <c r="A1215" s="12">
        <f t="shared" si="18"/>
        <v>1204</v>
      </c>
      <c r="B1215" s="929" t="s">
        <v>3289</v>
      </c>
      <c r="C1215" s="84" t="s">
        <v>9853</v>
      </c>
      <c r="D1215" s="976">
        <v>4508</v>
      </c>
      <c r="E1215" s="12" t="s">
        <v>9854</v>
      </c>
      <c r="F1215" s="12" t="s">
        <v>9855</v>
      </c>
      <c r="G1215" s="12">
        <v>6853827.96</v>
      </c>
      <c r="H1215" s="19">
        <v>44243</v>
      </c>
      <c r="I1215" s="13" t="s">
        <v>9856</v>
      </c>
    </row>
    <row r="1216" spans="1:22" ht="125.25" customHeight="1">
      <c r="A1216" s="12">
        <f t="shared" si="18"/>
        <v>1205</v>
      </c>
      <c r="B1216" s="925" t="s">
        <v>3289</v>
      </c>
      <c r="C1216" s="12" t="s">
        <v>9857</v>
      </c>
      <c r="D1216" s="78">
        <v>41292</v>
      </c>
      <c r="E1216" s="12" t="s">
        <v>8315</v>
      </c>
      <c r="F1216" s="12" t="s">
        <v>8316</v>
      </c>
      <c r="G1216" s="986">
        <v>40598294.399999999</v>
      </c>
      <c r="H1216" s="19">
        <v>43745</v>
      </c>
      <c r="I1216" s="925" t="s">
        <v>3290</v>
      </c>
      <c r="J1216" s="932"/>
      <c r="K1216" s="932"/>
      <c r="L1216" s="932"/>
      <c r="M1216" s="932"/>
      <c r="N1216" s="932"/>
      <c r="O1216" s="932"/>
      <c r="P1216" s="932"/>
      <c r="Q1216" s="932"/>
      <c r="R1216" s="932"/>
      <c r="S1216" s="932"/>
      <c r="T1216" s="932"/>
      <c r="U1216" s="932"/>
      <c r="V1216" s="932"/>
    </row>
    <row r="1217" spans="1:22" ht="125.25" customHeight="1">
      <c r="A1217" s="12">
        <f t="shared" si="18"/>
        <v>1206</v>
      </c>
      <c r="B1217" s="929" t="s">
        <v>3289</v>
      </c>
      <c r="C1217" s="84" t="s">
        <v>9858</v>
      </c>
      <c r="D1217" s="74">
        <v>6050</v>
      </c>
      <c r="E1217" s="12" t="s">
        <v>8317</v>
      </c>
      <c r="F1217" s="12" t="s">
        <v>8318</v>
      </c>
      <c r="G1217" s="621">
        <v>10948140.5</v>
      </c>
      <c r="H1217" s="19">
        <v>43901</v>
      </c>
      <c r="I1217" s="13" t="s">
        <v>8319</v>
      </c>
    </row>
    <row r="1218" spans="1:22" ht="125.25" customHeight="1">
      <c r="A1218" s="12">
        <f t="shared" si="18"/>
        <v>1207</v>
      </c>
      <c r="B1218" s="926" t="s">
        <v>3289</v>
      </c>
      <c r="C1218" s="12" t="s">
        <v>8038</v>
      </c>
      <c r="D1218" s="78">
        <v>69600</v>
      </c>
      <c r="E1218" s="12" t="s">
        <v>3299</v>
      </c>
      <c r="F1218" s="12" t="s">
        <v>8554</v>
      </c>
      <c r="G1218" s="12">
        <v>239077.27</v>
      </c>
      <c r="H1218" s="19">
        <v>43651</v>
      </c>
      <c r="I1218" s="13" t="s">
        <v>8555</v>
      </c>
    </row>
    <row r="1219" spans="1:22" ht="125.25" customHeight="1">
      <c r="A1219" s="12">
        <f t="shared" si="18"/>
        <v>1208</v>
      </c>
      <c r="B1219" s="927" t="s">
        <v>3289</v>
      </c>
      <c r="C1219" s="12" t="s">
        <v>3804</v>
      </c>
      <c r="D1219" s="78">
        <v>24677</v>
      </c>
      <c r="E1219" s="12" t="s">
        <v>3802</v>
      </c>
      <c r="F1219" s="12" t="s">
        <v>3805</v>
      </c>
      <c r="G1219" s="58">
        <v>525126.56000000006</v>
      </c>
      <c r="H1219" s="19">
        <v>43682</v>
      </c>
      <c r="I1219" s="13" t="s">
        <v>6743</v>
      </c>
    </row>
    <row r="1220" spans="1:22" ht="89.25" customHeight="1">
      <c r="A1220" s="12">
        <f t="shared" si="18"/>
        <v>1209</v>
      </c>
      <c r="B1220" s="13" t="s">
        <v>3289</v>
      </c>
      <c r="C1220" s="12" t="s">
        <v>8320</v>
      </c>
      <c r="D1220" s="74">
        <v>43</v>
      </c>
      <c r="E1220" s="12" t="s">
        <v>8321</v>
      </c>
      <c r="F1220" s="90" t="s">
        <v>8322</v>
      </c>
      <c r="G1220" s="621">
        <v>13695.5</v>
      </c>
      <c r="H1220" s="19">
        <v>43978</v>
      </c>
      <c r="I1220" s="925" t="s">
        <v>8323</v>
      </c>
    </row>
    <row r="1221" spans="1:22" ht="71.25" customHeight="1">
      <c r="A1221" s="12">
        <f t="shared" si="18"/>
        <v>1210</v>
      </c>
      <c r="B1221" s="927" t="s">
        <v>3289</v>
      </c>
      <c r="C1221" s="12" t="s">
        <v>3804</v>
      </c>
      <c r="D1221" s="89">
        <v>62</v>
      </c>
      <c r="E1221" s="12" t="s">
        <v>6797</v>
      </c>
      <c r="F1221" s="12" t="s">
        <v>6798</v>
      </c>
      <c r="G1221" s="6">
        <v>19747</v>
      </c>
      <c r="H1221" s="19">
        <v>44039</v>
      </c>
      <c r="I1221" s="13" t="s">
        <v>6799</v>
      </c>
    </row>
    <row r="1222" spans="1:22" ht="71.25" customHeight="1">
      <c r="A1222" s="12">
        <f t="shared" si="18"/>
        <v>1211</v>
      </c>
      <c r="B1222" s="929" t="s">
        <v>3289</v>
      </c>
      <c r="C1222" s="12" t="s">
        <v>9859</v>
      </c>
      <c r="D1222" s="96">
        <v>276</v>
      </c>
      <c r="E1222" s="84" t="s">
        <v>3300</v>
      </c>
      <c r="F1222" s="12" t="s">
        <v>6745</v>
      </c>
      <c r="G1222" s="12">
        <v>34374.83</v>
      </c>
      <c r="H1222" s="19">
        <v>43829</v>
      </c>
      <c r="I1222" s="925" t="s">
        <v>6746</v>
      </c>
    </row>
    <row r="1223" spans="1:22" ht="71.25" customHeight="1">
      <c r="A1223" s="12">
        <f t="shared" si="18"/>
        <v>1212</v>
      </c>
      <c r="B1223" s="929" t="s">
        <v>3289</v>
      </c>
      <c r="C1223" s="12" t="s">
        <v>9859</v>
      </c>
      <c r="D1223" s="96">
        <v>1355</v>
      </c>
      <c r="E1223" s="84" t="s">
        <v>3300</v>
      </c>
      <c r="F1223" s="12" t="s">
        <v>3304</v>
      </c>
      <c r="G1223" s="12">
        <v>1429010.1</v>
      </c>
      <c r="H1223" s="19">
        <v>43745</v>
      </c>
      <c r="I1223" s="925" t="s">
        <v>6748</v>
      </c>
    </row>
    <row r="1224" spans="1:22" ht="71.25" customHeight="1">
      <c r="A1224" s="12">
        <f t="shared" si="18"/>
        <v>1213</v>
      </c>
      <c r="B1224" s="927" t="s">
        <v>3289</v>
      </c>
      <c r="C1224" s="12" t="s">
        <v>3761</v>
      </c>
      <c r="D1224" s="89">
        <v>202</v>
      </c>
      <c r="E1224" s="12" t="s">
        <v>3762</v>
      </c>
      <c r="F1224" s="12" t="s">
        <v>3763</v>
      </c>
      <c r="G1224" s="58">
        <v>90027.36</v>
      </c>
      <c r="H1224" s="19">
        <v>43759</v>
      </c>
      <c r="I1224" s="13" t="s">
        <v>3764</v>
      </c>
    </row>
    <row r="1225" spans="1:22" ht="71.25" customHeight="1">
      <c r="A1225" s="12">
        <f t="shared" si="18"/>
        <v>1214</v>
      </c>
      <c r="B1225" s="926" t="s">
        <v>3289</v>
      </c>
      <c r="C1225" s="12" t="s">
        <v>3710</v>
      </c>
      <c r="D1225" s="89">
        <v>718</v>
      </c>
      <c r="E1225" s="12" t="s">
        <v>3661</v>
      </c>
      <c r="F1225" s="12" t="s">
        <v>3711</v>
      </c>
      <c r="G1225" s="12">
        <v>41385.519999999997</v>
      </c>
      <c r="H1225" s="19">
        <v>43452</v>
      </c>
      <c r="I1225" s="13" t="s">
        <v>6675</v>
      </c>
    </row>
    <row r="1226" spans="1:22" ht="71.25" customHeight="1">
      <c r="A1226" s="12">
        <f t="shared" si="18"/>
        <v>1215</v>
      </c>
      <c r="B1226" s="925" t="s">
        <v>3289</v>
      </c>
      <c r="C1226" s="12" t="s">
        <v>9860</v>
      </c>
      <c r="D1226" s="89">
        <v>1000</v>
      </c>
      <c r="E1226" s="12" t="s">
        <v>7128</v>
      </c>
      <c r="F1226" s="12" t="s">
        <v>8324</v>
      </c>
      <c r="G1226" s="6">
        <v>27173.25</v>
      </c>
      <c r="H1226" s="19">
        <v>43745</v>
      </c>
      <c r="I1226" s="925" t="s">
        <v>3290</v>
      </c>
      <c r="J1226" s="932"/>
      <c r="K1226" s="932"/>
      <c r="L1226" s="932"/>
      <c r="M1226" s="932"/>
      <c r="N1226" s="932"/>
      <c r="O1226" s="932"/>
      <c r="P1226" s="932"/>
      <c r="Q1226" s="932"/>
      <c r="R1226" s="932"/>
      <c r="S1226" s="932"/>
      <c r="T1226" s="932"/>
      <c r="U1226" s="932"/>
      <c r="V1226" s="932"/>
    </row>
    <row r="1227" spans="1:22" ht="71.25" customHeight="1">
      <c r="A1227" s="12">
        <f t="shared" si="18"/>
        <v>1216</v>
      </c>
      <c r="B1227" s="927" t="s">
        <v>3289</v>
      </c>
      <c r="C1227" s="12" t="s">
        <v>8325</v>
      </c>
      <c r="D1227" s="966">
        <v>1000</v>
      </c>
      <c r="E1227" s="1" t="s">
        <v>7120</v>
      </c>
      <c r="F1227" s="12" t="s">
        <v>8326</v>
      </c>
      <c r="G1227" s="621">
        <v>27173.25</v>
      </c>
      <c r="H1227" s="19">
        <v>44075</v>
      </c>
      <c r="I1227" s="79" t="s">
        <v>8327</v>
      </c>
    </row>
    <row r="1228" spans="1:22" ht="71.25" customHeight="1">
      <c r="A1228" s="12">
        <f t="shared" ref="A1228:A1291" si="19">1+A1227</f>
        <v>1217</v>
      </c>
      <c r="B1228" s="13" t="s">
        <v>3289</v>
      </c>
      <c r="C1228" s="12" t="s">
        <v>2179</v>
      </c>
      <c r="D1228" s="89">
        <v>1000</v>
      </c>
      <c r="E1228" s="12" t="s">
        <v>7120</v>
      </c>
      <c r="F1228" s="12" t="s">
        <v>8328</v>
      </c>
      <c r="G1228" s="6">
        <v>27173.25</v>
      </c>
      <c r="H1228" s="19">
        <v>43452</v>
      </c>
      <c r="I1228" s="13" t="s">
        <v>6675</v>
      </c>
    </row>
    <row r="1229" spans="1:22" ht="71.25" customHeight="1">
      <c r="A1229" s="12">
        <f t="shared" si="19"/>
        <v>1218</v>
      </c>
      <c r="B1229" s="926" t="s">
        <v>3289</v>
      </c>
      <c r="C1229" s="12" t="s">
        <v>3573</v>
      </c>
      <c r="D1229" s="89">
        <v>120470</v>
      </c>
      <c r="E1229" s="12" t="s">
        <v>3608</v>
      </c>
      <c r="F1229" s="12" t="s">
        <v>3609</v>
      </c>
      <c r="G1229" s="12">
        <v>74691.399999999994</v>
      </c>
      <c r="H1229" s="19">
        <v>43620</v>
      </c>
      <c r="I1229" s="925" t="s">
        <v>6747</v>
      </c>
    </row>
    <row r="1230" spans="1:22" ht="71.25" customHeight="1">
      <c r="A1230" s="12">
        <f t="shared" si="19"/>
        <v>1219</v>
      </c>
      <c r="B1230" s="13" t="s">
        <v>3289</v>
      </c>
      <c r="C1230" s="12" t="s">
        <v>3573</v>
      </c>
      <c r="D1230" s="89">
        <v>1641</v>
      </c>
      <c r="E1230" s="12" t="s">
        <v>3574</v>
      </c>
      <c r="F1230" s="12" t="s">
        <v>3575</v>
      </c>
      <c r="G1230" s="12">
        <v>34418.51</v>
      </c>
      <c r="H1230" s="19">
        <v>43452</v>
      </c>
      <c r="I1230" s="13" t="s">
        <v>6675</v>
      </c>
    </row>
    <row r="1231" spans="1:22" ht="71.25" customHeight="1">
      <c r="A1231" s="12">
        <f t="shared" si="19"/>
        <v>1220</v>
      </c>
      <c r="B1231" s="13" t="s">
        <v>3289</v>
      </c>
      <c r="C1231" s="12" t="s">
        <v>835</v>
      </c>
      <c r="D1231" s="89">
        <v>408</v>
      </c>
      <c r="E1231" s="12" t="s">
        <v>3496</v>
      </c>
      <c r="F1231" s="12" t="s">
        <v>3497</v>
      </c>
      <c r="G1231" s="6">
        <v>34379.06</v>
      </c>
      <c r="H1231" s="19">
        <v>43452</v>
      </c>
      <c r="I1231" s="13" t="s">
        <v>6675</v>
      </c>
    </row>
    <row r="1232" spans="1:22" ht="71.25" customHeight="1">
      <c r="A1232" s="12">
        <f t="shared" si="19"/>
        <v>1221</v>
      </c>
      <c r="B1232" s="929" t="s">
        <v>3289</v>
      </c>
      <c r="C1232" s="12" t="s">
        <v>836</v>
      </c>
      <c r="D1232" s="96">
        <v>217</v>
      </c>
      <c r="E1232" s="84" t="s">
        <v>6924</v>
      </c>
      <c r="F1232" s="12" t="s">
        <v>8329</v>
      </c>
      <c r="G1232" s="12">
        <v>13384.56</v>
      </c>
      <c r="H1232" s="19">
        <v>43745</v>
      </c>
      <c r="I1232" s="13" t="s">
        <v>3290</v>
      </c>
    </row>
    <row r="1233" spans="1:22" ht="71.25" customHeight="1">
      <c r="A1233" s="12">
        <f t="shared" si="19"/>
        <v>1222</v>
      </c>
      <c r="B1233" s="929" t="s">
        <v>3289</v>
      </c>
      <c r="C1233" s="12" t="s">
        <v>836</v>
      </c>
      <c r="D1233" s="96">
        <v>7196</v>
      </c>
      <c r="E1233" s="12" t="s">
        <v>3364</v>
      </c>
      <c r="F1233" s="12" t="s">
        <v>3365</v>
      </c>
      <c r="G1233" s="12">
        <v>6996239.04</v>
      </c>
      <c r="H1233" s="19">
        <v>43745</v>
      </c>
      <c r="I1233" s="13" t="s">
        <v>3290</v>
      </c>
    </row>
    <row r="1234" spans="1:22" ht="71.25" customHeight="1">
      <c r="A1234" s="12">
        <f t="shared" si="19"/>
        <v>1223</v>
      </c>
      <c r="B1234" s="929" t="s">
        <v>3289</v>
      </c>
      <c r="C1234" s="12" t="s">
        <v>9861</v>
      </c>
      <c r="D1234" s="12">
        <v>1390</v>
      </c>
      <c r="E1234" s="12" t="s">
        <v>8330</v>
      </c>
      <c r="F1234" s="12" t="s">
        <v>8331</v>
      </c>
      <c r="G1234" s="12">
        <v>662043.1</v>
      </c>
      <c r="H1234" s="19">
        <v>43745</v>
      </c>
      <c r="I1234" s="13" t="s">
        <v>3290</v>
      </c>
    </row>
    <row r="1235" spans="1:22" ht="71.25" customHeight="1">
      <c r="A1235" s="12">
        <f t="shared" si="19"/>
        <v>1224</v>
      </c>
      <c r="B1235" s="929" t="s">
        <v>3289</v>
      </c>
      <c r="C1235" s="84" t="s">
        <v>6749</v>
      </c>
      <c r="D1235" s="12">
        <v>17710</v>
      </c>
      <c r="E1235" s="84" t="s">
        <v>3317</v>
      </c>
      <c r="F1235" s="12" t="s">
        <v>3353</v>
      </c>
      <c r="G1235" s="12">
        <v>15260884.1</v>
      </c>
      <c r="H1235" s="19">
        <v>43745</v>
      </c>
      <c r="I1235" s="13" t="s">
        <v>3290</v>
      </c>
    </row>
    <row r="1236" spans="1:22" ht="71.25" customHeight="1">
      <c r="A1236" s="12">
        <f t="shared" si="19"/>
        <v>1225</v>
      </c>
      <c r="B1236" s="929" t="s">
        <v>3289</v>
      </c>
      <c r="C1236" s="84" t="s">
        <v>6750</v>
      </c>
      <c r="D1236" s="96">
        <v>5150</v>
      </c>
      <c r="E1236" s="84" t="s">
        <v>3300</v>
      </c>
      <c r="F1236" s="12" t="s">
        <v>3314</v>
      </c>
      <c r="G1236" s="12">
        <v>5236571.5</v>
      </c>
      <c r="H1236" s="19">
        <v>43745</v>
      </c>
      <c r="I1236" s="13" t="s">
        <v>3290</v>
      </c>
    </row>
    <row r="1237" spans="1:22" ht="71.25" customHeight="1">
      <c r="A1237" s="12">
        <f t="shared" si="19"/>
        <v>1226</v>
      </c>
      <c r="B1237" s="929" t="s">
        <v>3289</v>
      </c>
      <c r="C1237" s="12" t="s">
        <v>9862</v>
      </c>
      <c r="D1237" s="97">
        <v>1940</v>
      </c>
      <c r="E1237" s="12" t="s">
        <v>8332</v>
      </c>
      <c r="F1237" s="63" t="s">
        <v>8333</v>
      </c>
      <c r="G1237" s="63">
        <v>2248324.2000000002</v>
      </c>
      <c r="H1237" s="19">
        <v>43745</v>
      </c>
      <c r="I1237" s="925" t="s">
        <v>3290</v>
      </c>
      <c r="J1237" s="935"/>
      <c r="K1237" s="935"/>
      <c r="L1237" s="935"/>
      <c r="M1237" s="935"/>
      <c r="N1237" s="935"/>
      <c r="O1237" s="935"/>
      <c r="P1237" s="935"/>
      <c r="Q1237" s="935"/>
      <c r="R1237" s="935"/>
      <c r="S1237" s="935"/>
      <c r="T1237" s="935"/>
      <c r="U1237" s="935"/>
      <c r="V1237" s="935"/>
    </row>
    <row r="1238" spans="1:22" ht="71.25" customHeight="1">
      <c r="A1238" s="12">
        <f t="shared" si="19"/>
        <v>1227</v>
      </c>
      <c r="B1238" s="929" t="s">
        <v>3289</v>
      </c>
      <c r="C1238" s="12" t="s">
        <v>9863</v>
      </c>
      <c r="D1238" s="987">
        <v>1195</v>
      </c>
      <c r="E1238" s="12" t="s">
        <v>6939</v>
      </c>
      <c r="F1238" s="63" t="s">
        <v>8334</v>
      </c>
      <c r="G1238" s="63">
        <v>73707.600000000006</v>
      </c>
      <c r="H1238" s="19">
        <v>43745</v>
      </c>
      <c r="I1238" s="925" t="s">
        <v>3290</v>
      </c>
    </row>
    <row r="1239" spans="1:22" ht="71.25" customHeight="1">
      <c r="A1239" s="12">
        <f t="shared" si="19"/>
        <v>1228</v>
      </c>
      <c r="B1239" s="926" t="s">
        <v>3289</v>
      </c>
      <c r="C1239" s="12" t="s">
        <v>3708</v>
      </c>
      <c r="D1239" s="89">
        <v>1502</v>
      </c>
      <c r="E1239" s="12" t="s">
        <v>3661</v>
      </c>
      <c r="F1239" s="12" t="s">
        <v>3709</v>
      </c>
      <c r="G1239" s="12">
        <v>259695.8</v>
      </c>
      <c r="H1239" s="19">
        <v>43452</v>
      </c>
      <c r="I1239" s="13" t="s">
        <v>6675</v>
      </c>
    </row>
    <row r="1240" spans="1:22" ht="150.75" customHeight="1">
      <c r="A1240" s="12">
        <f t="shared" si="19"/>
        <v>1229</v>
      </c>
      <c r="B1240" s="13" t="s">
        <v>3289</v>
      </c>
      <c r="C1240" s="12" t="s">
        <v>9864</v>
      </c>
      <c r="D1240" s="78">
        <v>500</v>
      </c>
      <c r="E1240" s="12" t="s">
        <v>6939</v>
      </c>
      <c r="F1240" s="12" t="s">
        <v>8335</v>
      </c>
      <c r="G1240" s="6">
        <v>35950</v>
      </c>
      <c r="H1240" s="19">
        <v>43452</v>
      </c>
      <c r="I1240" s="13" t="s">
        <v>6675</v>
      </c>
    </row>
    <row r="1241" spans="1:22" ht="71.25" customHeight="1">
      <c r="A1241" s="12">
        <f t="shared" si="19"/>
        <v>1230</v>
      </c>
      <c r="B1241" s="13" t="s">
        <v>3289</v>
      </c>
      <c r="C1241" s="12" t="s">
        <v>9864</v>
      </c>
      <c r="D1241" s="78">
        <v>1100</v>
      </c>
      <c r="E1241" s="12" t="s">
        <v>6939</v>
      </c>
      <c r="F1241" s="12" t="s">
        <v>8336</v>
      </c>
      <c r="G1241" s="6">
        <v>79090</v>
      </c>
      <c r="H1241" s="19">
        <v>43452</v>
      </c>
      <c r="I1241" s="13" t="s">
        <v>6675</v>
      </c>
    </row>
    <row r="1242" spans="1:22" ht="71.25" customHeight="1">
      <c r="A1242" s="12">
        <f t="shared" si="19"/>
        <v>1231</v>
      </c>
      <c r="B1242" s="927" t="s">
        <v>3289</v>
      </c>
      <c r="C1242" s="12" t="s">
        <v>8337</v>
      </c>
      <c r="D1242" s="966">
        <v>428</v>
      </c>
      <c r="E1242" s="84" t="s">
        <v>6924</v>
      </c>
      <c r="F1242" s="12" t="s">
        <v>8338</v>
      </c>
      <c r="G1242" s="621">
        <v>30773.200000000001</v>
      </c>
      <c r="H1242" s="19">
        <v>43900</v>
      </c>
      <c r="I1242" s="79" t="s">
        <v>7171</v>
      </c>
    </row>
    <row r="1243" spans="1:22" ht="71.25" customHeight="1">
      <c r="A1243" s="12">
        <f t="shared" si="19"/>
        <v>1232</v>
      </c>
      <c r="B1243" s="13" t="s">
        <v>3289</v>
      </c>
      <c r="C1243" s="12" t="s">
        <v>9865</v>
      </c>
      <c r="D1243" s="74">
        <v>1277</v>
      </c>
      <c r="E1243" s="12" t="s">
        <v>6924</v>
      </c>
      <c r="F1243" s="90" t="s">
        <v>9866</v>
      </c>
      <c r="G1243" s="621">
        <v>91816.3</v>
      </c>
      <c r="H1243" s="19">
        <v>44235</v>
      </c>
      <c r="I1243" s="925" t="s">
        <v>9867</v>
      </c>
    </row>
    <row r="1244" spans="1:22" ht="71.25" customHeight="1">
      <c r="A1244" s="12">
        <f t="shared" si="19"/>
        <v>1233</v>
      </c>
      <c r="B1244" s="13" t="s">
        <v>3289</v>
      </c>
      <c r="C1244" s="12" t="s">
        <v>9868</v>
      </c>
      <c r="D1244" s="78">
        <v>2389</v>
      </c>
      <c r="E1244" s="12" t="s">
        <v>3473</v>
      </c>
      <c r="F1244" s="12" t="s">
        <v>3494</v>
      </c>
      <c r="G1244" s="6">
        <v>2335128.0499999998</v>
      </c>
      <c r="H1244" s="19">
        <v>43452</v>
      </c>
      <c r="I1244" s="13" t="s">
        <v>6675</v>
      </c>
    </row>
    <row r="1245" spans="1:22" ht="71.25" customHeight="1">
      <c r="A1245" s="12">
        <f t="shared" si="19"/>
        <v>1234</v>
      </c>
      <c r="B1245" s="929" t="s">
        <v>3289</v>
      </c>
      <c r="C1245" s="12" t="s">
        <v>2179</v>
      </c>
      <c r="D1245" s="91">
        <v>1000</v>
      </c>
      <c r="E1245" s="12" t="s">
        <v>6924</v>
      </c>
      <c r="F1245" s="12" t="s">
        <v>8339</v>
      </c>
      <c r="G1245" s="12">
        <v>71900</v>
      </c>
      <c r="H1245" s="19">
        <v>43745</v>
      </c>
      <c r="I1245" s="925" t="s">
        <v>3290</v>
      </c>
    </row>
    <row r="1246" spans="1:22" ht="119.25" customHeight="1">
      <c r="A1246" s="12">
        <f t="shared" si="19"/>
        <v>1235</v>
      </c>
      <c r="B1246" s="929" t="s">
        <v>3289</v>
      </c>
      <c r="C1246" s="12" t="s">
        <v>6751</v>
      </c>
      <c r="D1246" s="78">
        <v>4000</v>
      </c>
      <c r="E1246" s="12" t="s">
        <v>3364</v>
      </c>
      <c r="F1246" s="12" t="s">
        <v>3343</v>
      </c>
      <c r="G1246" s="12">
        <v>3648880</v>
      </c>
      <c r="H1246" s="19">
        <v>43745</v>
      </c>
      <c r="I1246" s="925" t="s">
        <v>3290</v>
      </c>
    </row>
    <row r="1247" spans="1:22" s="939" customFormat="1" ht="119.25" customHeight="1">
      <c r="A1247" s="12">
        <f t="shared" si="19"/>
        <v>1236</v>
      </c>
      <c r="B1247" s="929" t="s">
        <v>3289</v>
      </c>
      <c r="C1247" s="12" t="s">
        <v>9869</v>
      </c>
      <c r="D1247" s="78">
        <v>1723</v>
      </c>
      <c r="E1247" s="12" t="s">
        <v>8340</v>
      </c>
      <c r="F1247" s="12" t="s">
        <v>8341</v>
      </c>
      <c r="G1247" s="12">
        <v>1759544.83</v>
      </c>
      <c r="H1247" s="19">
        <v>43383</v>
      </c>
      <c r="I1247" s="13" t="s">
        <v>3344</v>
      </c>
      <c r="J1247"/>
      <c r="K1247"/>
      <c r="L1247"/>
      <c r="M1247"/>
      <c r="N1247"/>
      <c r="O1247"/>
      <c r="P1247"/>
      <c r="Q1247"/>
      <c r="R1247"/>
      <c r="S1247"/>
      <c r="T1247"/>
      <c r="U1247"/>
      <c r="V1247"/>
    </row>
    <row r="1248" spans="1:22" s="939" customFormat="1" ht="75.75" customHeight="1">
      <c r="A1248" s="12">
        <f t="shared" si="19"/>
        <v>1237</v>
      </c>
      <c r="B1248" s="13" t="s">
        <v>3289</v>
      </c>
      <c r="C1248" s="12" t="s">
        <v>833</v>
      </c>
      <c r="D1248" s="78">
        <v>234</v>
      </c>
      <c r="E1248" s="12" t="s">
        <v>6939</v>
      </c>
      <c r="F1248" s="12" t="s">
        <v>8342</v>
      </c>
      <c r="G1248" s="6">
        <v>11737.44</v>
      </c>
      <c r="H1248" s="19">
        <v>43452</v>
      </c>
      <c r="I1248" s="13" t="s">
        <v>6675</v>
      </c>
      <c r="J1248"/>
      <c r="K1248"/>
      <c r="L1248"/>
      <c r="M1248"/>
      <c r="N1248"/>
      <c r="O1248"/>
      <c r="P1248"/>
      <c r="Q1248"/>
      <c r="R1248"/>
      <c r="S1248"/>
      <c r="T1248"/>
      <c r="U1248"/>
      <c r="V1248"/>
    </row>
    <row r="1249" spans="1:22" s="939" customFormat="1" ht="75.75" customHeight="1">
      <c r="A1249" s="12">
        <f t="shared" si="19"/>
        <v>1238</v>
      </c>
      <c r="B1249" s="926" t="s">
        <v>3289</v>
      </c>
      <c r="C1249" s="12" t="s">
        <v>3576</v>
      </c>
      <c r="D1249" s="78">
        <v>2543</v>
      </c>
      <c r="E1249" s="12" t="s">
        <v>6924</v>
      </c>
      <c r="F1249" s="12" t="s">
        <v>8343</v>
      </c>
      <c r="G1249" s="12">
        <v>127556.88</v>
      </c>
      <c r="H1249" s="19">
        <v>43698</v>
      </c>
      <c r="I1249" s="925" t="s">
        <v>7194</v>
      </c>
      <c r="J1249"/>
      <c r="K1249"/>
      <c r="L1249"/>
      <c r="M1249"/>
      <c r="N1249"/>
      <c r="O1249"/>
      <c r="P1249"/>
      <c r="Q1249"/>
      <c r="R1249"/>
      <c r="S1249"/>
      <c r="T1249"/>
      <c r="U1249"/>
      <c r="V1249"/>
    </row>
    <row r="1250" spans="1:22" ht="75.75" customHeight="1">
      <c r="A1250" s="12">
        <f t="shared" si="19"/>
        <v>1239</v>
      </c>
      <c r="B1250" s="929" t="s">
        <v>3289</v>
      </c>
      <c r="C1250" s="84" t="s">
        <v>9870</v>
      </c>
      <c r="D1250" s="78">
        <v>489</v>
      </c>
      <c r="E1250" s="84" t="s">
        <v>6712</v>
      </c>
      <c r="F1250" s="12" t="s">
        <v>3352</v>
      </c>
      <c r="G1250" s="12">
        <v>127556.88</v>
      </c>
      <c r="H1250" s="19">
        <v>43745</v>
      </c>
      <c r="I1250" s="925" t="s">
        <v>3290</v>
      </c>
    </row>
    <row r="1251" spans="1:22" ht="75.75" customHeight="1">
      <c r="A1251" s="12">
        <f t="shared" si="19"/>
        <v>1240</v>
      </c>
      <c r="B1251" s="13" t="s">
        <v>3289</v>
      </c>
      <c r="C1251" s="12" t="s">
        <v>9871</v>
      </c>
      <c r="D1251" s="78">
        <v>1900</v>
      </c>
      <c r="E1251" s="12" t="s">
        <v>6939</v>
      </c>
      <c r="F1251" s="12" t="s">
        <v>8344</v>
      </c>
      <c r="G1251" s="6">
        <v>95304</v>
      </c>
      <c r="H1251" s="19">
        <v>43452</v>
      </c>
      <c r="I1251" s="13" t="s">
        <v>6675</v>
      </c>
    </row>
    <row r="1252" spans="1:22" ht="75.75" customHeight="1">
      <c r="A1252" s="12">
        <f t="shared" si="19"/>
        <v>1241</v>
      </c>
      <c r="B1252" s="13" t="s">
        <v>3289</v>
      </c>
      <c r="C1252" s="12" t="s">
        <v>3576</v>
      </c>
      <c r="D1252" s="78">
        <v>4009</v>
      </c>
      <c r="E1252" s="12" t="s">
        <v>3577</v>
      </c>
      <c r="F1252" s="12" t="s">
        <v>3578</v>
      </c>
      <c r="G1252" s="12">
        <v>685539</v>
      </c>
      <c r="H1252" s="19">
        <v>43452</v>
      </c>
      <c r="I1252" s="13" t="s">
        <v>6675</v>
      </c>
    </row>
    <row r="1253" spans="1:22" ht="113.25" customHeight="1">
      <c r="A1253" s="12">
        <f t="shared" si="19"/>
        <v>1242</v>
      </c>
      <c r="B1253" s="929" t="s">
        <v>3289</v>
      </c>
      <c r="C1253" s="12" t="s">
        <v>152</v>
      </c>
      <c r="D1253" s="969">
        <v>55000</v>
      </c>
      <c r="E1253" s="12" t="s">
        <v>8556</v>
      </c>
      <c r="F1253" s="12" t="s">
        <v>8557</v>
      </c>
      <c r="G1253" s="930">
        <v>20291150</v>
      </c>
      <c r="H1253" s="19">
        <v>43745</v>
      </c>
      <c r="I1253" s="925" t="s">
        <v>8558</v>
      </c>
      <c r="J1253" s="988"/>
      <c r="K1253" s="938"/>
      <c r="L1253" s="938"/>
      <c r="M1253" s="938"/>
      <c r="N1253" s="938"/>
      <c r="O1253" s="938"/>
      <c r="P1253" s="938"/>
      <c r="Q1253" s="938"/>
      <c r="R1253" s="938"/>
      <c r="S1253" s="938"/>
      <c r="T1253" s="938"/>
      <c r="U1253" s="938"/>
      <c r="V1253" s="938"/>
    </row>
    <row r="1254" spans="1:22" ht="107.25" customHeight="1">
      <c r="A1254" s="12">
        <f t="shared" si="19"/>
        <v>1243</v>
      </c>
      <c r="B1254" s="929" t="s">
        <v>3289</v>
      </c>
      <c r="C1254" s="12" t="s">
        <v>9872</v>
      </c>
      <c r="D1254" s="78">
        <v>1032</v>
      </c>
      <c r="E1254" s="12" t="s">
        <v>3439</v>
      </c>
      <c r="F1254" s="12" t="s">
        <v>8345</v>
      </c>
      <c r="G1254" s="12">
        <v>639282.72</v>
      </c>
      <c r="H1254" s="19">
        <v>43745</v>
      </c>
      <c r="I1254" s="925" t="s">
        <v>3290</v>
      </c>
      <c r="J1254" s="935"/>
      <c r="K1254" s="935"/>
      <c r="L1254" s="935"/>
      <c r="M1254" s="935"/>
      <c r="N1254" s="935"/>
      <c r="O1254" s="935"/>
      <c r="P1254" s="935"/>
      <c r="Q1254" s="935"/>
      <c r="R1254" s="935"/>
      <c r="S1254" s="935"/>
      <c r="T1254" s="935"/>
      <c r="U1254" s="935"/>
      <c r="V1254" s="935"/>
    </row>
    <row r="1255" spans="1:22" ht="75.75" customHeight="1">
      <c r="A1255" s="12">
        <f t="shared" si="19"/>
        <v>1244</v>
      </c>
      <c r="B1255" s="13" t="s">
        <v>3289</v>
      </c>
      <c r="C1255" s="12" t="s">
        <v>3579</v>
      </c>
      <c r="D1255" s="78">
        <v>5863</v>
      </c>
      <c r="E1255" s="12" t="s">
        <v>3577</v>
      </c>
      <c r="F1255" s="12" t="s">
        <v>3580</v>
      </c>
      <c r="G1255" s="12">
        <v>1084068.7</v>
      </c>
      <c r="H1255" s="19">
        <v>43452</v>
      </c>
      <c r="I1255" s="13" t="s">
        <v>6675</v>
      </c>
    </row>
    <row r="1256" spans="1:22" ht="75.75" customHeight="1">
      <c r="A1256" s="12">
        <f t="shared" si="19"/>
        <v>1245</v>
      </c>
      <c r="B1256" s="929" t="s">
        <v>3289</v>
      </c>
      <c r="C1256" s="84" t="s">
        <v>9873</v>
      </c>
      <c r="D1256" s="78">
        <v>1234</v>
      </c>
      <c r="E1256" s="936" t="s">
        <v>8346</v>
      </c>
      <c r="F1256" s="12" t="s">
        <v>8347</v>
      </c>
      <c r="G1256" s="12">
        <v>746310.86</v>
      </c>
      <c r="H1256" s="19">
        <v>43745</v>
      </c>
      <c r="I1256" s="925" t="s">
        <v>3290</v>
      </c>
    </row>
    <row r="1257" spans="1:22" ht="75.75" customHeight="1">
      <c r="A1257" s="12">
        <f t="shared" si="19"/>
        <v>1246</v>
      </c>
      <c r="B1257" s="936" t="s">
        <v>3289</v>
      </c>
      <c r="C1257" s="12" t="s">
        <v>9872</v>
      </c>
      <c r="D1257" s="78">
        <v>1368</v>
      </c>
      <c r="E1257" s="12" t="s">
        <v>3300</v>
      </c>
      <c r="F1257" s="12" t="s">
        <v>3327</v>
      </c>
      <c r="G1257" s="989">
        <v>816012</v>
      </c>
      <c r="H1257" s="19">
        <v>43745</v>
      </c>
      <c r="I1257" s="925" t="s">
        <v>3290</v>
      </c>
    </row>
    <row r="1258" spans="1:22" ht="79.5" customHeight="1">
      <c r="A1258" s="12">
        <f t="shared" si="19"/>
        <v>1247</v>
      </c>
      <c r="B1258" s="13" t="s">
        <v>3289</v>
      </c>
      <c r="C1258" s="12" t="s">
        <v>9874</v>
      </c>
      <c r="D1258" s="78">
        <v>1917</v>
      </c>
      <c r="E1258" s="12" t="s">
        <v>6939</v>
      </c>
      <c r="F1258" s="12" t="s">
        <v>8348</v>
      </c>
      <c r="G1258" s="6">
        <v>81760.05</v>
      </c>
      <c r="H1258" s="19">
        <v>43452</v>
      </c>
      <c r="I1258" s="13" t="s">
        <v>6675</v>
      </c>
    </row>
    <row r="1259" spans="1:22" ht="75.75" customHeight="1">
      <c r="A1259" s="12">
        <f t="shared" si="19"/>
        <v>1248</v>
      </c>
      <c r="B1259" s="13" t="s">
        <v>3289</v>
      </c>
      <c r="C1259" s="12" t="s">
        <v>9875</v>
      </c>
      <c r="D1259" s="78">
        <v>73</v>
      </c>
      <c r="E1259" s="12" t="s">
        <v>3300</v>
      </c>
      <c r="F1259" s="12" t="s">
        <v>3495</v>
      </c>
      <c r="G1259" s="6">
        <v>46989.37</v>
      </c>
      <c r="H1259" s="19">
        <v>43452</v>
      </c>
      <c r="I1259" s="13" t="s">
        <v>6675</v>
      </c>
    </row>
    <row r="1260" spans="1:22" ht="75.75" customHeight="1">
      <c r="A1260" s="12">
        <f t="shared" si="19"/>
        <v>1249</v>
      </c>
      <c r="B1260" s="13" t="s">
        <v>3289</v>
      </c>
      <c r="C1260" s="12" t="s">
        <v>6659</v>
      </c>
      <c r="D1260" s="78">
        <v>1112</v>
      </c>
      <c r="E1260" s="12" t="s">
        <v>6924</v>
      </c>
      <c r="F1260" s="12" t="s">
        <v>9876</v>
      </c>
      <c r="G1260" s="6">
        <v>47426.8</v>
      </c>
      <c r="H1260" s="19">
        <v>44340</v>
      </c>
      <c r="I1260" s="13" t="s">
        <v>9877</v>
      </c>
    </row>
    <row r="1261" spans="1:22" ht="75.75" customHeight="1">
      <c r="A1261" s="12">
        <f t="shared" si="19"/>
        <v>1250</v>
      </c>
      <c r="B1261" s="13" t="s">
        <v>3289</v>
      </c>
      <c r="C1261" s="12" t="s">
        <v>152</v>
      </c>
      <c r="D1261" s="78">
        <v>1760</v>
      </c>
      <c r="E1261" s="12" t="s">
        <v>6939</v>
      </c>
      <c r="F1261" s="12" t="s">
        <v>8349</v>
      </c>
      <c r="G1261" s="6">
        <v>75064</v>
      </c>
      <c r="H1261" s="19">
        <v>43452</v>
      </c>
      <c r="I1261" s="13" t="s">
        <v>6675</v>
      </c>
    </row>
    <row r="1262" spans="1:22" ht="75.75" customHeight="1">
      <c r="A1262" s="12">
        <f t="shared" si="19"/>
        <v>1251</v>
      </c>
      <c r="B1262" s="13" t="s">
        <v>3289</v>
      </c>
      <c r="C1262" s="12" t="s">
        <v>9875</v>
      </c>
      <c r="D1262" s="78">
        <v>3400</v>
      </c>
      <c r="E1262" s="12" t="s">
        <v>6939</v>
      </c>
      <c r="F1262" s="12" t="s">
        <v>8350</v>
      </c>
      <c r="G1262" s="6">
        <v>145010</v>
      </c>
      <c r="H1262" s="19">
        <v>43452</v>
      </c>
      <c r="I1262" s="13" t="s">
        <v>6675</v>
      </c>
    </row>
    <row r="1263" spans="1:22" ht="75.75" customHeight="1">
      <c r="A1263" s="12">
        <f t="shared" si="19"/>
        <v>1252</v>
      </c>
      <c r="B1263" s="929" t="s">
        <v>3289</v>
      </c>
      <c r="C1263" s="12" t="s">
        <v>9878</v>
      </c>
      <c r="D1263" s="969">
        <v>993</v>
      </c>
      <c r="E1263" s="12" t="s">
        <v>6939</v>
      </c>
      <c r="F1263" s="63" t="s">
        <v>8351</v>
      </c>
      <c r="G1263" s="63">
        <v>43721.79</v>
      </c>
      <c r="H1263" s="19">
        <v>43745</v>
      </c>
      <c r="I1263" s="925" t="s">
        <v>3290</v>
      </c>
    </row>
    <row r="1264" spans="1:22" ht="75.75" customHeight="1">
      <c r="A1264" s="12">
        <f t="shared" si="19"/>
        <v>1253</v>
      </c>
      <c r="B1264" s="13" t="s">
        <v>3289</v>
      </c>
      <c r="C1264" s="12" t="s">
        <v>9879</v>
      </c>
      <c r="D1264" s="78">
        <v>2300</v>
      </c>
      <c r="E1264" s="12" t="s">
        <v>6939</v>
      </c>
      <c r="F1264" s="12" t="s">
        <v>8352</v>
      </c>
      <c r="G1264" s="6">
        <v>101269</v>
      </c>
      <c r="H1264" s="19">
        <v>43452</v>
      </c>
      <c r="I1264" s="13" t="s">
        <v>6675</v>
      </c>
    </row>
    <row r="1265" spans="1:22" ht="75.75" customHeight="1">
      <c r="A1265" s="12">
        <f t="shared" si="19"/>
        <v>1254</v>
      </c>
      <c r="B1265" s="13" t="s">
        <v>3289</v>
      </c>
      <c r="C1265" s="12" t="s">
        <v>9880</v>
      </c>
      <c r="D1265" s="78">
        <v>3128</v>
      </c>
      <c r="E1265" s="12" t="s">
        <v>6939</v>
      </c>
      <c r="F1265" s="12" t="s">
        <v>8353</v>
      </c>
      <c r="G1265" s="6">
        <v>137725.84</v>
      </c>
      <c r="H1265" s="19">
        <v>43452</v>
      </c>
      <c r="I1265" s="13" t="s">
        <v>6675</v>
      </c>
    </row>
    <row r="1266" spans="1:22" ht="75.75" customHeight="1">
      <c r="A1266" s="12">
        <f t="shared" si="19"/>
        <v>1255</v>
      </c>
      <c r="B1266" s="84" t="s">
        <v>3289</v>
      </c>
      <c r="C1266" s="12" t="s">
        <v>9881</v>
      </c>
      <c r="D1266" s="91">
        <v>774</v>
      </c>
      <c r="E1266" s="84" t="s">
        <v>3302</v>
      </c>
      <c r="F1266" s="12" t="s">
        <v>3303</v>
      </c>
      <c r="G1266" s="12">
        <v>466489.8</v>
      </c>
      <c r="H1266" s="19">
        <v>43745</v>
      </c>
      <c r="I1266" s="925" t="s">
        <v>3290</v>
      </c>
    </row>
    <row r="1267" spans="1:22" ht="75.75" customHeight="1">
      <c r="A1267" s="12">
        <f t="shared" si="19"/>
        <v>1256</v>
      </c>
      <c r="B1267" s="13" t="s">
        <v>3289</v>
      </c>
      <c r="C1267" s="12" t="s">
        <v>9879</v>
      </c>
      <c r="D1267" s="78">
        <v>645</v>
      </c>
      <c r="E1267" s="12" t="s">
        <v>6939</v>
      </c>
      <c r="F1267" s="12" t="s">
        <v>8354</v>
      </c>
      <c r="G1267" s="6">
        <v>28399.35</v>
      </c>
      <c r="H1267" s="19">
        <v>43452</v>
      </c>
      <c r="I1267" s="13" t="s">
        <v>6675</v>
      </c>
    </row>
    <row r="1268" spans="1:22" ht="105.75" customHeight="1">
      <c r="A1268" s="12">
        <f t="shared" si="19"/>
        <v>1257</v>
      </c>
      <c r="B1268" s="13" t="s">
        <v>3289</v>
      </c>
      <c r="C1268" s="12" t="s">
        <v>6752</v>
      </c>
      <c r="D1268" s="78">
        <v>3672</v>
      </c>
      <c r="E1268" s="12" t="s">
        <v>3577</v>
      </c>
      <c r="F1268" s="12" t="s">
        <v>3581</v>
      </c>
      <c r="G1268" s="12">
        <v>608560.56000000006</v>
      </c>
      <c r="H1268" s="19">
        <v>43452</v>
      </c>
      <c r="I1268" s="13" t="s">
        <v>6675</v>
      </c>
    </row>
    <row r="1269" spans="1:22" ht="75.75" customHeight="1">
      <c r="A1269" s="12">
        <f t="shared" si="19"/>
        <v>1258</v>
      </c>
      <c r="B1269" s="927" t="s">
        <v>3289</v>
      </c>
      <c r="C1269" s="12" t="s">
        <v>3808</v>
      </c>
      <c r="D1269" s="78">
        <v>240</v>
      </c>
      <c r="E1269" s="12" t="s">
        <v>3809</v>
      </c>
      <c r="F1269" s="12" t="s">
        <v>3810</v>
      </c>
      <c r="G1269" s="6">
        <v>34373.68</v>
      </c>
      <c r="H1269" s="19">
        <v>43770</v>
      </c>
      <c r="I1269" s="13" t="s">
        <v>6677</v>
      </c>
    </row>
    <row r="1270" spans="1:22" ht="117.6" customHeight="1">
      <c r="A1270" s="12">
        <f t="shared" si="19"/>
        <v>1259</v>
      </c>
      <c r="B1270" s="927" t="s">
        <v>3289</v>
      </c>
      <c r="C1270" s="12" t="s">
        <v>3757</v>
      </c>
      <c r="D1270" s="78">
        <v>3413</v>
      </c>
      <c r="E1270" s="12" t="s">
        <v>3610</v>
      </c>
      <c r="F1270" s="12" t="s">
        <v>3758</v>
      </c>
      <c r="G1270" s="58">
        <v>34475.22</v>
      </c>
      <c r="H1270" s="19">
        <v>43759</v>
      </c>
      <c r="I1270" s="13" t="s">
        <v>6678</v>
      </c>
    </row>
    <row r="1271" spans="1:22" ht="150.75" customHeight="1">
      <c r="A1271" s="12">
        <f t="shared" si="19"/>
        <v>1260</v>
      </c>
      <c r="B1271" s="929" t="s">
        <v>3289</v>
      </c>
      <c r="C1271" s="12" t="s">
        <v>9050</v>
      </c>
      <c r="D1271" s="969">
        <v>1027</v>
      </c>
      <c r="E1271" s="12" t="s">
        <v>8355</v>
      </c>
      <c r="F1271" s="63" t="s">
        <v>8356</v>
      </c>
      <c r="G1271" s="63">
        <v>167678.29</v>
      </c>
      <c r="H1271" s="19">
        <v>43745</v>
      </c>
      <c r="I1271" s="925" t="s">
        <v>3290</v>
      </c>
      <c r="J1271" s="990"/>
      <c r="K1271" s="942"/>
      <c r="L1271" s="942"/>
      <c r="M1271" s="942"/>
      <c r="N1271" s="942"/>
      <c r="O1271" s="942"/>
      <c r="P1271" s="942"/>
      <c r="Q1271" s="942"/>
      <c r="R1271" s="942"/>
      <c r="S1271" s="942"/>
      <c r="T1271" s="942"/>
      <c r="U1271" s="942"/>
      <c r="V1271" s="942"/>
    </row>
    <row r="1272" spans="1:22" ht="75.75" customHeight="1">
      <c r="A1272" s="12">
        <f t="shared" si="19"/>
        <v>1261</v>
      </c>
      <c r="B1272" s="929" t="s">
        <v>3289</v>
      </c>
      <c r="C1272" s="12" t="s">
        <v>9882</v>
      </c>
      <c r="D1272" s="78">
        <v>2871</v>
      </c>
      <c r="E1272" s="12" t="s">
        <v>3294</v>
      </c>
      <c r="F1272" s="12" t="s">
        <v>3333</v>
      </c>
      <c r="G1272" s="12">
        <v>1425681.18</v>
      </c>
      <c r="H1272" s="19">
        <v>43745</v>
      </c>
      <c r="I1272" s="13" t="s">
        <v>3290</v>
      </c>
    </row>
    <row r="1273" spans="1:22" ht="75.75" customHeight="1">
      <c r="A1273" s="12">
        <f t="shared" si="19"/>
        <v>1262</v>
      </c>
      <c r="B1273" s="960" t="s">
        <v>3289</v>
      </c>
      <c r="C1273" s="12" t="s">
        <v>9883</v>
      </c>
      <c r="D1273" s="78">
        <v>4</v>
      </c>
      <c r="E1273" s="12" t="s">
        <v>3617</v>
      </c>
      <c r="F1273" s="12" t="s">
        <v>3811</v>
      </c>
      <c r="G1273" s="6">
        <v>34366.129999999997</v>
      </c>
      <c r="H1273" s="19">
        <v>43770</v>
      </c>
      <c r="I1273" s="13" t="s">
        <v>6677</v>
      </c>
    </row>
    <row r="1274" spans="1:22" ht="95.25" customHeight="1">
      <c r="A1274" s="12">
        <f t="shared" si="19"/>
        <v>1263</v>
      </c>
      <c r="B1274" s="929" t="s">
        <v>3289</v>
      </c>
      <c r="C1274" s="12" t="s">
        <v>9050</v>
      </c>
      <c r="D1274" s="91">
        <v>34819</v>
      </c>
      <c r="E1274" s="12" t="s">
        <v>3360</v>
      </c>
      <c r="F1274" s="12" t="s">
        <v>3361</v>
      </c>
      <c r="G1274" s="12">
        <v>12376065.359999999</v>
      </c>
      <c r="H1274" s="19">
        <v>43745</v>
      </c>
      <c r="I1274" s="13" t="s">
        <v>3290</v>
      </c>
    </row>
    <row r="1275" spans="1:22" ht="75.75" customHeight="1">
      <c r="A1275" s="12">
        <f t="shared" si="19"/>
        <v>1264</v>
      </c>
      <c r="B1275" s="927" t="s">
        <v>3289</v>
      </c>
      <c r="C1275" s="12" t="s">
        <v>3808</v>
      </c>
      <c r="D1275" s="966">
        <v>2000</v>
      </c>
      <c r="E1275" s="84" t="s">
        <v>6924</v>
      </c>
      <c r="F1275" s="12" t="s">
        <v>8357</v>
      </c>
      <c r="G1275" s="12">
        <v>94100</v>
      </c>
      <c r="H1275" s="19">
        <v>43886</v>
      </c>
      <c r="I1275" s="79" t="s">
        <v>7417</v>
      </c>
    </row>
    <row r="1276" spans="1:22" ht="75.75" customHeight="1">
      <c r="A1276" s="12">
        <f t="shared" si="19"/>
        <v>1265</v>
      </c>
      <c r="B1276" s="929" t="s">
        <v>3289</v>
      </c>
      <c r="C1276" s="12" t="s">
        <v>6753</v>
      </c>
      <c r="D1276" s="78">
        <v>1800</v>
      </c>
      <c r="E1276" s="12" t="s">
        <v>6939</v>
      </c>
      <c r="F1276" s="12" t="s">
        <v>8358</v>
      </c>
      <c r="G1276" s="12">
        <v>84690</v>
      </c>
      <c r="H1276" s="19">
        <v>43745</v>
      </c>
      <c r="I1276" s="925" t="s">
        <v>3290</v>
      </c>
      <c r="J1276" s="935"/>
      <c r="K1276" s="935"/>
      <c r="L1276" s="935"/>
      <c r="M1276" s="935"/>
      <c r="N1276" s="935"/>
      <c r="O1276" s="935"/>
      <c r="P1276" s="935"/>
      <c r="Q1276" s="935"/>
      <c r="R1276" s="935"/>
      <c r="S1276" s="935"/>
      <c r="T1276" s="935"/>
      <c r="U1276" s="935"/>
      <c r="V1276" s="935"/>
    </row>
    <row r="1277" spans="1:22" ht="75.75" customHeight="1">
      <c r="A1277" s="12">
        <f t="shared" si="19"/>
        <v>1266</v>
      </c>
      <c r="B1277" s="926" t="s">
        <v>3289</v>
      </c>
      <c r="C1277" s="12" t="s">
        <v>3653</v>
      </c>
      <c r="D1277" s="78">
        <v>12173</v>
      </c>
      <c r="E1277" s="12" t="s">
        <v>3635</v>
      </c>
      <c r="F1277" s="12" t="s">
        <v>3654</v>
      </c>
      <c r="G1277" s="12">
        <v>1358141.61</v>
      </c>
      <c r="H1277" s="19">
        <v>43545</v>
      </c>
      <c r="I1277" s="13" t="s">
        <v>6702</v>
      </c>
    </row>
    <row r="1278" spans="1:22" ht="75.75" customHeight="1">
      <c r="A1278" s="12">
        <f t="shared" si="19"/>
        <v>1267</v>
      </c>
      <c r="B1278" s="929" t="s">
        <v>3289</v>
      </c>
      <c r="C1278" s="12" t="s">
        <v>8359</v>
      </c>
      <c r="D1278" s="78">
        <v>3445</v>
      </c>
      <c r="E1278" s="12" t="s">
        <v>6924</v>
      </c>
      <c r="F1278" s="12" t="s">
        <v>8360</v>
      </c>
      <c r="G1278" s="12">
        <v>162087.25</v>
      </c>
      <c r="H1278" s="19">
        <v>43745</v>
      </c>
      <c r="I1278" s="925" t="s">
        <v>3290</v>
      </c>
    </row>
    <row r="1279" spans="1:22" ht="75.75" customHeight="1">
      <c r="A1279" s="12">
        <f t="shared" si="19"/>
        <v>1268</v>
      </c>
      <c r="B1279" s="13" t="s">
        <v>3289</v>
      </c>
      <c r="C1279" s="12" t="s">
        <v>9884</v>
      </c>
      <c r="D1279" s="78">
        <v>7500</v>
      </c>
      <c r="E1279" s="12" t="s">
        <v>6939</v>
      </c>
      <c r="F1279" s="12" t="s">
        <v>8361</v>
      </c>
      <c r="G1279" s="6">
        <v>352875</v>
      </c>
      <c r="H1279" s="19">
        <v>43452</v>
      </c>
      <c r="I1279" s="13" t="s">
        <v>6675</v>
      </c>
    </row>
    <row r="1280" spans="1:22" ht="126.75" customHeight="1">
      <c r="A1280" s="12">
        <f t="shared" si="19"/>
        <v>1269</v>
      </c>
      <c r="B1280" s="13" t="s">
        <v>3289</v>
      </c>
      <c r="C1280" s="12" t="s">
        <v>9884</v>
      </c>
      <c r="D1280" s="78">
        <v>1022</v>
      </c>
      <c r="E1280" s="12" t="s">
        <v>6939</v>
      </c>
      <c r="F1280" s="12" t="s">
        <v>8362</v>
      </c>
      <c r="G1280" s="6">
        <v>56843.64</v>
      </c>
      <c r="H1280" s="19">
        <v>43452</v>
      </c>
      <c r="I1280" s="13" t="s">
        <v>6675</v>
      </c>
    </row>
    <row r="1281" spans="1:9" ht="108.75" customHeight="1">
      <c r="A1281" s="12">
        <f t="shared" si="19"/>
        <v>1270</v>
      </c>
      <c r="B1281" s="13" t="s">
        <v>3289</v>
      </c>
      <c r="C1281" s="12" t="s">
        <v>3598</v>
      </c>
      <c r="D1281" s="975">
        <v>1884</v>
      </c>
      <c r="E1281" s="12" t="s">
        <v>3510</v>
      </c>
      <c r="F1281" s="63" t="s">
        <v>3599</v>
      </c>
      <c r="G1281" s="63">
        <v>269732.28000000003</v>
      </c>
      <c r="H1281" s="19">
        <v>43545</v>
      </c>
      <c r="I1281" s="13" t="s">
        <v>6702</v>
      </c>
    </row>
    <row r="1282" spans="1:9" ht="123.75" customHeight="1">
      <c r="A1282" s="12">
        <f t="shared" si="19"/>
        <v>1271</v>
      </c>
      <c r="B1282" s="13" t="s">
        <v>3289</v>
      </c>
      <c r="C1282" s="12" t="s">
        <v>9884</v>
      </c>
      <c r="D1282" s="78">
        <v>2225</v>
      </c>
      <c r="E1282" s="12" t="s">
        <v>6939</v>
      </c>
      <c r="F1282" s="12" t="s">
        <v>8363</v>
      </c>
      <c r="G1282" s="6">
        <v>123754.5</v>
      </c>
      <c r="H1282" s="19">
        <v>43452</v>
      </c>
      <c r="I1282" s="13" t="s">
        <v>6675</v>
      </c>
    </row>
    <row r="1283" spans="1:9" ht="132.75" customHeight="1">
      <c r="A1283" s="12">
        <f t="shared" si="19"/>
        <v>1272</v>
      </c>
      <c r="B1283" s="13" t="s">
        <v>3289</v>
      </c>
      <c r="C1283" s="12" t="s">
        <v>9884</v>
      </c>
      <c r="D1283" s="78">
        <v>2200</v>
      </c>
      <c r="E1283" s="12" t="s">
        <v>6939</v>
      </c>
      <c r="F1283" s="12" t="s">
        <v>8364</v>
      </c>
      <c r="G1283" s="6">
        <v>122364</v>
      </c>
      <c r="H1283" s="19">
        <v>43452</v>
      </c>
      <c r="I1283" s="13" t="s">
        <v>6675</v>
      </c>
    </row>
    <row r="1284" spans="1:9" ht="98.25" customHeight="1">
      <c r="A1284" s="12">
        <f t="shared" si="19"/>
        <v>1273</v>
      </c>
      <c r="B1284" s="13" t="s">
        <v>3289</v>
      </c>
      <c r="C1284" s="12" t="s">
        <v>9884</v>
      </c>
      <c r="D1284" s="78">
        <v>1448</v>
      </c>
      <c r="E1284" s="12" t="s">
        <v>6939</v>
      </c>
      <c r="F1284" s="12" t="s">
        <v>8365</v>
      </c>
      <c r="G1284" s="6">
        <v>80537.759999999995</v>
      </c>
      <c r="H1284" s="19">
        <v>43452</v>
      </c>
      <c r="I1284" s="13" t="s">
        <v>6675</v>
      </c>
    </row>
    <row r="1285" spans="1:9" ht="84" customHeight="1">
      <c r="A1285" s="12">
        <f t="shared" si="19"/>
        <v>1274</v>
      </c>
      <c r="B1285" s="13" t="s">
        <v>3289</v>
      </c>
      <c r="C1285" s="12" t="s">
        <v>3462</v>
      </c>
      <c r="D1285" s="78">
        <v>1472.5</v>
      </c>
      <c r="E1285" s="12" t="s">
        <v>6924</v>
      </c>
      <c r="F1285" s="12" t="s">
        <v>8366</v>
      </c>
      <c r="G1285" s="6">
        <v>98280.54</v>
      </c>
      <c r="H1285" s="19">
        <v>43452</v>
      </c>
      <c r="I1285" s="13" t="s">
        <v>6675</v>
      </c>
    </row>
    <row r="1286" spans="1:9" ht="81">
      <c r="A1286" s="12">
        <f t="shared" si="19"/>
        <v>1275</v>
      </c>
      <c r="B1286" s="13" t="s">
        <v>3289</v>
      </c>
      <c r="C1286" s="12" t="s">
        <v>9885</v>
      </c>
      <c r="D1286" s="78">
        <v>925</v>
      </c>
      <c r="E1286" s="12" t="s">
        <v>6939</v>
      </c>
      <c r="F1286" s="12" t="s">
        <v>8367</v>
      </c>
      <c r="G1286" s="6">
        <v>51448.5</v>
      </c>
      <c r="H1286" s="19">
        <v>43452</v>
      </c>
      <c r="I1286" s="13" t="s">
        <v>6675</v>
      </c>
    </row>
    <row r="1287" spans="1:9" ht="81">
      <c r="A1287" s="12">
        <f t="shared" si="19"/>
        <v>1276</v>
      </c>
      <c r="B1287" s="13" t="s">
        <v>3289</v>
      </c>
      <c r="C1287" s="12" t="s">
        <v>9884</v>
      </c>
      <c r="D1287" s="78">
        <v>1802</v>
      </c>
      <c r="E1287" s="12" t="s">
        <v>6939</v>
      </c>
      <c r="F1287" s="12" t="s">
        <v>8368</v>
      </c>
      <c r="G1287" s="6">
        <v>100227.24</v>
      </c>
      <c r="H1287" s="19">
        <v>43452</v>
      </c>
      <c r="I1287" s="13" t="s">
        <v>6675</v>
      </c>
    </row>
    <row r="1288" spans="1:9" ht="91.5" customHeight="1">
      <c r="A1288" s="12">
        <f t="shared" si="19"/>
        <v>1277</v>
      </c>
      <c r="B1288" s="13" t="s">
        <v>3289</v>
      </c>
      <c r="C1288" s="12" t="s">
        <v>9884</v>
      </c>
      <c r="D1288" s="78">
        <v>2463</v>
      </c>
      <c r="E1288" s="12" t="s">
        <v>6939</v>
      </c>
      <c r="F1288" s="12" t="s">
        <v>8369</v>
      </c>
      <c r="G1288" s="6">
        <v>136992.06</v>
      </c>
      <c r="H1288" s="19">
        <v>43452</v>
      </c>
      <c r="I1288" s="13" t="s">
        <v>6675</v>
      </c>
    </row>
    <row r="1289" spans="1:9" ht="81.75" customHeight="1">
      <c r="A1289" s="12">
        <f t="shared" si="19"/>
        <v>1278</v>
      </c>
      <c r="B1289" s="13" t="s">
        <v>3289</v>
      </c>
      <c r="C1289" s="12" t="s">
        <v>9884</v>
      </c>
      <c r="D1289" s="78">
        <v>770</v>
      </c>
      <c r="E1289" s="12" t="s">
        <v>6939</v>
      </c>
      <c r="F1289" s="12" t="s">
        <v>8370</v>
      </c>
      <c r="G1289" s="6">
        <v>42827.4</v>
      </c>
      <c r="H1289" s="19">
        <v>43452</v>
      </c>
      <c r="I1289" s="13" t="s">
        <v>6675</v>
      </c>
    </row>
    <row r="1290" spans="1:9" ht="139.5" customHeight="1">
      <c r="A1290" s="12">
        <f t="shared" si="19"/>
        <v>1279</v>
      </c>
      <c r="B1290" s="13" t="s">
        <v>3289</v>
      </c>
      <c r="C1290" s="12" t="s">
        <v>9884</v>
      </c>
      <c r="D1290" s="78">
        <v>2414</v>
      </c>
      <c r="E1290" s="12" t="s">
        <v>6939</v>
      </c>
      <c r="F1290" s="12" t="s">
        <v>8371</v>
      </c>
      <c r="G1290" s="6">
        <v>134266.68</v>
      </c>
      <c r="H1290" s="19">
        <v>43452</v>
      </c>
      <c r="I1290" s="13" t="s">
        <v>6675</v>
      </c>
    </row>
    <row r="1291" spans="1:9" ht="81">
      <c r="A1291" s="12">
        <f t="shared" si="19"/>
        <v>1280</v>
      </c>
      <c r="B1291" s="13" t="s">
        <v>3289</v>
      </c>
      <c r="C1291" s="12" t="s">
        <v>9884</v>
      </c>
      <c r="D1291" s="78">
        <v>814</v>
      </c>
      <c r="E1291" s="12" t="s">
        <v>6939</v>
      </c>
      <c r="F1291" s="12" t="s">
        <v>8372</v>
      </c>
      <c r="G1291" s="6">
        <v>45274.68</v>
      </c>
      <c r="H1291" s="19">
        <v>43452</v>
      </c>
      <c r="I1291" s="13" t="s">
        <v>6675</v>
      </c>
    </row>
    <row r="1292" spans="1:9" ht="81">
      <c r="A1292" s="12">
        <f t="shared" ref="A1292:A1355" si="20">1+A1291</f>
        <v>1281</v>
      </c>
      <c r="B1292" s="13" t="s">
        <v>3289</v>
      </c>
      <c r="C1292" s="12" t="s">
        <v>9884</v>
      </c>
      <c r="D1292" s="78">
        <v>1734</v>
      </c>
      <c r="E1292" s="12" t="s">
        <v>6939</v>
      </c>
      <c r="F1292" s="12" t="s">
        <v>8373</v>
      </c>
      <c r="G1292" s="6">
        <v>96445.08</v>
      </c>
      <c r="H1292" s="19">
        <v>43452</v>
      </c>
      <c r="I1292" s="13" t="s">
        <v>6675</v>
      </c>
    </row>
    <row r="1293" spans="1:9" ht="81">
      <c r="A1293" s="12">
        <f t="shared" si="20"/>
        <v>1282</v>
      </c>
      <c r="B1293" s="13" t="s">
        <v>3289</v>
      </c>
      <c r="C1293" s="12" t="s">
        <v>9884</v>
      </c>
      <c r="D1293" s="78">
        <v>1508</v>
      </c>
      <c r="E1293" s="12" t="s">
        <v>6939</v>
      </c>
      <c r="F1293" s="12" t="s">
        <v>8374</v>
      </c>
      <c r="G1293" s="6">
        <v>83874.960000000006</v>
      </c>
      <c r="H1293" s="19">
        <v>43452</v>
      </c>
      <c r="I1293" s="13" t="s">
        <v>6675</v>
      </c>
    </row>
    <row r="1294" spans="1:9" ht="81">
      <c r="A1294" s="12">
        <f t="shared" si="20"/>
        <v>1283</v>
      </c>
      <c r="B1294" s="13" t="s">
        <v>3289</v>
      </c>
      <c r="C1294" s="12" t="s">
        <v>9884</v>
      </c>
      <c r="D1294" s="78">
        <v>1499</v>
      </c>
      <c r="E1294" s="12" t="s">
        <v>6939</v>
      </c>
      <c r="F1294" s="12" t="s">
        <v>8375</v>
      </c>
      <c r="G1294" s="6">
        <v>83374.38</v>
      </c>
      <c r="H1294" s="19">
        <v>43452</v>
      </c>
      <c r="I1294" s="13" t="s">
        <v>6675</v>
      </c>
    </row>
    <row r="1295" spans="1:9" ht="109.5" customHeight="1">
      <c r="A1295" s="12">
        <f t="shared" si="20"/>
        <v>1284</v>
      </c>
      <c r="B1295" s="13" t="s">
        <v>3289</v>
      </c>
      <c r="C1295" s="12" t="s">
        <v>9884</v>
      </c>
      <c r="D1295" s="78">
        <v>682</v>
      </c>
      <c r="E1295" s="12" t="s">
        <v>6939</v>
      </c>
      <c r="F1295" s="12" t="s">
        <v>8376</v>
      </c>
      <c r="G1295" s="6">
        <v>37932.839999999997</v>
      </c>
      <c r="H1295" s="19">
        <v>43452</v>
      </c>
      <c r="I1295" s="13" t="s">
        <v>6675</v>
      </c>
    </row>
    <row r="1296" spans="1:9" ht="60.75">
      <c r="A1296" s="12">
        <f t="shared" si="20"/>
        <v>1285</v>
      </c>
      <c r="B1296" s="926" t="s">
        <v>3289</v>
      </c>
      <c r="C1296" s="12" t="s">
        <v>3462</v>
      </c>
      <c r="D1296" s="78">
        <v>2102</v>
      </c>
      <c r="E1296" s="12" t="s">
        <v>6924</v>
      </c>
      <c r="F1296" s="12" t="s">
        <v>8377</v>
      </c>
      <c r="G1296" s="12">
        <v>116913.24</v>
      </c>
      <c r="H1296" s="19">
        <v>43689</v>
      </c>
      <c r="I1296" s="925" t="s">
        <v>7119</v>
      </c>
    </row>
    <row r="1297" spans="1:22" ht="121.5">
      <c r="A1297" s="12">
        <f t="shared" si="20"/>
        <v>1286</v>
      </c>
      <c r="B1297" s="960" t="s">
        <v>3289</v>
      </c>
      <c r="C1297" s="12" t="s">
        <v>3814</v>
      </c>
      <c r="D1297" s="78">
        <v>421</v>
      </c>
      <c r="E1297" s="12" t="s">
        <v>3815</v>
      </c>
      <c r="F1297" s="12" t="s">
        <v>3816</v>
      </c>
      <c r="G1297" s="12">
        <v>143918.85</v>
      </c>
      <c r="H1297" s="19">
        <v>43770</v>
      </c>
      <c r="I1297" s="13" t="s">
        <v>6754</v>
      </c>
    </row>
    <row r="1298" spans="1:22" ht="60.75">
      <c r="A1298" s="12">
        <f t="shared" si="20"/>
        <v>1287</v>
      </c>
      <c r="B1298" s="13" t="s">
        <v>3289</v>
      </c>
      <c r="C1298" s="12" t="s">
        <v>3462</v>
      </c>
      <c r="D1298" s="976">
        <v>23651</v>
      </c>
      <c r="E1298" s="12" t="s">
        <v>3510</v>
      </c>
      <c r="F1298" s="12" t="s">
        <v>3594</v>
      </c>
      <c r="G1298" s="12">
        <v>4027292.28</v>
      </c>
      <c r="H1298" s="19">
        <v>43545</v>
      </c>
      <c r="I1298" s="13" t="s">
        <v>6702</v>
      </c>
      <c r="J1298" s="983"/>
      <c r="K1298" s="983"/>
      <c r="L1298" s="983"/>
      <c r="M1298" s="983"/>
      <c r="N1298" s="983"/>
      <c r="O1298" s="983"/>
      <c r="P1298" s="983"/>
      <c r="Q1298" s="983"/>
      <c r="R1298" s="983"/>
      <c r="S1298" s="983"/>
      <c r="T1298" s="983"/>
      <c r="U1298" s="983"/>
      <c r="V1298" s="983"/>
    </row>
    <row r="1299" spans="1:22" ht="81">
      <c r="A1299" s="12">
        <f t="shared" si="20"/>
        <v>1288</v>
      </c>
      <c r="B1299" s="13" t="s">
        <v>3289</v>
      </c>
      <c r="C1299" s="12" t="s">
        <v>9884</v>
      </c>
      <c r="D1299" s="78">
        <v>2947</v>
      </c>
      <c r="E1299" s="12" t="s">
        <v>6939</v>
      </c>
      <c r="F1299" s="12" t="s">
        <v>8378</v>
      </c>
      <c r="G1299" s="6">
        <v>163912.14000000001</v>
      </c>
      <c r="H1299" s="19">
        <v>43452</v>
      </c>
      <c r="I1299" s="13" t="s">
        <v>6675</v>
      </c>
    </row>
    <row r="1300" spans="1:22" ht="81">
      <c r="A1300" s="12">
        <f t="shared" si="20"/>
        <v>1289</v>
      </c>
      <c r="B1300" s="13" t="s">
        <v>3289</v>
      </c>
      <c r="C1300" s="12" t="s">
        <v>9884</v>
      </c>
      <c r="D1300" s="78">
        <v>1000</v>
      </c>
      <c r="E1300" s="12" t="s">
        <v>6939</v>
      </c>
      <c r="F1300" s="12" t="s">
        <v>8379</v>
      </c>
      <c r="G1300" s="6">
        <v>55620</v>
      </c>
      <c r="H1300" s="19">
        <v>43452</v>
      </c>
      <c r="I1300" s="13" t="s">
        <v>6675</v>
      </c>
    </row>
    <row r="1301" spans="1:22" ht="103.5" customHeight="1">
      <c r="A1301" s="12">
        <f t="shared" si="20"/>
        <v>1290</v>
      </c>
      <c r="B1301" s="933" t="s">
        <v>3289</v>
      </c>
      <c r="C1301" s="19" t="s">
        <v>9884</v>
      </c>
      <c r="D1301" s="98">
        <v>5000</v>
      </c>
      <c r="E1301" s="19" t="s">
        <v>6924</v>
      </c>
      <c r="F1301" s="19" t="s">
        <v>8380</v>
      </c>
      <c r="G1301" s="12">
        <v>278100</v>
      </c>
      <c r="H1301" s="19">
        <v>43745</v>
      </c>
      <c r="I1301" s="925" t="s">
        <v>3290</v>
      </c>
      <c r="J1301" s="934"/>
      <c r="K1301" s="935"/>
      <c r="L1301" s="935"/>
      <c r="M1301" s="935"/>
      <c r="N1301" s="935"/>
      <c r="O1301" s="935"/>
      <c r="P1301" s="935"/>
      <c r="Q1301" s="935"/>
      <c r="R1301" s="935"/>
      <c r="S1301" s="935"/>
      <c r="T1301" s="935"/>
      <c r="U1301" s="935"/>
      <c r="V1301" s="935"/>
    </row>
    <row r="1302" spans="1:22" ht="40.5">
      <c r="A1302" s="12">
        <f t="shared" si="20"/>
        <v>1291</v>
      </c>
      <c r="B1302" s="933" t="s">
        <v>3289</v>
      </c>
      <c r="C1302" s="19" t="s">
        <v>9884</v>
      </c>
      <c r="D1302" s="98">
        <v>2300</v>
      </c>
      <c r="E1302" s="19" t="s">
        <v>6924</v>
      </c>
      <c r="F1302" s="19" t="s">
        <v>8381</v>
      </c>
      <c r="G1302" s="12">
        <v>127926</v>
      </c>
      <c r="H1302" s="19">
        <v>43745</v>
      </c>
      <c r="I1302" s="925" t="s">
        <v>3290</v>
      </c>
      <c r="J1302" s="934"/>
      <c r="K1302" s="935"/>
      <c r="L1302" s="935"/>
      <c r="M1302" s="935"/>
      <c r="N1302" s="935"/>
      <c r="O1302" s="935"/>
      <c r="P1302" s="935"/>
      <c r="Q1302" s="935"/>
      <c r="R1302" s="935"/>
      <c r="S1302" s="935"/>
      <c r="T1302" s="935"/>
      <c r="U1302" s="935"/>
      <c r="V1302" s="935"/>
    </row>
    <row r="1303" spans="1:22" ht="81">
      <c r="A1303" s="12">
        <f t="shared" si="20"/>
        <v>1292</v>
      </c>
      <c r="B1303" s="13" t="s">
        <v>3289</v>
      </c>
      <c r="C1303" s="12" t="s">
        <v>9884</v>
      </c>
      <c r="D1303" s="78">
        <v>855</v>
      </c>
      <c r="E1303" s="12" t="s">
        <v>8382</v>
      </c>
      <c r="F1303" s="12" t="s">
        <v>8383</v>
      </c>
      <c r="G1303" s="6">
        <v>47555.1</v>
      </c>
      <c r="H1303" s="19">
        <v>43452</v>
      </c>
      <c r="I1303" s="13" t="s">
        <v>6675</v>
      </c>
    </row>
    <row r="1304" spans="1:22" ht="40.5">
      <c r="A1304" s="12">
        <f t="shared" si="20"/>
        <v>1293</v>
      </c>
      <c r="B1304" s="936" t="s">
        <v>3289</v>
      </c>
      <c r="C1304" s="84" t="s">
        <v>9884</v>
      </c>
      <c r="D1304" s="91">
        <v>3300</v>
      </c>
      <c r="E1304" s="84" t="s">
        <v>6924</v>
      </c>
      <c r="F1304" s="12" t="s">
        <v>8384</v>
      </c>
      <c r="G1304" s="12">
        <v>183546</v>
      </c>
      <c r="H1304" s="19">
        <v>43745</v>
      </c>
      <c r="I1304" s="13" t="s">
        <v>3290</v>
      </c>
      <c r="J1304" s="991"/>
      <c r="K1304" s="992"/>
      <c r="L1304" s="992"/>
      <c r="M1304" s="992"/>
      <c r="N1304" s="992"/>
      <c r="O1304" s="992"/>
      <c r="P1304" s="992"/>
      <c r="Q1304" s="992"/>
      <c r="R1304" s="992"/>
      <c r="S1304" s="992"/>
      <c r="T1304" s="992"/>
      <c r="U1304" s="992"/>
      <c r="V1304" s="992"/>
    </row>
    <row r="1305" spans="1:22" ht="40.5">
      <c r="A1305" s="12">
        <f t="shared" si="20"/>
        <v>1294</v>
      </c>
      <c r="B1305" s="936" t="s">
        <v>3289</v>
      </c>
      <c r="C1305" s="84" t="s">
        <v>9884</v>
      </c>
      <c r="D1305" s="91">
        <v>22273</v>
      </c>
      <c r="E1305" s="84" t="s">
        <v>3317</v>
      </c>
      <c r="F1305" s="12" t="s">
        <v>3318</v>
      </c>
      <c r="G1305" s="12">
        <v>8109153.8399999999</v>
      </c>
      <c r="H1305" s="19">
        <v>43745</v>
      </c>
      <c r="I1305" s="13" t="s">
        <v>3290</v>
      </c>
      <c r="J1305" s="939"/>
      <c r="K1305" s="939"/>
      <c r="L1305" s="939"/>
      <c r="M1305" s="939"/>
      <c r="N1305" s="939"/>
      <c r="O1305" s="939"/>
      <c r="P1305" s="939"/>
      <c r="Q1305" s="939"/>
      <c r="R1305" s="939"/>
      <c r="S1305" s="939"/>
      <c r="T1305" s="939"/>
      <c r="U1305" s="939"/>
      <c r="V1305" s="939"/>
    </row>
    <row r="1306" spans="1:22" ht="60.75">
      <c r="A1306" s="12">
        <f t="shared" si="20"/>
        <v>1295</v>
      </c>
      <c r="B1306" s="13" t="s">
        <v>3289</v>
      </c>
      <c r="C1306" s="12" t="s">
        <v>9886</v>
      </c>
      <c r="D1306" s="78">
        <v>1921</v>
      </c>
      <c r="E1306" s="12" t="s">
        <v>7644</v>
      </c>
      <c r="F1306" s="12" t="s">
        <v>8385</v>
      </c>
      <c r="G1306" s="12">
        <v>622442.42000000004</v>
      </c>
      <c r="H1306" s="19">
        <v>43745</v>
      </c>
      <c r="I1306" s="13" t="s">
        <v>3290</v>
      </c>
      <c r="J1306" s="937"/>
      <c r="K1306" s="937"/>
      <c r="L1306" s="937"/>
      <c r="M1306" s="937"/>
      <c r="N1306" s="937"/>
      <c r="O1306" s="937"/>
      <c r="P1306" s="937"/>
      <c r="Q1306" s="937"/>
      <c r="R1306" s="937"/>
      <c r="S1306" s="937"/>
      <c r="T1306" s="937"/>
      <c r="U1306" s="937"/>
      <c r="V1306" s="937"/>
    </row>
    <row r="1307" spans="1:22" ht="40.5">
      <c r="A1307" s="12">
        <f t="shared" si="20"/>
        <v>1296</v>
      </c>
      <c r="B1307" s="929" t="s">
        <v>3289</v>
      </c>
      <c r="C1307" s="12" t="s">
        <v>9887</v>
      </c>
      <c r="D1307" s="969">
        <v>698</v>
      </c>
      <c r="E1307" s="84" t="s">
        <v>6924</v>
      </c>
      <c r="F1307" s="63" t="s">
        <v>8386</v>
      </c>
      <c r="G1307" s="63">
        <v>38822.76</v>
      </c>
      <c r="H1307" s="19">
        <v>43745</v>
      </c>
      <c r="I1307" s="925" t="s">
        <v>3290</v>
      </c>
    </row>
    <row r="1308" spans="1:22" ht="40.5">
      <c r="A1308" s="12">
        <f t="shared" si="20"/>
        <v>1297</v>
      </c>
      <c r="B1308" s="929" t="s">
        <v>3289</v>
      </c>
      <c r="C1308" s="84" t="s">
        <v>9884</v>
      </c>
      <c r="D1308" s="969">
        <v>3493</v>
      </c>
      <c r="E1308" s="84" t="s">
        <v>6924</v>
      </c>
      <c r="F1308" s="63" t="s">
        <v>8387</v>
      </c>
      <c r="G1308" s="63">
        <v>194280.66</v>
      </c>
      <c r="H1308" s="19">
        <v>43745</v>
      </c>
      <c r="I1308" s="925" t="s">
        <v>3290</v>
      </c>
      <c r="J1308" s="934"/>
      <c r="K1308" s="935"/>
      <c r="L1308" s="935"/>
      <c r="M1308" s="935"/>
      <c r="N1308" s="935"/>
      <c r="O1308" s="935"/>
      <c r="P1308" s="935"/>
      <c r="Q1308" s="935"/>
      <c r="R1308" s="935"/>
      <c r="S1308" s="935"/>
      <c r="T1308" s="935"/>
      <c r="U1308" s="935"/>
      <c r="V1308" s="935"/>
    </row>
    <row r="1309" spans="1:22" ht="81">
      <c r="A1309" s="12">
        <f t="shared" si="20"/>
        <v>1298</v>
      </c>
      <c r="B1309" s="13" t="s">
        <v>3289</v>
      </c>
      <c r="C1309" s="12" t="s">
        <v>9884</v>
      </c>
      <c r="D1309" s="78">
        <v>3413</v>
      </c>
      <c r="E1309" s="12" t="s">
        <v>6939</v>
      </c>
      <c r="F1309" s="12" t="s">
        <v>8388</v>
      </c>
      <c r="G1309" s="6">
        <v>189831.06</v>
      </c>
      <c r="H1309" s="19">
        <v>43452</v>
      </c>
      <c r="I1309" s="13" t="s">
        <v>6675</v>
      </c>
    </row>
    <row r="1310" spans="1:22" ht="81">
      <c r="A1310" s="12">
        <f t="shared" si="20"/>
        <v>1299</v>
      </c>
      <c r="B1310" s="927" t="s">
        <v>3289</v>
      </c>
      <c r="C1310" s="12" t="s">
        <v>3462</v>
      </c>
      <c r="D1310" s="78">
        <v>16022</v>
      </c>
      <c r="E1310" s="12" t="s">
        <v>3608</v>
      </c>
      <c r="F1310" s="12" t="s">
        <v>3792</v>
      </c>
      <c r="G1310" s="6">
        <v>9660.2199999999993</v>
      </c>
      <c r="H1310" s="19">
        <v>43452</v>
      </c>
      <c r="I1310" s="13" t="s">
        <v>6675</v>
      </c>
    </row>
    <row r="1311" spans="1:22" ht="81">
      <c r="A1311" s="12">
        <f t="shared" si="20"/>
        <v>1300</v>
      </c>
      <c r="B1311" s="927" t="s">
        <v>3289</v>
      </c>
      <c r="C1311" s="84" t="s">
        <v>3462</v>
      </c>
      <c r="D1311" s="78">
        <v>441</v>
      </c>
      <c r="E1311" s="12" t="s">
        <v>3617</v>
      </c>
      <c r="F1311" s="12" t="s">
        <v>3818</v>
      </c>
      <c r="G1311" s="12">
        <v>34380.11</v>
      </c>
      <c r="H1311" s="19">
        <v>43815</v>
      </c>
      <c r="I1311" s="13" t="s">
        <v>6679</v>
      </c>
    </row>
    <row r="1312" spans="1:22" ht="60.75">
      <c r="A1312" s="12">
        <f t="shared" si="20"/>
        <v>1301</v>
      </c>
      <c r="B1312" s="929" t="s">
        <v>3289</v>
      </c>
      <c r="C1312" s="84" t="s">
        <v>3462</v>
      </c>
      <c r="D1312" s="91">
        <v>3157</v>
      </c>
      <c r="E1312" s="12" t="s">
        <v>3300</v>
      </c>
      <c r="F1312" s="12" t="s">
        <v>3316</v>
      </c>
      <c r="G1312" s="12">
        <v>1493355.71</v>
      </c>
      <c r="H1312" s="19">
        <v>43745</v>
      </c>
      <c r="I1312" s="925" t="s">
        <v>3290</v>
      </c>
    </row>
    <row r="1313" spans="1:22" ht="40.5">
      <c r="A1313" s="12">
        <f t="shared" si="20"/>
        <v>1302</v>
      </c>
      <c r="B1313" s="929" t="s">
        <v>3289</v>
      </c>
      <c r="C1313" s="12" t="s">
        <v>9884</v>
      </c>
      <c r="D1313" s="91">
        <v>1012</v>
      </c>
      <c r="E1313" s="12" t="s">
        <v>8389</v>
      </c>
      <c r="F1313" s="12" t="s">
        <v>8390</v>
      </c>
      <c r="G1313" s="12">
        <v>56287.44</v>
      </c>
      <c r="H1313" s="19">
        <v>43745</v>
      </c>
      <c r="I1313" s="925" t="s">
        <v>3290</v>
      </c>
    </row>
    <row r="1314" spans="1:22" ht="60.75">
      <c r="A1314" s="12">
        <f t="shared" si="20"/>
        <v>1303</v>
      </c>
      <c r="B1314" s="925" t="s">
        <v>3289</v>
      </c>
      <c r="C1314" s="12" t="s">
        <v>9886</v>
      </c>
      <c r="D1314" s="12">
        <v>2568</v>
      </c>
      <c r="E1314" s="12" t="s">
        <v>6939</v>
      </c>
      <c r="F1314" s="12" t="s">
        <v>8391</v>
      </c>
      <c r="G1314" s="12">
        <v>142832.16</v>
      </c>
      <c r="H1314" s="19">
        <v>43745</v>
      </c>
      <c r="I1314" s="925" t="s">
        <v>3290</v>
      </c>
      <c r="J1314" s="932"/>
      <c r="K1314" s="932"/>
      <c r="L1314" s="932"/>
      <c r="M1314" s="932"/>
      <c r="N1314" s="932"/>
      <c r="O1314" s="932"/>
      <c r="P1314" s="932"/>
      <c r="Q1314" s="932"/>
      <c r="R1314" s="932"/>
      <c r="S1314" s="932"/>
      <c r="T1314" s="932"/>
      <c r="U1314" s="932"/>
      <c r="V1314" s="932"/>
    </row>
    <row r="1315" spans="1:22" ht="81">
      <c r="A1315" s="12">
        <f t="shared" si="20"/>
        <v>1304</v>
      </c>
      <c r="B1315" s="13" t="s">
        <v>3289</v>
      </c>
      <c r="C1315" s="12" t="s">
        <v>9888</v>
      </c>
      <c r="D1315" s="12">
        <v>2192</v>
      </c>
      <c r="E1315" s="12" t="s">
        <v>6939</v>
      </c>
      <c r="F1315" s="12" t="s">
        <v>8392</v>
      </c>
      <c r="G1315" s="6">
        <v>121919.03999999999</v>
      </c>
      <c r="H1315" s="19">
        <v>43452</v>
      </c>
      <c r="I1315" s="13" t="s">
        <v>6675</v>
      </c>
    </row>
    <row r="1316" spans="1:22" ht="81">
      <c r="A1316" s="12">
        <f t="shared" si="20"/>
        <v>1305</v>
      </c>
      <c r="B1316" s="13" t="s">
        <v>3289</v>
      </c>
      <c r="C1316" s="12" t="s">
        <v>2655</v>
      </c>
      <c r="D1316" s="12">
        <v>1500</v>
      </c>
      <c r="E1316" s="12" t="s">
        <v>6939</v>
      </c>
      <c r="F1316" s="12" t="s">
        <v>8393</v>
      </c>
      <c r="G1316" s="6">
        <v>49140</v>
      </c>
      <c r="H1316" s="19">
        <v>43452</v>
      </c>
      <c r="I1316" s="13" t="s">
        <v>6675</v>
      </c>
    </row>
    <row r="1317" spans="1:22" ht="60.75">
      <c r="A1317" s="12">
        <f t="shared" si="20"/>
        <v>1306</v>
      </c>
      <c r="B1317" s="925" t="s">
        <v>3289</v>
      </c>
      <c r="C1317" s="12" t="s">
        <v>9889</v>
      </c>
      <c r="D1317" s="12">
        <v>2500</v>
      </c>
      <c r="E1317" s="12" t="s">
        <v>6939</v>
      </c>
      <c r="F1317" s="12" t="s">
        <v>8394</v>
      </c>
      <c r="G1317" s="12">
        <v>81900</v>
      </c>
      <c r="H1317" s="19">
        <v>43745</v>
      </c>
      <c r="I1317" s="925" t="s">
        <v>3290</v>
      </c>
      <c r="J1317" s="932"/>
      <c r="K1317" s="932"/>
      <c r="L1317" s="932"/>
      <c r="M1317" s="932"/>
      <c r="N1317" s="932"/>
      <c r="O1317" s="932"/>
      <c r="P1317" s="932"/>
      <c r="Q1317" s="932"/>
      <c r="R1317" s="932"/>
      <c r="S1317" s="932"/>
      <c r="T1317" s="932"/>
      <c r="U1317" s="932"/>
      <c r="V1317" s="932"/>
    </row>
    <row r="1318" spans="1:22" ht="81">
      <c r="A1318" s="12">
        <f t="shared" si="20"/>
        <v>1307</v>
      </c>
      <c r="B1318" s="926" t="s">
        <v>3289</v>
      </c>
      <c r="C1318" s="12" t="s">
        <v>3592</v>
      </c>
      <c r="D1318" s="12">
        <v>5354</v>
      </c>
      <c r="E1318" s="12" t="s">
        <v>3439</v>
      </c>
      <c r="F1318" s="12" t="s">
        <v>8395</v>
      </c>
      <c r="G1318" s="12">
        <v>1698984.82</v>
      </c>
      <c r="H1318" s="19">
        <v>43452</v>
      </c>
      <c r="I1318" s="13" t="s">
        <v>6675</v>
      </c>
    </row>
    <row r="1319" spans="1:22" ht="60.75">
      <c r="A1319" s="12">
        <f t="shared" si="20"/>
        <v>1308</v>
      </c>
      <c r="B1319" s="929" t="s">
        <v>3289</v>
      </c>
      <c r="C1319" s="12" t="s">
        <v>9889</v>
      </c>
      <c r="D1319" s="12">
        <v>1824</v>
      </c>
      <c r="E1319" s="12" t="s">
        <v>6712</v>
      </c>
      <c r="F1319" s="12" t="s">
        <v>3370</v>
      </c>
      <c r="G1319" s="12">
        <v>668660.16</v>
      </c>
      <c r="H1319" s="19">
        <v>43745</v>
      </c>
      <c r="I1319" s="925" t="s">
        <v>3290</v>
      </c>
    </row>
    <row r="1320" spans="1:22" ht="81">
      <c r="A1320" s="12">
        <f t="shared" si="20"/>
        <v>1309</v>
      </c>
      <c r="B1320" s="927" t="s">
        <v>3289</v>
      </c>
      <c r="C1320" s="84" t="s">
        <v>3592</v>
      </c>
      <c r="D1320" s="12">
        <v>185</v>
      </c>
      <c r="E1320" s="12" t="s">
        <v>3617</v>
      </c>
      <c r="F1320" s="12" t="s">
        <v>3817</v>
      </c>
      <c r="G1320" s="12">
        <v>34371.919999999998</v>
      </c>
      <c r="H1320" s="19">
        <v>43815</v>
      </c>
      <c r="I1320" s="13" t="s">
        <v>6679</v>
      </c>
    </row>
    <row r="1321" spans="1:22" ht="60.75">
      <c r="A1321" s="12">
        <f t="shared" si="20"/>
        <v>1310</v>
      </c>
      <c r="B1321" s="13" t="s">
        <v>3289</v>
      </c>
      <c r="C1321" s="12" t="s">
        <v>3595</v>
      </c>
      <c r="D1321" s="926">
        <v>1067</v>
      </c>
      <c r="E1321" s="12" t="s">
        <v>3510</v>
      </c>
      <c r="F1321" s="63" t="s">
        <v>3596</v>
      </c>
      <c r="G1321" s="12">
        <v>61501.88</v>
      </c>
      <c r="H1321" s="19">
        <v>43545</v>
      </c>
      <c r="I1321" s="13" t="s">
        <v>6702</v>
      </c>
    </row>
    <row r="1322" spans="1:22" ht="78" customHeight="1">
      <c r="A1322" s="12">
        <f t="shared" si="20"/>
        <v>1311</v>
      </c>
      <c r="B1322" s="13" t="s">
        <v>3289</v>
      </c>
      <c r="C1322" s="12" t="s">
        <v>3595</v>
      </c>
      <c r="D1322" s="926">
        <v>1510</v>
      </c>
      <c r="E1322" s="12" t="s">
        <v>3510</v>
      </c>
      <c r="F1322" s="63" t="s">
        <v>3597</v>
      </c>
      <c r="G1322" s="12">
        <v>87036.4</v>
      </c>
      <c r="H1322" s="19">
        <v>43545</v>
      </c>
      <c r="I1322" s="13" t="s">
        <v>6702</v>
      </c>
    </row>
    <row r="1323" spans="1:22" ht="121.5">
      <c r="A1323" s="12">
        <f t="shared" si="20"/>
        <v>1312</v>
      </c>
      <c r="B1323" s="927" t="s">
        <v>3289</v>
      </c>
      <c r="C1323" s="12" t="s">
        <v>3812</v>
      </c>
      <c r="D1323" s="12">
        <v>8</v>
      </c>
      <c r="E1323" s="12" t="s">
        <v>3617</v>
      </c>
      <c r="F1323" s="12" t="s">
        <v>3813</v>
      </c>
      <c r="G1323" s="12">
        <v>34366.26</v>
      </c>
      <c r="H1323" s="19">
        <v>43770</v>
      </c>
      <c r="I1323" s="13" t="s">
        <v>6677</v>
      </c>
    </row>
    <row r="1324" spans="1:22" ht="60.75">
      <c r="A1324" s="12">
        <f t="shared" si="20"/>
        <v>1313</v>
      </c>
      <c r="B1324" s="13" t="s">
        <v>3289</v>
      </c>
      <c r="C1324" s="12" t="s">
        <v>3592</v>
      </c>
      <c r="D1324" s="926">
        <v>13280</v>
      </c>
      <c r="E1324" s="12" t="s">
        <v>3510</v>
      </c>
      <c r="F1324" s="63" t="s">
        <v>3593</v>
      </c>
      <c r="G1324" s="12">
        <v>765459.2</v>
      </c>
      <c r="H1324" s="19">
        <v>43545</v>
      </c>
      <c r="I1324" s="13" t="s">
        <v>6702</v>
      </c>
      <c r="J1324" s="983"/>
      <c r="K1324" s="983"/>
      <c r="L1324" s="983"/>
      <c r="M1324" s="983"/>
      <c r="N1324" s="983"/>
      <c r="O1324" s="983"/>
      <c r="P1324" s="983"/>
      <c r="Q1324" s="983"/>
      <c r="R1324" s="983"/>
      <c r="S1324" s="983"/>
      <c r="T1324" s="983"/>
      <c r="U1324" s="983"/>
      <c r="V1324" s="983"/>
    </row>
    <row r="1325" spans="1:22" ht="75">
      <c r="A1325" s="12">
        <f t="shared" si="20"/>
        <v>1314</v>
      </c>
      <c r="B1325" s="936" t="s">
        <v>3289</v>
      </c>
      <c r="C1325" s="84" t="s">
        <v>9890</v>
      </c>
      <c r="D1325" s="1">
        <v>10519</v>
      </c>
      <c r="E1325" s="12" t="s">
        <v>9891</v>
      </c>
      <c r="F1325" s="90" t="s">
        <v>9892</v>
      </c>
      <c r="G1325" s="12">
        <v>30324.48</v>
      </c>
      <c r="H1325" s="19">
        <v>44291</v>
      </c>
      <c r="I1325" s="79" t="s">
        <v>9893</v>
      </c>
    </row>
    <row r="1326" spans="1:22" ht="60.75">
      <c r="A1326" s="12">
        <f t="shared" si="20"/>
        <v>1315</v>
      </c>
      <c r="B1326" s="926" t="s">
        <v>3289</v>
      </c>
      <c r="C1326" s="12" t="s">
        <v>3655</v>
      </c>
      <c r="D1326" s="12">
        <v>3071</v>
      </c>
      <c r="E1326" s="12" t="s">
        <v>3635</v>
      </c>
      <c r="F1326" s="12" t="s">
        <v>3656</v>
      </c>
      <c r="G1326" s="58">
        <v>252712.59</v>
      </c>
      <c r="H1326" s="19">
        <v>43545</v>
      </c>
      <c r="I1326" s="13" t="s">
        <v>6702</v>
      </c>
    </row>
    <row r="1327" spans="1:22" ht="40.5">
      <c r="A1327" s="12">
        <f t="shared" si="20"/>
        <v>1316</v>
      </c>
      <c r="B1327" s="929" t="s">
        <v>3289</v>
      </c>
      <c r="C1327" s="84" t="s">
        <v>9894</v>
      </c>
      <c r="D1327" s="94">
        <v>19942</v>
      </c>
      <c r="E1327" s="84" t="s">
        <v>8396</v>
      </c>
      <c r="F1327" s="63" t="s">
        <v>8397</v>
      </c>
      <c r="G1327" s="63">
        <v>1641027.18</v>
      </c>
      <c r="H1327" s="19">
        <v>43745</v>
      </c>
      <c r="I1327" s="925" t="s">
        <v>3290</v>
      </c>
    </row>
    <row r="1328" spans="1:22" ht="88.5" customHeight="1">
      <c r="A1328" s="12">
        <f t="shared" si="20"/>
        <v>1317</v>
      </c>
      <c r="B1328" s="929" t="s">
        <v>3289</v>
      </c>
      <c r="C1328" s="84" t="s">
        <v>9894</v>
      </c>
      <c r="D1328" s="94">
        <v>6787</v>
      </c>
      <c r="E1328" s="84" t="s">
        <v>8396</v>
      </c>
      <c r="F1328" s="63" t="s">
        <v>8398</v>
      </c>
      <c r="G1328" s="63">
        <v>585582.36</v>
      </c>
      <c r="H1328" s="19">
        <v>43745</v>
      </c>
      <c r="I1328" s="925" t="s">
        <v>3290</v>
      </c>
    </row>
    <row r="1329" spans="1:22" ht="40.5">
      <c r="A1329" s="12">
        <f t="shared" si="20"/>
        <v>1318</v>
      </c>
      <c r="B1329" s="929" t="s">
        <v>3289</v>
      </c>
      <c r="C1329" s="84" t="s">
        <v>9894</v>
      </c>
      <c r="D1329" s="94">
        <v>266</v>
      </c>
      <c r="E1329" s="84" t="s">
        <v>8396</v>
      </c>
      <c r="F1329" s="63" t="s">
        <v>8399</v>
      </c>
      <c r="G1329" s="63">
        <v>25243.4</v>
      </c>
      <c r="H1329" s="19">
        <v>43745</v>
      </c>
      <c r="I1329" s="925" t="s">
        <v>3290</v>
      </c>
    </row>
    <row r="1330" spans="1:22" ht="60.75">
      <c r="A1330" s="12">
        <f t="shared" si="20"/>
        <v>1319</v>
      </c>
      <c r="B1330" s="929" t="s">
        <v>3289</v>
      </c>
      <c r="C1330" s="12" t="s">
        <v>9895</v>
      </c>
      <c r="D1330" s="94">
        <v>542</v>
      </c>
      <c r="E1330" s="12" t="s">
        <v>8400</v>
      </c>
      <c r="F1330" s="94" t="s">
        <v>8401</v>
      </c>
      <c r="G1330" s="12">
        <v>61213.48</v>
      </c>
      <c r="H1330" s="19">
        <v>43745</v>
      </c>
      <c r="I1330" s="925" t="s">
        <v>3290</v>
      </c>
      <c r="J1330" s="932"/>
      <c r="K1330" s="932"/>
      <c r="L1330" s="932"/>
      <c r="M1330" s="932"/>
      <c r="N1330" s="932"/>
      <c r="O1330" s="932"/>
      <c r="P1330" s="932"/>
      <c r="Q1330" s="932"/>
      <c r="R1330" s="932"/>
      <c r="S1330" s="932"/>
      <c r="T1330" s="932"/>
      <c r="U1330" s="932"/>
      <c r="V1330" s="932"/>
    </row>
    <row r="1331" spans="1:22" ht="81">
      <c r="A1331" s="12">
        <f t="shared" si="20"/>
        <v>1320</v>
      </c>
      <c r="B1331" s="13" t="s">
        <v>9896</v>
      </c>
      <c r="C1331" s="12" t="s">
        <v>3514</v>
      </c>
      <c r="D1331" s="12">
        <v>3774</v>
      </c>
      <c r="E1331" s="12" t="s">
        <v>6939</v>
      </c>
      <c r="F1331" s="12" t="s">
        <v>8402</v>
      </c>
      <c r="G1331" s="12">
        <v>173075.64</v>
      </c>
      <c r="H1331" s="19">
        <v>43452</v>
      </c>
      <c r="I1331" s="13" t="s">
        <v>6675</v>
      </c>
    </row>
    <row r="1332" spans="1:22" ht="162">
      <c r="A1332" s="12">
        <f t="shared" si="20"/>
        <v>1321</v>
      </c>
      <c r="B1332" s="929" t="s">
        <v>3289</v>
      </c>
      <c r="C1332" s="84" t="s">
        <v>9897</v>
      </c>
      <c r="D1332" s="84">
        <v>3800</v>
      </c>
      <c r="E1332" s="84" t="s">
        <v>6755</v>
      </c>
      <c r="F1332" s="12" t="s">
        <v>3306</v>
      </c>
      <c r="G1332" s="12">
        <v>34487.599999999999</v>
      </c>
      <c r="H1332" s="19">
        <v>43745</v>
      </c>
      <c r="I1332" s="13" t="s">
        <v>3290</v>
      </c>
    </row>
    <row r="1333" spans="1:22" ht="40.5">
      <c r="A1333" s="12">
        <f t="shared" si="20"/>
        <v>1322</v>
      </c>
      <c r="B1333" s="929" t="s">
        <v>3289</v>
      </c>
      <c r="C1333" s="12" t="s">
        <v>797</v>
      </c>
      <c r="D1333" s="84">
        <v>8881</v>
      </c>
      <c r="E1333" s="12" t="s">
        <v>3317</v>
      </c>
      <c r="F1333" s="12" t="s">
        <v>3394</v>
      </c>
      <c r="G1333" s="12">
        <v>2888101.2</v>
      </c>
      <c r="H1333" s="19">
        <v>43745</v>
      </c>
      <c r="I1333" s="925" t="s">
        <v>3290</v>
      </c>
      <c r="J1333" s="934"/>
      <c r="K1333" s="935"/>
      <c r="L1333" s="935"/>
      <c r="M1333" s="935"/>
      <c r="N1333" s="935"/>
      <c r="O1333" s="935"/>
      <c r="P1333" s="935"/>
      <c r="Q1333" s="935"/>
      <c r="R1333" s="935"/>
      <c r="S1333" s="935"/>
      <c r="T1333" s="935"/>
      <c r="U1333" s="935"/>
      <c r="V1333" s="935"/>
    </row>
    <row r="1334" spans="1:22" ht="40.5">
      <c r="A1334" s="12">
        <f t="shared" si="20"/>
        <v>1323</v>
      </c>
      <c r="B1334" s="936" t="s">
        <v>3289</v>
      </c>
      <c r="C1334" s="12" t="s">
        <v>797</v>
      </c>
      <c r="D1334" s="84">
        <v>8555</v>
      </c>
      <c r="E1334" s="12" t="s">
        <v>3390</v>
      </c>
      <c r="F1334" s="12" t="s">
        <v>3391</v>
      </c>
      <c r="G1334" s="12">
        <v>2796030.65</v>
      </c>
      <c r="H1334" s="19">
        <v>43745</v>
      </c>
      <c r="I1334" s="925" t="s">
        <v>3290</v>
      </c>
      <c r="J1334" s="934"/>
      <c r="K1334" s="935"/>
      <c r="L1334" s="935"/>
      <c r="M1334" s="935"/>
      <c r="N1334" s="935"/>
      <c r="O1334" s="935"/>
      <c r="P1334" s="935"/>
      <c r="Q1334" s="935"/>
      <c r="R1334" s="935"/>
      <c r="S1334" s="935"/>
      <c r="T1334" s="935"/>
      <c r="U1334" s="935"/>
      <c r="V1334" s="935"/>
    </row>
    <row r="1335" spans="1:22" ht="40.5">
      <c r="A1335" s="12">
        <f t="shared" si="20"/>
        <v>1324</v>
      </c>
      <c r="B1335" s="929" t="s">
        <v>3289</v>
      </c>
      <c r="C1335" s="12" t="s">
        <v>797</v>
      </c>
      <c r="D1335" s="84">
        <v>4804</v>
      </c>
      <c r="E1335" s="12" t="s">
        <v>3395</v>
      </c>
      <c r="F1335" s="12" t="s">
        <v>3396</v>
      </c>
      <c r="G1335" s="12">
        <v>1696340.44</v>
      </c>
      <c r="H1335" s="19">
        <v>43745</v>
      </c>
      <c r="I1335" s="13" t="s">
        <v>3290</v>
      </c>
      <c r="J1335" s="934"/>
      <c r="K1335" s="935"/>
      <c r="L1335" s="935"/>
      <c r="M1335" s="935"/>
      <c r="N1335" s="935"/>
      <c r="O1335" s="935"/>
      <c r="P1335" s="935"/>
      <c r="Q1335" s="935"/>
      <c r="R1335" s="935"/>
      <c r="S1335" s="935"/>
      <c r="T1335" s="935"/>
      <c r="U1335" s="935"/>
      <c r="V1335" s="935"/>
    </row>
    <row r="1336" spans="1:22" ht="81">
      <c r="A1336" s="12">
        <f t="shared" si="20"/>
        <v>1325</v>
      </c>
      <c r="B1336" s="13" t="s">
        <v>3289</v>
      </c>
      <c r="C1336" s="12" t="s">
        <v>797</v>
      </c>
      <c r="D1336" s="12">
        <v>983</v>
      </c>
      <c r="E1336" s="12" t="s">
        <v>3466</v>
      </c>
      <c r="F1336" s="12" t="s">
        <v>3467</v>
      </c>
      <c r="G1336" s="12">
        <v>429335.08</v>
      </c>
      <c r="H1336" s="19">
        <v>43452</v>
      </c>
      <c r="I1336" s="13" t="s">
        <v>6675</v>
      </c>
    </row>
    <row r="1337" spans="1:22" ht="182.25">
      <c r="A1337" s="12">
        <f t="shared" si="20"/>
        <v>1326</v>
      </c>
      <c r="B1337" s="12" t="s">
        <v>3289</v>
      </c>
      <c r="C1337" s="12" t="s">
        <v>3514</v>
      </c>
      <c r="D1337" s="12">
        <v>161</v>
      </c>
      <c r="E1337" s="12" t="s">
        <v>3515</v>
      </c>
      <c r="F1337" s="12" t="s">
        <v>3516</v>
      </c>
      <c r="G1337" s="12">
        <v>34371.15</v>
      </c>
      <c r="H1337" s="86">
        <v>43745</v>
      </c>
      <c r="I1337" s="925" t="s">
        <v>3290</v>
      </c>
    </row>
    <row r="1338" spans="1:22" ht="81">
      <c r="A1338" s="12">
        <f t="shared" si="20"/>
        <v>1327</v>
      </c>
      <c r="B1338" s="926" t="s">
        <v>3289</v>
      </c>
      <c r="C1338" s="12" t="s">
        <v>9898</v>
      </c>
      <c r="D1338" s="12">
        <v>23772</v>
      </c>
      <c r="E1338" s="12" t="s">
        <v>3608</v>
      </c>
      <c r="F1338" s="12" t="s">
        <v>3749</v>
      </c>
      <c r="G1338" s="12">
        <v>14738.64</v>
      </c>
      <c r="H1338" s="19">
        <v>43452</v>
      </c>
      <c r="I1338" s="13" t="s">
        <v>6675</v>
      </c>
    </row>
    <row r="1339" spans="1:22" ht="89.25" customHeight="1">
      <c r="A1339" s="12">
        <f t="shared" si="20"/>
        <v>1328</v>
      </c>
      <c r="B1339" s="13" t="s">
        <v>3289</v>
      </c>
      <c r="C1339" s="12" t="s">
        <v>3522</v>
      </c>
      <c r="D1339" s="12">
        <v>2518</v>
      </c>
      <c r="E1339" s="12" t="s">
        <v>3510</v>
      </c>
      <c r="F1339" s="12" t="s">
        <v>3523</v>
      </c>
      <c r="G1339" s="12">
        <v>145137.51999999999</v>
      </c>
      <c r="H1339" s="19">
        <v>43452</v>
      </c>
      <c r="I1339" s="13" t="s">
        <v>6675</v>
      </c>
    </row>
    <row r="1340" spans="1:22" ht="81">
      <c r="A1340" s="12">
        <f t="shared" si="20"/>
        <v>1329</v>
      </c>
      <c r="B1340" s="13" t="s">
        <v>3289</v>
      </c>
      <c r="C1340" s="12" t="s">
        <v>3514</v>
      </c>
      <c r="D1340" s="12">
        <v>11669</v>
      </c>
      <c r="E1340" s="12" t="s">
        <v>3510</v>
      </c>
      <c r="F1340" s="12" t="s">
        <v>3521</v>
      </c>
      <c r="G1340" s="12">
        <v>672601.16</v>
      </c>
      <c r="H1340" s="19">
        <v>43452</v>
      </c>
      <c r="I1340" s="13" t="s">
        <v>6675</v>
      </c>
    </row>
    <row r="1341" spans="1:22" ht="60.75">
      <c r="A1341" s="12">
        <f t="shared" si="20"/>
        <v>1330</v>
      </c>
      <c r="B1341" s="929" t="s">
        <v>3289</v>
      </c>
      <c r="C1341" s="12" t="s">
        <v>9899</v>
      </c>
      <c r="D1341" s="84">
        <v>414</v>
      </c>
      <c r="E1341" s="12" t="s">
        <v>3328</v>
      </c>
      <c r="F1341" s="12" t="s">
        <v>3379</v>
      </c>
      <c r="G1341" s="12">
        <v>228122.28</v>
      </c>
      <c r="H1341" s="19">
        <v>43745</v>
      </c>
      <c r="I1341" s="925" t="s">
        <v>3290</v>
      </c>
    </row>
    <row r="1342" spans="1:22" ht="101.25">
      <c r="A1342" s="12">
        <f t="shared" si="20"/>
        <v>1331</v>
      </c>
      <c r="B1342" s="13" t="s">
        <v>3289</v>
      </c>
      <c r="C1342" s="12" t="s">
        <v>3549</v>
      </c>
      <c r="D1342" s="12">
        <v>1527</v>
      </c>
      <c r="E1342" s="12" t="s">
        <v>3550</v>
      </c>
      <c r="F1342" s="12" t="s">
        <v>3551</v>
      </c>
      <c r="G1342" s="12">
        <v>768310.05</v>
      </c>
      <c r="H1342" s="19">
        <v>43452</v>
      </c>
      <c r="I1342" s="13" t="s">
        <v>6675</v>
      </c>
    </row>
    <row r="1343" spans="1:22" ht="60.75">
      <c r="A1343" s="12">
        <f t="shared" si="20"/>
        <v>1332</v>
      </c>
      <c r="B1343" s="929" t="s">
        <v>3289</v>
      </c>
      <c r="C1343" s="12" t="s">
        <v>9900</v>
      </c>
      <c r="D1343" s="84">
        <v>990</v>
      </c>
      <c r="E1343" s="12" t="s">
        <v>8403</v>
      </c>
      <c r="F1343" s="12" t="s">
        <v>8404</v>
      </c>
      <c r="G1343" s="12">
        <v>527907.6</v>
      </c>
      <c r="H1343" s="19">
        <v>43745</v>
      </c>
      <c r="I1343" s="925" t="s">
        <v>3290</v>
      </c>
      <c r="J1343" s="932"/>
      <c r="K1343" s="932"/>
      <c r="L1343" s="932"/>
      <c r="M1343" s="932"/>
      <c r="N1343" s="932"/>
      <c r="O1343" s="932"/>
      <c r="P1343" s="932"/>
      <c r="Q1343" s="932"/>
      <c r="R1343" s="932"/>
      <c r="S1343" s="932"/>
      <c r="T1343" s="932"/>
      <c r="U1343" s="932"/>
      <c r="V1343" s="932"/>
    </row>
    <row r="1344" spans="1:22" ht="81">
      <c r="A1344" s="12">
        <f t="shared" si="20"/>
        <v>1333</v>
      </c>
      <c r="B1344" s="84" t="s">
        <v>3289</v>
      </c>
      <c r="C1344" s="12" t="s">
        <v>6756</v>
      </c>
      <c r="D1344" s="84">
        <v>2644</v>
      </c>
      <c r="E1344" s="12" t="s">
        <v>3317</v>
      </c>
      <c r="F1344" s="12" t="s">
        <v>3381</v>
      </c>
      <c r="G1344" s="12">
        <v>1235990.68</v>
      </c>
      <c r="H1344" s="19">
        <v>43745</v>
      </c>
      <c r="I1344" s="12" t="s">
        <v>3290</v>
      </c>
    </row>
    <row r="1345" spans="1:22" ht="81">
      <c r="A1345" s="12">
        <f t="shared" si="20"/>
        <v>1334</v>
      </c>
      <c r="B1345" s="13" t="s">
        <v>3289</v>
      </c>
      <c r="C1345" s="815" t="s">
        <v>6757</v>
      </c>
      <c r="D1345" s="12">
        <v>605</v>
      </c>
      <c r="E1345" s="12" t="s">
        <v>3317</v>
      </c>
      <c r="F1345" s="12" t="s">
        <v>3461</v>
      </c>
      <c r="G1345" s="12">
        <v>333367.09999999998</v>
      </c>
      <c r="H1345" s="19">
        <v>43745</v>
      </c>
      <c r="I1345" s="13" t="s">
        <v>3290</v>
      </c>
    </row>
    <row r="1346" spans="1:22" ht="144.6" customHeight="1">
      <c r="A1346" s="12">
        <f t="shared" si="20"/>
        <v>1335</v>
      </c>
      <c r="B1346" s="936" t="s">
        <v>3289</v>
      </c>
      <c r="C1346" s="84" t="s">
        <v>9901</v>
      </c>
      <c r="D1346" s="1">
        <v>21166</v>
      </c>
      <c r="E1346" s="12" t="s">
        <v>9902</v>
      </c>
      <c r="F1346" s="90" t="s">
        <v>9903</v>
      </c>
      <c r="G1346" s="12">
        <v>8436132.6199999992</v>
      </c>
      <c r="H1346" s="19">
        <v>44313</v>
      </c>
      <c r="I1346" s="79" t="s">
        <v>9904</v>
      </c>
    </row>
    <row r="1347" spans="1:22" ht="70.5" customHeight="1">
      <c r="A1347" s="12">
        <f t="shared" si="20"/>
        <v>1336</v>
      </c>
      <c r="B1347" s="508" t="s">
        <v>3289</v>
      </c>
      <c r="C1347" s="19" t="s">
        <v>9905</v>
      </c>
      <c r="D1347" s="189">
        <v>720</v>
      </c>
      <c r="E1347" s="19" t="s">
        <v>6924</v>
      </c>
      <c r="F1347" s="19" t="s">
        <v>8405</v>
      </c>
      <c r="G1347" s="12">
        <v>30074.400000000001</v>
      </c>
      <c r="H1347" s="19">
        <v>43745</v>
      </c>
      <c r="I1347" s="925" t="s">
        <v>3290</v>
      </c>
      <c r="J1347" s="934"/>
      <c r="K1347" s="935"/>
      <c r="L1347" s="935"/>
      <c r="M1347" s="935"/>
      <c r="N1347" s="935"/>
      <c r="O1347" s="935"/>
      <c r="P1347" s="935"/>
      <c r="Q1347" s="935"/>
      <c r="R1347" s="935"/>
      <c r="S1347" s="935"/>
      <c r="T1347" s="935"/>
      <c r="U1347" s="935"/>
      <c r="V1347" s="935"/>
    </row>
    <row r="1348" spans="1:22" ht="93" customHeight="1">
      <c r="A1348" s="12">
        <f t="shared" si="20"/>
        <v>1337</v>
      </c>
      <c r="B1348" s="936" t="s">
        <v>3289</v>
      </c>
      <c r="C1348" s="12" t="s">
        <v>9906</v>
      </c>
      <c r="D1348" s="84">
        <v>23132</v>
      </c>
      <c r="E1348" s="12" t="s">
        <v>3317</v>
      </c>
      <c r="F1348" s="12" t="s">
        <v>3380</v>
      </c>
      <c r="G1348" s="12">
        <v>8086253.2400000002</v>
      </c>
      <c r="H1348" s="19">
        <v>43745</v>
      </c>
      <c r="I1348" s="925" t="s">
        <v>3290</v>
      </c>
    </row>
    <row r="1349" spans="1:22" ht="60.75">
      <c r="A1349" s="12">
        <f t="shared" si="20"/>
        <v>1338</v>
      </c>
      <c r="B1349" s="13" t="s">
        <v>3289</v>
      </c>
      <c r="C1349" s="12" t="s">
        <v>9907</v>
      </c>
      <c r="D1349" s="12">
        <v>3251</v>
      </c>
      <c r="E1349" s="84" t="s">
        <v>3300</v>
      </c>
      <c r="F1349" s="12" t="s">
        <v>3293</v>
      </c>
      <c r="G1349" s="12">
        <v>1478229.7</v>
      </c>
      <c r="H1349" s="19">
        <v>43745</v>
      </c>
      <c r="I1349" s="925" t="s">
        <v>3290</v>
      </c>
    </row>
    <row r="1350" spans="1:22" ht="40.5">
      <c r="A1350" s="12">
        <f t="shared" si="20"/>
        <v>1339</v>
      </c>
      <c r="B1350" s="936" t="s">
        <v>3289</v>
      </c>
      <c r="C1350" s="12" t="s">
        <v>9908</v>
      </c>
      <c r="D1350" s="84">
        <v>4905</v>
      </c>
      <c r="E1350" s="12" t="s">
        <v>3317</v>
      </c>
      <c r="F1350" s="12" t="s">
        <v>3382</v>
      </c>
      <c r="G1350" s="12">
        <v>2110719.6</v>
      </c>
      <c r="H1350" s="19">
        <v>43745</v>
      </c>
      <c r="I1350" s="925" t="s">
        <v>3290</v>
      </c>
    </row>
    <row r="1351" spans="1:22" ht="162">
      <c r="A1351" s="12">
        <f t="shared" si="20"/>
        <v>1340</v>
      </c>
      <c r="B1351" s="13" t="s">
        <v>3289</v>
      </c>
      <c r="C1351" s="12" t="s">
        <v>3475</v>
      </c>
      <c r="D1351" s="12">
        <v>336</v>
      </c>
      <c r="E1351" s="12" t="s">
        <v>3476</v>
      </c>
      <c r="F1351" s="12" t="s">
        <v>3477</v>
      </c>
      <c r="G1351" s="12">
        <v>34376.75</v>
      </c>
      <c r="H1351" s="19">
        <v>43452</v>
      </c>
      <c r="I1351" s="13" t="s">
        <v>6675</v>
      </c>
    </row>
    <row r="1352" spans="1:22" ht="162">
      <c r="A1352" s="12">
        <f t="shared" si="20"/>
        <v>1341</v>
      </c>
      <c r="B1352" s="13" t="s">
        <v>3289</v>
      </c>
      <c r="C1352" s="12" t="s">
        <v>3552</v>
      </c>
      <c r="D1352" s="12">
        <v>31</v>
      </c>
      <c r="E1352" s="12" t="s">
        <v>3553</v>
      </c>
      <c r="F1352" s="12" t="s">
        <v>3554</v>
      </c>
      <c r="G1352" s="12">
        <v>34366.99</v>
      </c>
      <c r="H1352" s="19">
        <v>43452</v>
      </c>
      <c r="I1352" s="13" t="s">
        <v>6675</v>
      </c>
    </row>
    <row r="1353" spans="1:22" ht="81">
      <c r="A1353" s="12">
        <f t="shared" si="20"/>
        <v>1342</v>
      </c>
      <c r="B1353" s="960" t="s">
        <v>3289</v>
      </c>
      <c r="C1353" s="12" t="s">
        <v>3768</v>
      </c>
      <c r="D1353" s="12">
        <v>15294</v>
      </c>
      <c r="E1353" s="12" t="s">
        <v>3769</v>
      </c>
      <c r="F1353" s="12" t="s">
        <v>3770</v>
      </c>
      <c r="G1353" s="12">
        <v>9482.2800000000007</v>
      </c>
      <c r="H1353" s="19">
        <v>43452</v>
      </c>
      <c r="I1353" s="13" t="s">
        <v>6675</v>
      </c>
    </row>
    <row r="1354" spans="1:22" ht="60.75">
      <c r="A1354" s="12">
        <f t="shared" si="20"/>
        <v>1343</v>
      </c>
      <c r="B1354" s="930" t="s">
        <v>3289</v>
      </c>
      <c r="C1354" s="12" t="s">
        <v>3791</v>
      </c>
      <c r="D1354" s="12">
        <v>2000</v>
      </c>
      <c r="E1354" s="12" t="s">
        <v>6939</v>
      </c>
      <c r="F1354" s="12" t="s">
        <v>8406</v>
      </c>
      <c r="G1354" s="12">
        <v>123760</v>
      </c>
      <c r="H1354" s="19">
        <v>43766</v>
      </c>
      <c r="I1354" s="13" t="s">
        <v>7011</v>
      </c>
    </row>
    <row r="1355" spans="1:22" ht="141.75">
      <c r="A1355" s="12">
        <f t="shared" si="20"/>
        <v>1344</v>
      </c>
      <c r="B1355" s="84" t="s">
        <v>3289</v>
      </c>
      <c r="C1355" s="12" t="s">
        <v>6758</v>
      </c>
      <c r="D1355" s="84">
        <v>6961</v>
      </c>
      <c r="E1355" s="12" t="s">
        <v>6759</v>
      </c>
      <c r="F1355" s="12" t="s">
        <v>3383</v>
      </c>
      <c r="G1355" s="12">
        <v>2858186.6</v>
      </c>
      <c r="H1355" s="19">
        <v>43745</v>
      </c>
      <c r="I1355" s="12" t="s">
        <v>3290</v>
      </c>
    </row>
    <row r="1356" spans="1:22" ht="81">
      <c r="A1356" s="12">
        <f t="shared" ref="A1356:A1419" si="21">1+A1355</f>
        <v>1345</v>
      </c>
      <c r="B1356" s="13" t="s">
        <v>3289</v>
      </c>
      <c r="C1356" s="12" t="s">
        <v>9909</v>
      </c>
      <c r="D1356" s="12">
        <v>800</v>
      </c>
      <c r="E1356" s="12" t="s">
        <v>6939</v>
      </c>
      <c r="F1356" s="12" t="s">
        <v>8407</v>
      </c>
      <c r="G1356" s="12">
        <v>49504</v>
      </c>
      <c r="H1356" s="19">
        <v>43452</v>
      </c>
      <c r="I1356" s="13" t="s">
        <v>6675</v>
      </c>
    </row>
    <row r="1357" spans="1:22" ht="60.75">
      <c r="A1357" s="12">
        <f t="shared" si="21"/>
        <v>1346</v>
      </c>
      <c r="B1357" s="929" t="s">
        <v>3289</v>
      </c>
      <c r="C1357" s="12" t="s">
        <v>9910</v>
      </c>
      <c r="D1357" s="84">
        <v>795</v>
      </c>
      <c r="E1357" s="84" t="s">
        <v>6939</v>
      </c>
      <c r="F1357" s="12" t="s">
        <v>8408</v>
      </c>
      <c r="G1357" s="12">
        <v>49194.6</v>
      </c>
      <c r="H1357" s="19">
        <v>43745</v>
      </c>
      <c r="I1357" s="925" t="s">
        <v>3290</v>
      </c>
    </row>
    <row r="1358" spans="1:22" ht="81">
      <c r="A1358" s="12">
        <f t="shared" si="21"/>
        <v>1347</v>
      </c>
      <c r="B1358" s="929" t="s">
        <v>3289</v>
      </c>
      <c r="C1358" s="12" t="s">
        <v>9911</v>
      </c>
      <c r="D1358" s="12">
        <v>865</v>
      </c>
      <c r="E1358" s="12" t="s">
        <v>6939</v>
      </c>
      <c r="F1358" s="12" t="s">
        <v>8409</v>
      </c>
      <c r="G1358" s="12">
        <v>53526.2</v>
      </c>
      <c r="H1358" s="19">
        <v>43745</v>
      </c>
      <c r="I1358" s="925" t="s">
        <v>3290</v>
      </c>
    </row>
    <row r="1359" spans="1:22" ht="81">
      <c r="A1359" s="12">
        <f t="shared" si="21"/>
        <v>1348</v>
      </c>
      <c r="B1359" s="13" t="s">
        <v>3289</v>
      </c>
      <c r="C1359" s="12" t="s">
        <v>9912</v>
      </c>
      <c r="D1359" s="12">
        <v>2300</v>
      </c>
      <c r="E1359" s="12" t="s">
        <v>6939</v>
      </c>
      <c r="F1359" s="12" t="s">
        <v>8410</v>
      </c>
      <c r="G1359" s="12">
        <v>142324</v>
      </c>
      <c r="H1359" s="19">
        <v>43452</v>
      </c>
      <c r="I1359" s="13" t="s">
        <v>6675</v>
      </c>
    </row>
    <row r="1360" spans="1:22" ht="81">
      <c r="A1360" s="12">
        <f t="shared" si="21"/>
        <v>1349</v>
      </c>
      <c r="B1360" s="929" t="s">
        <v>3289</v>
      </c>
      <c r="C1360" s="12" t="s">
        <v>9913</v>
      </c>
      <c r="D1360" s="84">
        <v>2873</v>
      </c>
      <c r="E1360" s="12" t="s">
        <v>6760</v>
      </c>
      <c r="F1360" s="12" t="s">
        <v>3384</v>
      </c>
      <c r="G1360" s="12">
        <v>1328159.17</v>
      </c>
      <c r="H1360" s="19">
        <v>43745</v>
      </c>
      <c r="I1360" s="925" t="s">
        <v>3290</v>
      </c>
    </row>
    <row r="1361" spans="1:22" ht="81">
      <c r="A1361" s="12">
        <f t="shared" si="21"/>
        <v>1350</v>
      </c>
      <c r="B1361" s="13" t="s">
        <v>3289</v>
      </c>
      <c r="C1361" s="12" t="s">
        <v>3555</v>
      </c>
      <c r="D1361" s="12">
        <v>38</v>
      </c>
      <c r="E1361" s="12" t="s">
        <v>3556</v>
      </c>
      <c r="F1361" s="12" t="s">
        <v>3557</v>
      </c>
      <c r="G1361" s="12">
        <v>34367.22</v>
      </c>
      <c r="H1361" s="19">
        <v>43452</v>
      </c>
      <c r="I1361" s="13" t="s">
        <v>6675</v>
      </c>
    </row>
    <row r="1362" spans="1:22" ht="81">
      <c r="A1362" s="12">
        <f t="shared" si="21"/>
        <v>1351</v>
      </c>
      <c r="B1362" s="926" t="s">
        <v>3289</v>
      </c>
      <c r="C1362" s="12" t="s">
        <v>3677</v>
      </c>
      <c r="D1362" s="12">
        <v>47455</v>
      </c>
      <c r="E1362" s="12" t="s">
        <v>3661</v>
      </c>
      <c r="F1362" s="12" t="s">
        <v>3678</v>
      </c>
      <c r="G1362" s="12">
        <v>7590427.25</v>
      </c>
      <c r="H1362" s="19">
        <v>43452</v>
      </c>
      <c r="I1362" s="13" t="s">
        <v>6675</v>
      </c>
    </row>
    <row r="1363" spans="1:22" ht="60.75">
      <c r="A1363" s="12">
        <f t="shared" si="21"/>
        <v>1352</v>
      </c>
      <c r="B1363" s="13" t="s">
        <v>3289</v>
      </c>
      <c r="C1363" s="12" t="s">
        <v>3791</v>
      </c>
      <c r="D1363" s="12">
        <v>2300</v>
      </c>
      <c r="E1363" s="12" t="s">
        <v>6924</v>
      </c>
      <c r="F1363" s="12" t="s">
        <v>9914</v>
      </c>
      <c r="G1363" s="12">
        <v>142324</v>
      </c>
      <c r="H1363" s="19">
        <v>44337</v>
      </c>
      <c r="I1363" s="13" t="s">
        <v>9567</v>
      </c>
    </row>
    <row r="1364" spans="1:22" ht="81">
      <c r="A1364" s="12">
        <f t="shared" si="21"/>
        <v>1353</v>
      </c>
      <c r="B1364" s="13" t="s">
        <v>3289</v>
      </c>
      <c r="C1364" s="12" t="s">
        <v>9915</v>
      </c>
      <c r="D1364" s="12">
        <v>1100</v>
      </c>
      <c r="E1364" s="12" t="s">
        <v>6939</v>
      </c>
      <c r="F1364" s="12" t="s">
        <v>8411</v>
      </c>
      <c r="G1364" s="12">
        <v>68068</v>
      </c>
      <c r="H1364" s="19">
        <v>43452</v>
      </c>
      <c r="I1364" s="13" t="s">
        <v>6675</v>
      </c>
    </row>
    <row r="1365" spans="1:22" ht="60.75">
      <c r="A1365" s="12">
        <f t="shared" si="21"/>
        <v>1354</v>
      </c>
      <c r="B1365" s="13" t="s">
        <v>3289</v>
      </c>
      <c r="C1365" s="12" t="s">
        <v>8412</v>
      </c>
      <c r="D1365" s="12">
        <v>2000</v>
      </c>
      <c r="E1365" s="12" t="s">
        <v>6924</v>
      </c>
      <c r="F1365" s="12" t="s">
        <v>8413</v>
      </c>
      <c r="G1365" s="12">
        <v>123760</v>
      </c>
      <c r="H1365" s="19">
        <v>43507</v>
      </c>
      <c r="I1365" s="925" t="s">
        <v>7509</v>
      </c>
    </row>
    <row r="1366" spans="1:22" ht="81">
      <c r="A1366" s="12">
        <f t="shared" si="21"/>
        <v>1355</v>
      </c>
      <c r="B1366" s="925" t="s">
        <v>3289</v>
      </c>
      <c r="C1366" s="12" t="s">
        <v>9916</v>
      </c>
      <c r="D1366" s="63">
        <v>2000</v>
      </c>
      <c r="E1366" s="12" t="s">
        <v>6939</v>
      </c>
      <c r="F1366" s="63" t="s">
        <v>8414</v>
      </c>
      <c r="G1366" s="12">
        <v>123760</v>
      </c>
      <c r="H1366" s="19">
        <v>43745</v>
      </c>
      <c r="I1366" s="925" t="s">
        <v>3290</v>
      </c>
      <c r="J1366" s="932"/>
      <c r="K1366" s="932"/>
      <c r="L1366" s="932"/>
      <c r="M1366" s="932"/>
      <c r="N1366" s="932"/>
      <c r="O1366" s="932"/>
      <c r="P1366" s="932"/>
      <c r="Q1366" s="932"/>
      <c r="R1366" s="932"/>
      <c r="S1366" s="932"/>
      <c r="T1366" s="932"/>
      <c r="U1366" s="932"/>
      <c r="V1366" s="932"/>
    </row>
    <row r="1367" spans="1:22" ht="81">
      <c r="A1367" s="12">
        <f t="shared" si="21"/>
        <v>1356</v>
      </c>
      <c r="B1367" s="13" t="s">
        <v>3289</v>
      </c>
      <c r="C1367" s="12" t="s">
        <v>113</v>
      </c>
      <c r="D1367" s="12">
        <v>2200</v>
      </c>
      <c r="E1367" s="12" t="s">
        <v>6939</v>
      </c>
      <c r="F1367" s="12" t="s">
        <v>8415</v>
      </c>
      <c r="G1367" s="12">
        <v>136136</v>
      </c>
      <c r="H1367" s="19">
        <v>43452</v>
      </c>
      <c r="I1367" s="13" t="s">
        <v>6675</v>
      </c>
    </row>
    <row r="1368" spans="1:22" ht="81">
      <c r="A1368" s="12">
        <f t="shared" si="21"/>
        <v>1357</v>
      </c>
      <c r="B1368" s="929" t="s">
        <v>3289</v>
      </c>
      <c r="C1368" s="12" t="s">
        <v>9917</v>
      </c>
      <c r="D1368" s="12">
        <v>1000</v>
      </c>
      <c r="E1368" s="12" t="s">
        <v>6939</v>
      </c>
      <c r="F1368" s="12" t="s">
        <v>8416</v>
      </c>
      <c r="G1368" s="12">
        <v>61880</v>
      </c>
      <c r="H1368" s="19">
        <v>43745</v>
      </c>
      <c r="I1368" s="925" t="s">
        <v>3290</v>
      </c>
      <c r="J1368" s="935"/>
      <c r="K1368" s="935"/>
      <c r="L1368" s="935"/>
      <c r="M1368" s="935"/>
      <c r="N1368" s="935"/>
      <c r="O1368" s="935"/>
      <c r="P1368" s="935"/>
      <c r="Q1368" s="935"/>
      <c r="R1368" s="935"/>
      <c r="S1368" s="935"/>
      <c r="T1368" s="935"/>
      <c r="U1368" s="935"/>
      <c r="V1368" s="935"/>
    </row>
    <row r="1369" spans="1:22" ht="81">
      <c r="A1369" s="12">
        <f t="shared" si="21"/>
        <v>1358</v>
      </c>
      <c r="B1369" s="933" t="s">
        <v>3289</v>
      </c>
      <c r="C1369" s="19" t="s">
        <v>9918</v>
      </c>
      <c r="D1369" s="189">
        <v>1000</v>
      </c>
      <c r="E1369" s="19" t="s">
        <v>6924</v>
      </c>
      <c r="F1369" s="19" t="s">
        <v>8417</v>
      </c>
      <c r="G1369" s="12">
        <v>61880</v>
      </c>
      <c r="H1369" s="19">
        <v>43745</v>
      </c>
      <c r="I1369" s="925" t="s">
        <v>3290</v>
      </c>
      <c r="J1369" s="967"/>
      <c r="K1369" s="947"/>
      <c r="L1369" s="947"/>
      <c r="M1369" s="947"/>
      <c r="N1369" s="947"/>
      <c r="O1369" s="947"/>
      <c r="P1369" s="947"/>
      <c r="Q1369" s="947"/>
      <c r="R1369" s="947"/>
      <c r="S1369" s="947"/>
      <c r="T1369" s="947"/>
      <c r="U1369" s="947"/>
      <c r="V1369" s="947"/>
    </row>
    <row r="1370" spans="1:22" ht="81">
      <c r="A1370" s="12">
        <f t="shared" si="21"/>
        <v>1359</v>
      </c>
      <c r="B1370" s="13" t="s">
        <v>3289</v>
      </c>
      <c r="C1370" s="12" t="s">
        <v>3559</v>
      </c>
      <c r="D1370" s="12">
        <v>3855</v>
      </c>
      <c r="E1370" s="12" t="s">
        <v>3510</v>
      </c>
      <c r="F1370" s="12" t="s">
        <v>3560</v>
      </c>
      <c r="G1370" s="12">
        <v>616607.25</v>
      </c>
      <c r="H1370" s="19">
        <v>43452</v>
      </c>
      <c r="I1370" s="13" t="s">
        <v>6675</v>
      </c>
    </row>
    <row r="1371" spans="1:22" ht="81">
      <c r="A1371" s="12">
        <f t="shared" si="21"/>
        <v>1360</v>
      </c>
      <c r="B1371" s="13" t="s">
        <v>3289</v>
      </c>
      <c r="C1371" s="12" t="s">
        <v>9919</v>
      </c>
      <c r="D1371" s="12">
        <v>1492</v>
      </c>
      <c r="E1371" s="12" t="s">
        <v>6939</v>
      </c>
      <c r="F1371" s="12" t="s">
        <v>8418</v>
      </c>
      <c r="G1371" s="12">
        <v>92324.96</v>
      </c>
      <c r="H1371" s="19">
        <v>43452</v>
      </c>
      <c r="I1371" s="13" t="s">
        <v>6675</v>
      </c>
    </row>
    <row r="1372" spans="1:22" ht="78.75" customHeight="1">
      <c r="A1372" s="12">
        <f t="shared" si="21"/>
        <v>1361</v>
      </c>
      <c r="B1372" s="929" t="s">
        <v>3289</v>
      </c>
      <c r="C1372" s="12" t="s">
        <v>9920</v>
      </c>
      <c r="D1372" s="12">
        <v>1500</v>
      </c>
      <c r="E1372" s="12" t="s">
        <v>6939</v>
      </c>
      <c r="F1372" s="12" t="s">
        <v>8419</v>
      </c>
      <c r="G1372" s="12">
        <v>92820</v>
      </c>
      <c r="H1372" s="19">
        <v>43745</v>
      </c>
      <c r="I1372" s="925" t="s">
        <v>3290</v>
      </c>
      <c r="J1372" s="932"/>
      <c r="K1372" s="932"/>
      <c r="L1372" s="932"/>
      <c r="M1372" s="932"/>
      <c r="N1372" s="932"/>
      <c r="O1372" s="932"/>
      <c r="P1372" s="932"/>
      <c r="Q1372" s="932"/>
      <c r="R1372" s="932"/>
      <c r="S1372" s="932"/>
      <c r="T1372" s="932"/>
      <c r="U1372" s="932"/>
      <c r="V1372" s="932"/>
    </row>
    <row r="1373" spans="1:22" ht="81">
      <c r="A1373" s="12">
        <f t="shared" si="21"/>
        <v>1362</v>
      </c>
      <c r="B1373" s="13" t="s">
        <v>3289</v>
      </c>
      <c r="C1373" s="12" t="s">
        <v>113</v>
      </c>
      <c r="D1373" s="12">
        <v>1000</v>
      </c>
      <c r="E1373" s="12" t="s">
        <v>6939</v>
      </c>
      <c r="F1373" s="12" t="s">
        <v>8420</v>
      </c>
      <c r="G1373" s="12">
        <v>61880</v>
      </c>
      <c r="H1373" s="19">
        <v>43452</v>
      </c>
      <c r="I1373" s="13" t="s">
        <v>6675</v>
      </c>
    </row>
    <row r="1374" spans="1:22" ht="81">
      <c r="A1374" s="12">
        <f t="shared" si="21"/>
        <v>1363</v>
      </c>
      <c r="B1374" s="13" t="s">
        <v>3289</v>
      </c>
      <c r="C1374" s="12" t="s">
        <v>3561</v>
      </c>
      <c r="D1374" s="12">
        <v>2427</v>
      </c>
      <c r="E1374" s="12" t="s">
        <v>3510</v>
      </c>
      <c r="F1374" s="12" t="s">
        <v>3562</v>
      </c>
      <c r="G1374" s="12">
        <v>318373.86</v>
      </c>
      <c r="H1374" s="19">
        <v>43452</v>
      </c>
      <c r="I1374" s="13" t="s">
        <v>6675</v>
      </c>
    </row>
    <row r="1375" spans="1:22" ht="69.75" customHeight="1">
      <c r="A1375" s="12">
        <f t="shared" si="21"/>
        <v>1364</v>
      </c>
      <c r="B1375" s="13" t="s">
        <v>3289</v>
      </c>
      <c r="C1375" s="12" t="s">
        <v>3561</v>
      </c>
      <c r="D1375" s="12">
        <v>3777</v>
      </c>
      <c r="E1375" s="12" t="s">
        <v>3510</v>
      </c>
      <c r="F1375" s="12" t="s">
        <v>3563</v>
      </c>
      <c r="G1375" s="12">
        <v>495466.86</v>
      </c>
      <c r="H1375" s="19">
        <v>43452</v>
      </c>
      <c r="I1375" s="13" t="s">
        <v>6675</v>
      </c>
    </row>
    <row r="1376" spans="1:22" ht="81">
      <c r="A1376" s="12">
        <f t="shared" si="21"/>
        <v>1365</v>
      </c>
      <c r="B1376" s="926" t="s">
        <v>3289</v>
      </c>
      <c r="C1376" s="12" t="s">
        <v>3676</v>
      </c>
      <c r="D1376" s="12">
        <v>3516</v>
      </c>
      <c r="E1376" s="12" t="s">
        <v>3661</v>
      </c>
      <c r="F1376" s="12" t="s">
        <v>3558</v>
      </c>
      <c r="G1376" s="12">
        <v>562384.19999999995</v>
      </c>
      <c r="H1376" s="19">
        <v>43452</v>
      </c>
      <c r="I1376" s="13" t="s">
        <v>6675</v>
      </c>
    </row>
    <row r="1377" spans="1:22" ht="81">
      <c r="A1377" s="12">
        <f t="shared" si="21"/>
        <v>1366</v>
      </c>
      <c r="B1377" s="933" t="s">
        <v>3289</v>
      </c>
      <c r="C1377" s="19" t="s">
        <v>9921</v>
      </c>
      <c r="D1377" s="189">
        <v>2500</v>
      </c>
      <c r="E1377" s="19" t="s">
        <v>6924</v>
      </c>
      <c r="F1377" s="19" t="s">
        <v>8421</v>
      </c>
      <c r="G1377" s="12">
        <v>104425</v>
      </c>
      <c r="H1377" s="19">
        <v>43745</v>
      </c>
      <c r="I1377" s="925" t="s">
        <v>3290</v>
      </c>
      <c r="J1377" s="934"/>
      <c r="K1377" s="935"/>
      <c r="L1377" s="935"/>
      <c r="M1377" s="935"/>
      <c r="N1377" s="935"/>
      <c r="O1377" s="935"/>
      <c r="P1377" s="935"/>
      <c r="Q1377" s="935"/>
      <c r="R1377" s="935"/>
      <c r="S1377" s="935"/>
      <c r="T1377" s="935"/>
      <c r="U1377" s="935"/>
      <c r="V1377" s="935"/>
    </row>
    <row r="1378" spans="1:22" ht="81">
      <c r="A1378" s="12">
        <f t="shared" si="21"/>
        <v>1367</v>
      </c>
      <c r="B1378" s="13" t="s">
        <v>3289</v>
      </c>
      <c r="C1378" s="12" t="s">
        <v>9922</v>
      </c>
      <c r="D1378" s="12">
        <v>1010</v>
      </c>
      <c r="E1378" s="12" t="s">
        <v>6939</v>
      </c>
      <c r="F1378" s="12" t="s">
        <v>8422</v>
      </c>
      <c r="G1378" s="12">
        <v>42187.7</v>
      </c>
      <c r="H1378" s="19">
        <v>43452</v>
      </c>
      <c r="I1378" s="13" t="s">
        <v>6675</v>
      </c>
    </row>
    <row r="1379" spans="1:22" ht="81">
      <c r="A1379" s="12">
        <f t="shared" si="21"/>
        <v>1368</v>
      </c>
      <c r="B1379" s="933" t="s">
        <v>3289</v>
      </c>
      <c r="C1379" s="19" t="s">
        <v>9923</v>
      </c>
      <c r="D1379" s="189">
        <v>1600</v>
      </c>
      <c r="E1379" s="19" t="s">
        <v>6924</v>
      </c>
      <c r="F1379" s="19" t="s">
        <v>8423</v>
      </c>
      <c r="G1379" s="12">
        <v>66832</v>
      </c>
      <c r="H1379" s="19">
        <v>43745</v>
      </c>
      <c r="I1379" s="925" t="s">
        <v>3290</v>
      </c>
      <c r="J1379" s="934"/>
      <c r="K1379" s="935"/>
      <c r="L1379" s="935"/>
      <c r="M1379" s="935"/>
      <c r="N1379" s="935"/>
      <c r="O1379" s="935"/>
      <c r="P1379" s="935"/>
      <c r="Q1379" s="935"/>
      <c r="R1379" s="935"/>
      <c r="S1379" s="935"/>
      <c r="T1379" s="935"/>
      <c r="U1379" s="935"/>
      <c r="V1379" s="935"/>
    </row>
    <row r="1380" spans="1:22" ht="81">
      <c r="A1380" s="12">
        <f t="shared" si="21"/>
        <v>1369</v>
      </c>
      <c r="B1380" s="926" t="s">
        <v>3289</v>
      </c>
      <c r="C1380" s="12" t="s">
        <v>8424</v>
      </c>
      <c r="D1380" s="12">
        <v>793</v>
      </c>
      <c r="E1380" s="12" t="s">
        <v>7105</v>
      </c>
      <c r="F1380" s="12" t="s">
        <v>8425</v>
      </c>
      <c r="G1380" s="12">
        <v>33123.61</v>
      </c>
      <c r="H1380" s="19">
        <v>43717</v>
      </c>
      <c r="I1380" s="925" t="s">
        <v>8426</v>
      </c>
    </row>
    <row r="1381" spans="1:22" ht="81">
      <c r="A1381" s="12">
        <f t="shared" si="21"/>
        <v>1370</v>
      </c>
      <c r="B1381" s="13" t="s">
        <v>3289</v>
      </c>
      <c r="C1381" s="12" t="s">
        <v>9924</v>
      </c>
      <c r="D1381" s="12">
        <v>1000</v>
      </c>
      <c r="E1381" s="12" t="s">
        <v>6939</v>
      </c>
      <c r="F1381" s="12" t="s">
        <v>8427</v>
      </c>
      <c r="G1381" s="12">
        <v>41770</v>
      </c>
      <c r="H1381" s="19">
        <v>43452</v>
      </c>
      <c r="I1381" s="13" t="s">
        <v>6675</v>
      </c>
    </row>
    <row r="1382" spans="1:22" ht="81">
      <c r="A1382" s="12">
        <f t="shared" si="21"/>
        <v>1371</v>
      </c>
      <c r="B1382" s="13" t="s">
        <v>3289</v>
      </c>
      <c r="C1382" s="12" t="s">
        <v>9925</v>
      </c>
      <c r="D1382" s="12">
        <v>546</v>
      </c>
      <c r="E1382" s="12" t="s">
        <v>6939</v>
      </c>
      <c r="F1382" s="12" t="s">
        <v>8428</v>
      </c>
      <c r="G1382" s="12">
        <v>22806.42</v>
      </c>
      <c r="H1382" s="19">
        <v>43452</v>
      </c>
      <c r="I1382" s="13" t="s">
        <v>6675</v>
      </c>
    </row>
    <row r="1383" spans="1:22" ht="81">
      <c r="A1383" s="12">
        <f t="shared" si="21"/>
        <v>1372</v>
      </c>
      <c r="B1383" s="13" t="s">
        <v>3289</v>
      </c>
      <c r="C1383" s="12" t="s">
        <v>9926</v>
      </c>
      <c r="D1383" s="12">
        <v>1000</v>
      </c>
      <c r="E1383" s="12" t="s">
        <v>6939</v>
      </c>
      <c r="F1383" s="12" t="s">
        <v>8429</v>
      </c>
      <c r="G1383" s="12">
        <v>41770</v>
      </c>
      <c r="H1383" s="19">
        <v>43452</v>
      </c>
      <c r="I1383" s="13" t="s">
        <v>6675</v>
      </c>
    </row>
    <row r="1384" spans="1:22" ht="81">
      <c r="A1384" s="12">
        <f t="shared" si="21"/>
        <v>1373</v>
      </c>
      <c r="B1384" s="13" t="s">
        <v>3289</v>
      </c>
      <c r="C1384" s="12" t="s">
        <v>9927</v>
      </c>
      <c r="D1384" s="12">
        <v>1000</v>
      </c>
      <c r="E1384" s="12" t="s">
        <v>6939</v>
      </c>
      <c r="F1384" s="12" t="s">
        <v>8430</v>
      </c>
      <c r="G1384" s="12">
        <v>41770</v>
      </c>
      <c r="H1384" s="19">
        <v>43452</v>
      </c>
      <c r="I1384" s="13" t="s">
        <v>6675</v>
      </c>
    </row>
    <row r="1385" spans="1:22" ht="81">
      <c r="A1385" s="12">
        <f t="shared" si="21"/>
        <v>1374</v>
      </c>
      <c r="B1385" s="13" t="s">
        <v>3289</v>
      </c>
      <c r="C1385" s="12" t="s">
        <v>113</v>
      </c>
      <c r="D1385" s="12">
        <v>500</v>
      </c>
      <c r="E1385" s="12" t="s">
        <v>6939</v>
      </c>
      <c r="F1385" s="12" t="s">
        <v>8431</v>
      </c>
      <c r="G1385" s="12">
        <v>30940</v>
      </c>
      <c r="H1385" s="19">
        <v>43452</v>
      </c>
      <c r="I1385" s="13" t="s">
        <v>6675</v>
      </c>
    </row>
    <row r="1386" spans="1:22" ht="81">
      <c r="A1386" s="12">
        <f t="shared" si="21"/>
        <v>1375</v>
      </c>
      <c r="B1386" s="926" t="s">
        <v>3289</v>
      </c>
      <c r="C1386" s="12" t="s">
        <v>3679</v>
      </c>
      <c r="D1386" s="12">
        <v>19700</v>
      </c>
      <c r="E1386" s="12" t="s">
        <v>3661</v>
      </c>
      <c r="F1386" s="12" t="s">
        <v>3680</v>
      </c>
      <c r="G1386" s="12">
        <v>3143923</v>
      </c>
      <c r="H1386" s="19">
        <v>43452</v>
      </c>
      <c r="I1386" s="13" t="s">
        <v>6675</v>
      </c>
    </row>
    <row r="1387" spans="1:22" ht="81">
      <c r="A1387" s="12">
        <f t="shared" si="21"/>
        <v>1376</v>
      </c>
      <c r="B1387" s="933" t="s">
        <v>3289</v>
      </c>
      <c r="C1387" s="19" t="s">
        <v>9928</v>
      </c>
      <c r="D1387" s="189">
        <v>500</v>
      </c>
      <c r="E1387" s="19" t="s">
        <v>6924</v>
      </c>
      <c r="F1387" s="19" t="s">
        <v>8432</v>
      </c>
      <c r="G1387" s="12">
        <v>16830</v>
      </c>
      <c r="H1387" s="19">
        <v>43745</v>
      </c>
      <c r="I1387" s="925" t="s">
        <v>3290</v>
      </c>
      <c r="J1387" s="934"/>
      <c r="K1387" s="935"/>
      <c r="L1387" s="935"/>
      <c r="M1387" s="935"/>
      <c r="N1387" s="935"/>
      <c r="O1387" s="935"/>
      <c r="P1387" s="935"/>
      <c r="Q1387" s="935"/>
      <c r="R1387" s="935"/>
      <c r="S1387" s="935"/>
      <c r="T1387" s="935"/>
      <c r="U1387" s="935"/>
      <c r="V1387" s="935"/>
    </row>
    <row r="1388" spans="1:22" ht="74.25" customHeight="1">
      <c r="A1388" s="12">
        <f t="shared" si="21"/>
        <v>1377</v>
      </c>
      <c r="B1388" s="13" t="s">
        <v>3289</v>
      </c>
      <c r="C1388" s="12" t="s">
        <v>3486</v>
      </c>
      <c r="D1388" s="12">
        <v>53</v>
      </c>
      <c r="E1388" s="12" t="s">
        <v>3484</v>
      </c>
      <c r="F1388" s="12" t="s">
        <v>3487</v>
      </c>
      <c r="G1388" s="12">
        <v>34367.699999999997</v>
      </c>
      <c r="H1388" s="19">
        <v>43452</v>
      </c>
      <c r="I1388" s="13" t="s">
        <v>6675</v>
      </c>
    </row>
    <row r="1389" spans="1:22" ht="81">
      <c r="A1389" s="12">
        <f t="shared" si="21"/>
        <v>1378</v>
      </c>
      <c r="B1389" s="926" t="s">
        <v>3289</v>
      </c>
      <c r="C1389" s="12" t="s">
        <v>3486</v>
      </c>
      <c r="D1389" s="12">
        <v>6438</v>
      </c>
      <c r="E1389" s="12" t="s">
        <v>3661</v>
      </c>
      <c r="F1389" s="12" t="s">
        <v>3737</v>
      </c>
      <c r="G1389" s="12">
        <v>746035.44</v>
      </c>
      <c r="H1389" s="19">
        <v>43452</v>
      </c>
      <c r="I1389" s="13" t="s">
        <v>6675</v>
      </c>
    </row>
    <row r="1390" spans="1:22" ht="60.75">
      <c r="A1390" s="12">
        <f t="shared" si="21"/>
        <v>1379</v>
      </c>
      <c r="B1390" s="929" t="s">
        <v>3289</v>
      </c>
      <c r="C1390" s="12" t="s">
        <v>9929</v>
      </c>
      <c r="D1390" s="12">
        <v>6709</v>
      </c>
      <c r="E1390" s="12" t="s">
        <v>3362</v>
      </c>
      <c r="F1390" s="12" t="s">
        <v>3332</v>
      </c>
      <c r="G1390" s="12">
        <v>1945341.64</v>
      </c>
      <c r="H1390" s="19">
        <v>43745</v>
      </c>
      <c r="I1390" s="925" t="s">
        <v>3290</v>
      </c>
    </row>
    <row r="1391" spans="1:22" ht="64.5" customHeight="1">
      <c r="A1391" s="12">
        <f t="shared" si="21"/>
        <v>1380</v>
      </c>
      <c r="B1391" s="929" t="s">
        <v>3289</v>
      </c>
      <c r="C1391" s="12" t="s">
        <v>881</v>
      </c>
      <c r="D1391" s="94">
        <v>4214</v>
      </c>
      <c r="E1391" s="12" t="s">
        <v>7023</v>
      </c>
      <c r="F1391" s="12" t="s">
        <v>8433</v>
      </c>
      <c r="G1391" s="12">
        <v>635555.48</v>
      </c>
      <c r="H1391" s="19">
        <v>43745</v>
      </c>
      <c r="I1391" s="13" t="s">
        <v>3290</v>
      </c>
      <c r="J1391" s="934"/>
      <c r="K1391" s="935"/>
      <c r="L1391" s="935"/>
      <c r="M1391" s="935"/>
      <c r="N1391" s="935"/>
      <c r="O1391" s="935"/>
      <c r="P1391" s="935"/>
      <c r="Q1391" s="935"/>
      <c r="R1391" s="935"/>
      <c r="S1391" s="935"/>
      <c r="T1391" s="935"/>
      <c r="U1391" s="935"/>
      <c r="V1391" s="935"/>
    </row>
    <row r="1392" spans="1:22" ht="60.75">
      <c r="A1392" s="12">
        <f t="shared" si="21"/>
        <v>1381</v>
      </c>
      <c r="B1392" s="929" t="s">
        <v>3289</v>
      </c>
      <c r="C1392" s="12" t="s">
        <v>6680</v>
      </c>
      <c r="D1392" s="12">
        <v>11160</v>
      </c>
      <c r="E1392" s="12" t="s">
        <v>6681</v>
      </c>
      <c r="F1392" s="12" t="s">
        <v>3368</v>
      </c>
      <c r="G1392" s="12">
        <v>3541737.6</v>
      </c>
      <c r="H1392" s="19">
        <v>43745</v>
      </c>
      <c r="I1392" s="13" t="s">
        <v>3290</v>
      </c>
    </row>
    <row r="1393" spans="1:22" ht="60.75">
      <c r="A1393" s="12">
        <f t="shared" si="21"/>
        <v>1382</v>
      </c>
      <c r="B1393" s="929" t="s">
        <v>3289</v>
      </c>
      <c r="C1393" s="12" t="s">
        <v>6682</v>
      </c>
      <c r="D1393" s="12">
        <v>39715</v>
      </c>
      <c r="E1393" s="12" t="s">
        <v>3305</v>
      </c>
      <c r="F1393" s="12" t="s">
        <v>3338</v>
      </c>
      <c r="G1393" s="12">
        <v>10632499.800000001</v>
      </c>
      <c r="H1393" s="19">
        <v>43745</v>
      </c>
      <c r="I1393" s="13" t="s">
        <v>3290</v>
      </c>
    </row>
    <row r="1394" spans="1:22" ht="81">
      <c r="A1394" s="12">
        <f t="shared" si="21"/>
        <v>1383</v>
      </c>
      <c r="B1394" s="927" t="s">
        <v>3289</v>
      </c>
      <c r="C1394" s="12" t="s">
        <v>3759</v>
      </c>
      <c r="D1394" s="12">
        <v>4161</v>
      </c>
      <c r="E1394" s="12" t="s">
        <v>3608</v>
      </c>
      <c r="F1394" s="12" t="s">
        <v>3760</v>
      </c>
      <c r="G1394" s="12">
        <v>2579.8200000000002</v>
      </c>
      <c r="H1394" s="19">
        <v>43452</v>
      </c>
      <c r="I1394" s="13" t="s">
        <v>6675</v>
      </c>
    </row>
    <row r="1395" spans="1:22" ht="162">
      <c r="A1395" s="12">
        <f t="shared" si="21"/>
        <v>1384</v>
      </c>
      <c r="B1395" s="13" t="s">
        <v>3289</v>
      </c>
      <c r="C1395" s="12" t="s">
        <v>3479</v>
      </c>
      <c r="D1395" s="12">
        <v>86</v>
      </c>
      <c r="E1395" s="12" t="s">
        <v>3484</v>
      </c>
      <c r="F1395" s="12" t="s">
        <v>3485</v>
      </c>
      <c r="G1395" s="12">
        <v>34368.75</v>
      </c>
      <c r="H1395" s="19">
        <v>43452</v>
      </c>
      <c r="I1395" s="13" t="s">
        <v>6675</v>
      </c>
    </row>
    <row r="1396" spans="1:22" ht="162">
      <c r="A1396" s="12">
        <f t="shared" si="21"/>
        <v>1385</v>
      </c>
      <c r="B1396" s="13" t="s">
        <v>3289</v>
      </c>
      <c r="C1396" s="12" t="s">
        <v>3479</v>
      </c>
      <c r="D1396" s="12">
        <v>28</v>
      </c>
      <c r="E1396" s="12" t="s">
        <v>3480</v>
      </c>
      <c r="F1396" s="12" t="s">
        <v>3481</v>
      </c>
      <c r="G1396" s="12">
        <v>34366.9</v>
      </c>
      <c r="H1396" s="19">
        <v>43452</v>
      </c>
      <c r="I1396" s="13" t="s">
        <v>6675</v>
      </c>
    </row>
    <row r="1397" spans="1:22" ht="162">
      <c r="A1397" s="12">
        <f t="shared" si="21"/>
        <v>1386</v>
      </c>
      <c r="B1397" s="13" t="s">
        <v>3289</v>
      </c>
      <c r="C1397" s="12" t="s">
        <v>3479</v>
      </c>
      <c r="D1397" s="12">
        <v>28</v>
      </c>
      <c r="E1397" s="12" t="s">
        <v>3482</v>
      </c>
      <c r="F1397" s="12" t="s">
        <v>3483</v>
      </c>
      <c r="G1397" s="12">
        <v>34366.9</v>
      </c>
      <c r="H1397" s="19">
        <v>43452</v>
      </c>
      <c r="I1397" s="13" t="s">
        <v>6675</v>
      </c>
    </row>
    <row r="1398" spans="1:22" ht="81">
      <c r="A1398" s="12">
        <f t="shared" si="21"/>
        <v>1387</v>
      </c>
      <c r="B1398" s="926" t="s">
        <v>3289</v>
      </c>
      <c r="C1398" s="12" t="s">
        <v>3479</v>
      </c>
      <c r="D1398" s="12">
        <v>11850</v>
      </c>
      <c r="E1398" s="12" t="s">
        <v>3661</v>
      </c>
      <c r="F1398" s="12" t="s">
        <v>3738</v>
      </c>
      <c r="G1398" s="12">
        <v>1526754</v>
      </c>
      <c r="H1398" s="19">
        <v>43452</v>
      </c>
      <c r="I1398" s="13" t="s">
        <v>6675</v>
      </c>
    </row>
    <row r="1399" spans="1:22" ht="81">
      <c r="A1399" s="12">
        <f t="shared" si="21"/>
        <v>1388</v>
      </c>
      <c r="B1399" s="926" t="s">
        <v>3289</v>
      </c>
      <c r="C1399" s="12" t="s">
        <v>3739</v>
      </c>
      <c r="D1399" s="12">
        <v>4715</v>
      </c>
      <c r="E1399" s="12" t="s">
        <v>3661</v>
      </c>
      <c r="F1399" s="12" t="s">
        <v>3740</v>
      </c>
      <c r="G1399" s="12">
        <v>271772.59999999998</v>
      </c>
      <c r="H1399" s="19">
        <v>43452</v>
      </c>
      <c r="I1399" s="13" t="s">
        <v>6675</v>
      </c>
    </row>
    <row r="1400" spans="1:22" ht="60.75">
      <c r="A1400" s="12">
        <f t="shared" si="21"/>
        <v>1389</v>
      </c>
      <c r="B1400" s="929" t="s">
        <v>3289</v>
      </c>
      <c r="C1400" s="12" t="s">
        <v>9930</v>
      </c>
      <c r="D1400" s="12">
        <v>660</v>
      </c>
      <c r="E1400" s="12" t="s">
        <v>3392</v>
      </c>
      <c r="F1400" s="12" t="s">
        <v>3345</v>
      </c>
      <c r="G1400" s="12">
        <v>254885.4</v>
      </c>
      <c r="H1400" s="19">
        <v>43745</v>
      </c>
      <c r="I1400" s="13" t="s">
        <v>3290</v>
      </c>
    </row>
    <row r="1401" spans="1:22" ht="81">
      <c r="A1401" s="12">
        <f t="shared" si="21"/>
        <v>1390</v>
      </c>
      <c r="B1401" s="926" t="s">
        <v>3289</v>
      </c>
      <c r="C1401" s="12" t="s">
        <v>3741</v>
      </c>
      <c r="D1401" s="12">
        <v>2781</v>
      </c>
      <c r="E1401" s="12" t="s">
        <v>3661</v>
      </c>
      <c r="F1401" s="12" t="s">
        <v>3742</v>
      </c>
      <c r="G1401" s="12">
        <v>160296.84</v>
      </c>
      <c r="H1401" s="19">
        <v>43452</v>
      </c>
      <c r="I1401" s="13" t="s">
        <v>6675</v>
      </c>
    </row>
    <row r="1402" spans="1:22" s="993" customFormat="1" ht="81">
      <c r="A1402" s="12">
        <f t="shared" si="21"/>
        <v>1391</v>
      </c>
      <c r="B1402" s="926" t="s">
        <v>3289</v>
      </c>
      <c r="C1402" s="12" t="s">
        <v>3745</v>
      </c>
      <c r="D1402" s="12">
        <v>2385</v>
      </c>
      <c r="E1402" s="12" t="s">
        <v>3661</v>
      </c>
      <c r="F1402" s="12" t="s">
        <v>3746</v>
      </c>
      <c r="G1402" s="12">
        <v>137471.4</v>
      </c>
      <c r="H1402" s="19">
        <v>43452</v>
      </c>
      <c r="I1402" s="13" t="s">
        <v>6675</v>
      </c>
      <c r="J1402"/>
      <c r="K1402"/>
      <c r="L1402"/>
      <c r="M1402"/>
      <c r="N1402"/>
      <c r="O1402"/>
      <c r="P1402"/>
      <c r="Q1402"/>
      <c r="R1402"/>
      <c r="S1402"/>
      <c r="T1402"/>
      <c r="U1402"/>
      <c r="V1402"/>
    </row>
    <row r="1403" spans="1:22" s="993" customFormat="1" ht="60.75">
      <c r="A1403" s="12">
        <f t="shared" si="21"/>
        <v>1392</v>
      </c>
      <c r="B1403" s="925" t="s">
        <v>3289</v>
      </c>
      <c r="C1403" s="12" t="s">
        <v>9931</v>
      </c>
      <c r="D1403" s="12">
        <v>229</v>
      </c>
      <c r="E1403" s="12" t="s">
        <v>8434</v>
      </c>
      <c r="F1403" s="12" t="s">
        <v>8435</v>
      </c>
      <c r="G1403" s="12">
        <v>89151.99</v>
      </c>
      <c r="H1403" s="19">
        <v>43745</v>
      </c>
      <c r="I1403" s="925" t="s">
        <v>3290</v>
      </c>
      <c r="J1403" s="932"/>
      <c r="K1403" s="932"/>
      <c r="L1403" s="932"/>
      <c r="M1403" s="932"/>
      <c r="N1403" s="932"/>
      <c r="O1403" s="932"/>
      <c r="P1403" s="932"/>
      <c r="Q1403" s="932"/>
      <c r="R1403" s="932"/>
      <c r="S1403" s="932"/>
      <c r="T1403" s="932"/>
      <c r="U1403" s="932"/>
      <c r="V1403" s="932"/>
    </row>
    <row r="1404" spans="1:22" ht="40.5">
      <c r="A1404" s="12">
        <f t="shared" si="21"/>
        <v>1393</v>
      </c>
      <c r="B1404" s="929" t="s">
        <v>3289</v>
      </c>
      <c r="C1404" s="12" t="s">
        <v>9932</v>
      </c>
      <c r="D1404" s="84">
        <v>1984</v>
      </c>
      <c r="E1404" s="12" t="s">
        <v>3362</v>
      </c>
      <c r="F1404" s="12" t="s">
        <v>3363</v>
      </c>
      <c r="G1404" s="12">
        <v>680988.16000000003</v>
      </c>
      <c r="H1404" s="19">
        <v>43745</v>
      </c>
      <c r="I1404" s="925" t="s">
        <v>3290</v>
      </c>
    </row>
    <row r="1405" spans="1:22" ht="81">
      <c r="A1405" s="12">
        <f t="shared" si="21"/>
        <v>1394</v>
      </c>
      <c r="B1405" s="13" t="s">
        <v>3289</v>
      </c>
      <c r="C1405" s="12" t="s">
        <v>3587</v>
      </c>
      <c r="D1405" s="13">
        <v>9642</v>
      </c>
      <c r="E1405" s="13" t="s">
        <v>3510</v>
      </c>
      <c r="F1405" s="13" t="s">
        <v>3588</v>
      </c>
      <c r="G1405" s="12">
        <v>555764.88</v>
      </c>
      <c r="H1405" s="19">
        <v>43452</v>
      </c>
      <c r="I1405" s="13" t="s">
        <v>6675</v>
      </c>
    </row>
    <row r="1406" spans="1:22" ht="81">
      <c r="A1406" s="12">
        <f t="shared" si="21"/>
        <v>1395</v>
      </c>
      <c r="B1406" s="926" t="s">
        <v>3289</v>
      </c>
      <c r="C1406" s="12" t="s">
        <v>3743</v>
      </c>
      <c r="D1406" s="12">
        <v>1941</v>
      </c>
      <c r="E1406" s="12" t="s">
        <v>3661</v>
      </c>
      <c r="F1406" s="12" t="s">
        <v>3744</v>
      </c>
      <c r="G1406" s="12">
        <v>111879.24</v>
      </c>
      <c r="H1406" s="19">
        <v>43452</v>
      </c>
      <c r="I1406" s="13" t="s">
        <v>6675</v>
      </c>
    </row>
    <row r="1407" spans="1:22" ht="81">
      <c r="A1407" s="12">
        <f t="shared" si="21"/>
        <v>1396</v>
      </c>
      <c r="B1407" s="13" t="s">
        <v>3289</v>
      </c>
      <c r="C1407" s="12" t="s">
        <v>9933</v>
      </c>
      <c r="D1407" s="12">
        <v>256</v>
      </c>
      <c r="E1407" s="12" t="s">
        <v>8436</v>
      </c>
      <c r="F1407" s="12" t="s">
        <v>8437</v>
      </c>
      <c r="G1407" s="12">
        <v>60761.599999999999</v>
      </c>
      <c r="H1407" s="19">
        <v>43452</v>
      </c>
      <c r="I1407" s="13" t="s">
        <v>6675</v>
      </c>
    </row>
    <row r="1408" spans="1:22" ht="81">
      <c r="A1408" s="12">
        <f t="shared" si="21"/>
        <v>1397</v>
      </c>
      <c r="B1408" s="13" t="s">
        <v>3289</v>
      </c>
      <c r="C1408" s="12" t="s">
        <v>3539</v>
      </c>
      <c r="D1408" s="12">
        <v>7282</v>
      </c>
      <c r="E1408" s="12" t="s">
        <v>3510</v>
      </c>
      <c r="F1408" s="12" t="s">
        <v>3540</v>
      </c>
      <c r="G1408" s="12">
        <v>419734.48</v>
      </c>
      <c r="H1408" s="19">
        <v>43452</v>
      </c>
      <c r="I1408" s="13" t="s">
        <v>6675</v>
      </c>
    </row>
    <row r="1409" spans="1:9" ht="60.75">
      <c r="A1409" s="12">
        <f t="shared" si="21"/>
        <v>1398</v>
      </c>
      <c r="B1409" s="925" t="s">
        <v>3289</v>
      </c>
      <c r="C1409" s="12" t="s">
        <v>9934</v>
      </c>
      <c r="D1409" s="12">
        <v>1712</v>
      </c>
      <c r="E1409" s="84" t="s">
        <v>3294</v>
      </c>
      <c r="F1409" s="12" t="s">
        <v>3295</v>
      </c>
      <c r="G1409" s="12">
        <v>698496</v>
      </c>
      <c r="H1409" s="19">
        <v>43745</v>
      </c>
      <c r="I1409" s="925" t="s">
        <v>3290</v>
      </c>
    </row>
    <row r="1410" spans="1:9" ht="81">
      <c r="A1410" s="12">
        <f t="shared" si="21"/>
        <v>1399</v>
      </c>
      <c r="B1410" s="13" t="s">
        <v>3289</v>
      </c>
      <c r="C1410" s="12" t="s">
        <v>3547</v>
      </c>
      <c r="D1410" s="12">
        <v>4134</v>
      </c>
      <c r="E1410" s="12" t="s">
        <v>3510</v>
      </c>
      <c r="F1410" s="12" t="s">
        <v>3548</v>
      </c>
      <c r="G1410" s="12">
        <v>238283.76</v>
      </c>
      <c r="H1410" s="19">
        <v>43452</v>
      </c>
      <c r="I1410" s="13" t="s">
        <v>6675</v>
      </c>
    </row>
    <row r="1411" spans="1:9" ht="81">
      <c r="A1411" s="12">
        <f t="shared" si="21"/>
        <v>1400</v>
      </c>
      <c r="B1411" s="926" t="s">
        <v>3289</v>
      </c>
      <c r="C1411" s="12" t="s">
        <v>3665</v>
      </c>
      <c r="D1411" s="12">
        <v>3333</v>
      </c>
      <c r="E1411" s="12" t="s">
        <v>3661</v>
      </c>
      <c r="F1411" s="12" t="s">
        <v>3666</v>
      </c>
      <c r="G1411" s="12">
        <v>192114.12</v>
      </c>
      <c r="H1411" s="19">
        <v>43452</v>
      </c>
      <c r="I1411" s="13" t="s">
        <v>6675</v>
      </c>
    </row>
    <row r="1412" spans="1:9" ht="60.75">
      <c r="A1412" s="12">
        <f t="shared" si="21"/>
        <v>1401</v>
      </c>
      <c r="B1412" s="925" t="s">
        <v>3289</v>
      </c>
      <c r="C1412" s="12" t="s">
        <v>9935</v>
      </c>
      <c r="D1412" s="63">
        <v>2114</v>
      </c>
      <c r="E1412" s="12" t="s">
        <v>7012</v>
      </c>
      <c r="F1412" s="63" t="s">
        <v>8438</v>
      </c>
      <c r="G1412" s="12">
        <v>87223.64</v>
      </c>
      <c r="H1412" s="19">
        <v>43745</v>
      </c>
      <c r="I1412" s="925" t="s">
        <v>3290</v>
      </c>
    </row>
    <row r="1413" spans="1:9" ht="81">
      <c r="A1413" s="12">
        <f t="shared" si="21"/>
        <v>1402</v>
      </c>
      <c r="B1413" s="929" t="s">
        <v>3289</v>
      </c>
      <c r="C1413" s="84" t="s">
        <v>2995</v>
      </c>
      <c r="D1413" s="84">
        <v>16507</v>
      </c>
      <c r="E1413" s="84" t="s">
        <v>8439</v>
      </c>
      <c r="F1413" s="12" t="s">
        <v>8440</v>
      </c>
      <c r="G1413" s="12">
        <v>4302714.62</v>
      </c>
      <c r="H1413" s="19">
        <v>43745</v>
      </c>
      <c r="I1413" s="925" t="s">
        <v>3290</v>
      </c>
    </row>
    <row r="1414" spans="1:9" ht="81">
      <c r="A1414" s="12">
        <f t="shared" si="21"/>
        <v>1403</v>
      </c>
      <c r="B1414" s="926" t="s">
        <v>3289</v>
      </c>
      <c r="C1414" s="12" t="s">
        <v>3750</v>
      </c>
      <c r="D1414" s="12">
        <v>5403</v>
      </c>
      <c r="E1414" s="12" t="s">
        <v>3608</v>
      </c>
      <c r="F1414" s="12" t="s">
        <v>3751</v>
      </c>
      <c r="G1414" s="12">
        <v>3349.77</v>
      </c>
      <c r="H1414" s="19">
        <v>43452</v>
      </c>
      <c r="I1414" s="13" t="s">
        <v>6675</v>
      </c>
    </row>
    <row r="1415" spans="1:9" ht="81">
      <c r="A1415" s="12">
        <f t="shared" si="21"/>
        <v>1404</v>
      </c>
      <c r="B1415" s="13" t="s">
        <v>3289</v>
      </c>
      <c r="C1415" s="12" t="s">
        <v>2995</v>
      </c>
      <c r="D1415" s="12">
        <v>387</v>
      </c>
      <c r="E1415" s="12" t="s">
        <v>3387</v>
      </c>
      <c r="F1415" s="12" t="s">
        <v>3472</v>
      </c>
      <c r="G1415" s="6">
        <v>151978.76999999999</v>
      </c>
      <c r="H1415" s="19">
        <v>43452</v>
      </c>
      <c r="I1415" s="13" t="s">
        <v>6675</v>
      </c>
    </row>
    <row r="1416" spans="1:9" ht="202.5">
      <c r="A1416" s="12">
        <f t="shared" si="21"/>
        <v>1405</v>
      </c>
      <c r="B1416" s="13" t="s">
        <v>3289</v>
      </c>
      <c r="C1416" s="12" t="s">
        <v>2995</v>
      </c>
      <c r="D1416" s="12">
        <v>187</v>
      </c>
      <c r="E1416" s="12" t="s">
        <v>3470</v>
      </c>
      <c r="F1416" s="12" t="s">
        <v>3471</v>
      </c>
      <c r="G1416" s="6">
        <v>34371.980000000003</v>
      </c>
      <c r="H1416" s="19">
        <v>43452</v>
      </c>
      <c r="I1416" s="13" t="s">
        <v>6675</v>
      </c>
    </row>
    <row r="1417" spans="1:9" ht="222.75">
      <c r="A1417" s="12">
        <f t="shared" si="21"/>
        <v>1406</v>
      </c>
      <c r="B1417" s="13" t="s">
        <v>3289</v>
      </c>
      <c r="C1417" s="12" t="s">
        <v>3589</v>
      </c>
      <c r="D1417" s="13">
        <v>101</v>
      </c>
      <c r="E1417" s="13" t="s">
        <v>3590</v>
      </c>
      <c r="F1417" s="13" t="s">
        <v>3591</v>
      </c>
      <c r="G1417" s="6">
        <v>34369.230000000003</v>
      </c>
      <c r="H1417" s="19">
        <v>43452</v>
      </c>
      <c r="I1417" s="13" t="s">
        <v>6675</v>
      </c>
    </row>
    <row r="1418" spans="1:9" ht="81">
      <c r="A1418" s="12">
        <f t="shared" si="21"/>
        <v>1407</v>
      </c>
      <c r="B1418" s="926" t="s">
        <v>3289</v>
      </c>
      <c r="C1418" s="12" t="s">
        <v>3660</v>
      </c>
      <c r="D1418" s="12">
        <v>12709</v>
      </c>
      <c r="E1418" s="12" t="s">
        <v>3661</v>
      </c>
      <c r="F1418" s="12" t="s">
        <v>3662</v>
      </c>
      <c r="G1418" s="6">
        <v>1328598.8600000001</v>
      </c>
      <c r="H1418" s="19">
        <v>43452</v>
      </c>
      <c r="I1418" s="13" t="s">
        <v>6675</v>
      </c>
    </row>
    <row r="1419" spans="1:9" ht="81">
      <c r="A1419" s="12">
        <f t="shared" si="21"/>
        <v>1408</v>
      </c>
      <c r="B1419" s="13" t="s">
        <v>3289</v>
      </c>
      <c r="C1419" s="12" t="s">
        <v>3541</v>
      </c>
      <c r="D1419" s="12">
        <v>1227</v>
      </c>
      <c r="E1419" s="12" t="s">
        <v>3510</v>
      </c>
      <c r="F1419" s="12" t="s">
        <v>3542</v>
      </c>
      <c r="G1419" s="6">
        <v>70724.28</v>
      </c>
      <c r="H1419" s="19">
        <v>43452</v>
      </c>
      <c r="I1419" s="486" t="s">
        <v>6675</v>
      </c>
    </row>
    <row r="1420" spans="1:9" ht="60.75">
      <c r="A1420" s="12">
        <f t="shared" ref="A1420:A1483" si="22">1+A1419</f>
        <v>1409</v>
      </c>
      <c r="B1420" s="929" t="s">
        <v>3289</v>
      </c>
      <c r="C1420" s="12" t="s">
        <v>9936</v>
      </c>
      <c r="D1420" s="12">
        <v>14753</v>
      </c>
      <c r="E1420" s="12" t="s">
        <v>3317</v>
      </c>
      <c r="F1420" s="12" t="s">
        <v>3341</v>
      </c>
      <c r="G1420" s="6">
        <v>3819699.23</v>
      </c>
      <c r="H1420" s="19">
        <v>43745</v>
      </c>
      <c r="I1420" s="925" t="s">
        <v>3290</v>
      </c>
    </row>
    <row r="1421" spans="1:9" ht="60.75">
      <c r="A1421" s="12">
        <f t="shared" si="22"/>
        <v>1410</v>
      </c>
      <c r="B1421" s="929" t="s">
        <v>3289</v>
      </c>
      <c r="C1421" s="12" t="s">
        <v>3330</v>
      </c>
      <c r="D1421" s="12">
        <v>4198</v>
      </c>
      <c r="E1421" s="12" t="s">
        <v>3294</v>
      </c>
      <c r="F1421" s="12" t="s">
        <v>3331</v>
      </c>
      <c r="G1421" s="6">
        <v>1286309.18</v>
      </c>
      <c r="H1421" s="19">
        <v>43745</v>
      </c>
      <c r="I1421" s="925" t="s">
        <v>3290</v>
      </c>
    </row>
    <row r="1422" spans="1:9" ht="81">
      <c r="A1422" s="12">
        <f t="shared" si="22"/>
        <v>1411</v>
      </c>
      <c r="B1422" s="926" t="s">
        <v>3289</v>
      </c>
      <c r="C1422" s="12" t="s">
        <v>3663</v>
      </c>
      <c r="D1422" s="12">
        <v>18749</v>
      </c>
      <c r="E1422" s="12" t="s">
        <v>3661</v>
      </c>
      <c r="F1422" s="12" t="s">
        <v>3664</v>
      </c>
      <c r="G1422" s="6">
        <v>1080692.3600000001</v>
      </c>
      <c r="H1422" s="19">
        <v>43452</v>
      </c>
      <c r="I1422" s="13" t="s">
        <v>6675</v>
      </c>
    </row>
    <row r="1423" spans="1:9" ht="81">
      <c r="A1423" s="12">
        <f t="shared" si="22"/>
        <v>1412</v>
      </c>
      <c r="B1423" s="926" t="s">
        <v>3289</v>
      </c>
      <c r="C1423" s="12" t="s">
        <v>3543</v>
      </c>
      <c r="D1423" s="930">
        <v>320</v>
      </c>
      <c r="E1423" s="12" t="s">
        <v>3439</v>
      </c>
      <c r="F1423" s="12" t="s">
        <v>8441</v>
      </c>
      <c r="G1423" s="6">
        <v>121808</v>
      </c>
      <c r="H1423" s="19">
        <v>43452</v>
      </c>
      <c r="I1423" s="13" t="s">
        <v>6675</v>
      </c>
    </row>
    <row r="1424" spans="1:9" ht="81">
      <c r="A1424" s="12">
        <f t="shared" si="22"/>
        <v>1413</v>
      </c>
      <c r="B1424" s="13" t="s">
        <v>3289</v>
      </c>
      <c r="C1424" s="45" t="s">
        <v>3543</v>
      </c>
      <c r="D1424" s="45">
        <v>9043</v>
      </c>
      <c r="E1424" s="45" t="s">
        <v>3510</v>
      </c>
      <c r="F1424" s="45" t="s">
        <v>3544</v>
      </c>
      <c r="G1424" s="6">
        <v>521238.52</v>
      </c>
      <c r="H1424" s="19">
        <v>43452</v>
      </c>
      <c r="I1424" s="13" t="s">
        <v>6675</v>
      </c>
    </row>
    <row r="1425" spans="1:22" ht="60.75">
      <c r="A1425" s="12">
        <f t="shared" si="22"/>
        <v>1414</v>
      </c>
      <c r="B1425" s="929" t="s">
        <v>3289</v>
      </c>
      <c r="C1425" s="12" t="s">
        <v>9937</v>
      </c>
      <c r="D1425" s="12">
        <v>2417</v>
      </c>
      <c r="E1425" s="12" t="s">
        <v>3294</v>
      </c>
      <c r="F1425" s="12" t="s">
        <v>3342</v>
      </c>
      <c r="G1425" s="6">
        <v>789972.28</v>
      </c>
      <c r="H1425" s="19">
        <v>43745</v>
      </c>
      <c r="I1425" s="925" t="s">
        <v>3290</v>
      </c>
    </row>
    <row r="1426" spans="1:22" ht="40.5">
      <c r="A1426" s="12">
        <f t="shared" si="22"/>
        <v>1415</v>
      </c>
      <c r="B1426" s="929" t="s">
        <v>3289</v>
      </c>
      <c r="C1426" s="84" t="s">
        <v>2611</v>
      </c>
      <c r="D1426" s="84">
        <v>10740</v>
      </c>
      <c r="E1426" s="84" t="s">
        <v>3305</v>
      </c>
      <c r="F1426" s="12" t="s">
        <v>8442</v>
      </c>
      <c r="G1426" s="6">
        <v>3902916</v>
      </c>
      <c r="H1426" s="19">
        <v>43745</v>
      </c>
      <c r="I1426" s="925" t="s">
        <v>3290</v>
      </c>
    </row>
    <row r="1427" spans="1:22" ht="101.25">
      <c r="A1427" s="12">
        <f t="shared" si="22"/>
        <v>1416</v>
      </c>
      <c r="B1427" s="13" t="s">
        <v>3289</v>
      </c>
      <c r="C1427" s="12" t="s">
        <v>8443</v>
      </c>
      <c r="D1427" s="12">
        <v>172</v>
      </c>
      <c r="E1427" s="12" t="s">
        <v>8444</v>
      </c>
      <c r="F1427" s="12" t="s">
        <v>8445</v>
      </c>
      <c r="G1427" s="6">
        <v>52499.56</v>
      </c>
      <c r="H1427" s="19">
        <v>43320</v>
      </c>
      <c r="I1427" s="13" t="s">
        <v>8446</v>
      </c>
    </row>
    <row r="1428" spans="1:22" ht="121.5">
      <c r="A1428" s="12">
        <f t="shared" si="22"/>
        <v>1417</v>
      </c>
      <c r="B1428" s="960" t="s">
        <v>3289</v>
      </c>
      <c r="C1428" s="12" t="s">
        <v>3793</v>
      </c>
      <c r="D1428" s="12">
        <v>105</v>
      </c>
      <c r="E1428" s="12" t="s">
        <v>3794</v>
      </c>
      <c r="F1428" s="12" t="s">
        <v>3795</v>
      </c>
      <c r="G1428" s="6">
        <v>34369.360000000001</v>
      </c>
      <c r="H1428" s="19">
        <v>43769</v>
      </c>
      <c r="I1428" s="13" t="s">
        <v>6761</v>
      </c>
    </row>
    <row r="1429" spans="1:22" ht="81">
      <c r="A1429" s="12">
        <f t="shared" si="22"/>
        <v>1418</v>
      </c>
      <c r="B1429" s="926" t="s">
        <v>3289</v>
      </c>
      <c r="C1429" s="12" t="s">
        <v>3703</v>
      </c>
      <c r="D1429" s="12">
        <v>15891</v>
      </c>
      <c r="E1429" s="12" t="s">
        <v>3704</v>
      </c>
      <c r="F1429" s="12" t="s">
        <v>3705</v>
      </c>
      <c r="G1429" s="6">
        <v>915957.24</v>
      </c>
      <c r="H1429" s="19">
        <v>43452</v>
      </c>
      <c r="I1429" s="13" t="s">
        <v>6675</v>
      </c>
    </row>
    <row r="1430" spans="1:22" ht="60.75">
      <c r="A1430" s="12">
        <f t="shared" si="22"/>
        <v>1419</v>
      </c>
      <c r="B1430" s="929" t="s">
        <v>3289</v>
      </c>
      <c r="C1430" s="12" t="s">
        <v>9938</v>
      </c>
      <c r="D1430" s="12">
        <v>5000</v>
      </c>
      <c r="E1430" s="12" t="s">
        <v>6939</v>
      </c>
      <c r="F1430" s="12" t="s">
        <v>8447</v>
      </c>
      <c r="G1430" s="6">
        <v>158100</v>
      </c>
      <c r="H1430" s="19">
        <v>43745</v>
      </c>
      <c r="I1430" s="925" t="s">
        <v>3290</v>
      </c>
      <c r="J1430" s="932"/>
      <c r="K1430" s="932"/>
      <c r="L1430" s="932"/>
      <c r="M1430" s="932"/>
      <c r="N1430" s="932"/>
      <c r="O1430" s="932"/>
      <c r="P1430" s="932"/>
      <c r="Q1430" s="932"/>
      <c r="R1430" s="932"/>
      <c r="S1430" s="932"/>
      <c r="T1430" s="932"/>
      <c r="U1430" s="932"/>
      <c r="V1430" s="932"/>
    </row>
    <row r="1431" spans="1:22" ht="40.5">
      <c r="A1431" s="12">
        <f t="shared" si="22"/>
        <v>1420</v>
      </c>
      <c r="B1431" s="929" t="s">
        <v>3289</v>
      </c>
      <c r="C1431" s="84" t="s">
        <v>9939</v>
      </c>
      <c r="D1431" s="84">
        <v>694</v>
      </c>
      <c r="E1431" s="84" t="s">
        <v>6924</v>
      </c>
      <c r="F1431" s="12" t="s">
        <v>8448</v>
      </c>
      <c r="G1431" s="6">
        <v>21944.28</v>
      </c>
      <c r="H1431" s="19">
        <v>43745</v>
      </c>
      <c r="I1431" s="925" t="s">
        <v>3290</v>
      </c>
    </row>
    <row r="1432" spans="1:22" ht="132" customHeight="1">
      <c r="A1432" s="12">
        <f t="shared" si="22"/>
        <v>1421</v>
      </c>
      <c r="B1432" s="929" t="s">
        <v>3289</v>
      </c>
      <c r="C1432" s="84" t="s">
        <v>9939</v>
      </c>
      <c r="D1432" s="84">
        <v>1237</v>
      </c>
      <c r="E1432" s="84" t="s">
        <v>6924</v>
      </c>
      <c r="F1432" s="12" t="s">
        <v>8449</v>
      </c>
      <c r="G1432" s="6">
        <v>39113.94</v>
      </c>
      <c r="H1432" s="19">
        <v>43745</v>
      </c>
      <c r="I1432" s="925" t="s">
        <v>3290</v>
      </c>
    </row>
    <row r="1433" spans="1:22" ht="81">
      <c r="A1433" s="12">
        <f t="shared" si="22"/>
        <v>1422</v>
      </c>
      <c r="B1433" s="926" t="s">
        <v>3289</v>
      </c>
      <c r="C1433" s="12" t="s">
        <v>3701</v>
      </c>
      <c r="D1433" s="12">
        <v>7401</v>
      </c>
      <c r="E1433" s="12" t="s">
        <v>3661</v>
      </c>
      <c r="F1433" s="12" t="s">
        <v>3702</v>
      </c>
      <c r="G1433" s="6">
        <v>426593.64</v>
      </c>
      <c r="H1433" s="19">
        <v>43452</v>
      </c>
      <c r="I1433" s="13" t="s">
        <v>6675</v>
      </c>
    </row>
    <row r="1434" spans="1:22" ht="81">
      <c r="A1434" s="12">
        <f t="shared" si="22"/>
        <v>1423</v>
      </c>
      <c r="B1434" s="13" t="s">
        <v>3289</v>
      </c>
      <c r="C1434" s="12" t="s">
        <v>8450</v>
      </c>
      <c r="D1434" s="12">
        <v>2806</v>
      </c>
      <c r="E1434" s="12" t="s">
        <v>8451</v>
      </c>
      <c r="F1434" s="12" t="s">
        <v>8452</v>
      </c>
      <c r="G1434" s="6">
        <v>99360.46</v>
      </c>
      <c r="H1434" s="19">
        <v>43452</v>
      </c>
      <c r="I1434" s="13" t="s">
        <v>6675</v>
      </c>
    </row>
    <row r="1435" spans="1:22" ht="40.5">
      <c r="A1435" s="12">
        <f t="shared" si="22"/>
        <v>1424</v>
      </c>
      <c r="B1435" s="929" t="s">
        <v>3289</v>
      </c>
      <c r="C1435" s="84" t="s">
        <v>9940</v>
      </c>
      <c r="D1435" s="84">
        <v>961</v>
      </c>
      <c r="E1435" s="84" t="s">
        <v>6924</v>
      </c>
      <c r="F1435" s="12" t="s">
        <v>8453</v>
      </c>
      <c r="G1435" s="6">
        <v>34029.01</v>
      </c>
      <c r="H1435" s="19">
        <v>43745</v>
      </c>
      <c r="I1435" s="925" t="s">
        <v>3290</v>
      </c>
    </row>
    <row r="1436" spans="1:22" ht="81">
      <c r="A1436" s="12">
        <f t="shared" si="22"/>
        <v>1425</v>
      </c>
      <c r="B1436" s="13" t="s">
        <v>3289</v>
      </c>
      <c r="C1436" s="12" t="s">
        <v>8450</v>
      </c>
      <c r="D1436" s="12">
        <v>1764</v>
      </c>
      <c r="E1436" s="12" t="s">
        <v>8454</v>
      </c>
      <c r="F1436" s="12" t="s">
        <v>8455</v>
      </c>
      <c r="G1436" s="6">
        <v>62463.24</v>
      </c>
      <c r="H1436" s="19">
        <v>43452</v>
      </c>
      <c r="I1436" s="13" t="s">
        <v>6675</v>
      </c>
    </row>
    <row r="1437" spans="1:22" ht="81">
      <c r="A1437" s="12">
        <f t="shared" si="22"/>
        <v>1426</v>
      </c>
      <c r="B1437" s="13" t="s">
        <v>3289</v>
      </c>
      <c r="C1437" s="12" t="s">
        <v>8450</v>
      </c>
      <c r="D1437" s="12">
        <v>1625</v>
      </c>
      <c r="E1437" s="12" t="s">
        <v>6939</v>
      </c>
      <c r="F1437" s="12" t="s">
        <v>8456</v>
      </c>
      <c r="G1437" s="6">
        <v>57541.25</v>
      </c>
      <c r="H1437" s="19">
        <v>43452</v>
      </c>
      <c r="I1437" s="13" t="s">
        <v>6675</v>
      </c>
    </row>
    <row r="1438" spans="1:22" ht="81">
      <c r="A1438" s="12">
        <f t="shared" si="22"/>
        <v>1427</v>
      </c>
      <c r="B1438" s="13" t="s">
        <v>3289</v>
      </c>
      <c r="C1438" s="12" t="s">
        <v>9940</v>
      </c>
      <c r="D1438" s="12">
        <v>2894</v>
      </c>
      <c r="E1438" s="12" t="s">
        <v>6939</v>
      </c>
      <c r="F1438" s="12" t="s">
        <v>8457</v>
      </c>
      <c r="G1438" s="6">
        <v>102476.54</v>
      </c>
      <c r="H1438" s="19">
        <v>43452</v>
      </c>
      <c r="I1438" s="13" t="s">
        <v>6675</v>
      </c>
    </row>
    <row r="1439" spans="1:22" ht="81">
      <c r="A1439" s="12">
        <f t="shared" si="22"/>
        <v>1428</v>
      </c>
      <c r="B1439" s="13" t="s">
        <v>3289</v>
      </c>
      <c r="C1439" s="12" t="s">
        <v>8450</v>
      </c>
      <c r="D1439" s="12">
        <v>258.10000000000002</v>
      </c>
      <c r="E1439" s="12" t="s">
        <v>6939</v>
      </c>
      <c r="F1439" s="12" t="s">
        <v>8458</v>
      </c>
      <c r="G1439" s="6">
        <v>81443</v>
      </c>
      <c r="H1439" s="19">
        <v>43452</v>
      </c>
      <c r="I1439" s="13" t="s">
        <v>6675</v>
      </c>
    </row>
    <row r="1440" spans="1:22" ht="60.75">
      <c r="A1440" s="12">
        <f t="shared" si="22"/>
        <v>1429</v>
      </c>
      <c r="B1440" s="929" t="s">
        <v>3289</v>
      </c>
      <c r="C1440" s="12" t="s">
        <v>9941</v>
      </c>
      <c r="D1440" s="63">
        <v>1101</v>
      </c>
      <c r="E1440" s="12" t="s">
        <v>6939</v>
      </c>
      <c r="F1440" s="63" t="s">
        <v>8459</v>
      </c>
      <c r="G1440" s="6">
        <v>38986.410000000003</v>
      </c>
      <c r="H1440" s="19">
        <v>43745</v>
      </c>
      <c r="I1440" s="925" t="s">
        <v>3290</v>
      </c>
    </row>
    <row r="1441" spans="1:22" ht="40.5">
      <c r="A1441" s="12">
        <f t="shared" si="22"/>
        <v>1430</v>
      </c>
      <c r="B1441" s="929" t="s">
        <v>3289</v>
      </c>
      <c r="C1441" s="84" t="s">
        <v>9942</v>
      </c>
      <c r="D1441" s="84">
        <v>3933</v>
      </c>
      <c r="E1441" s="84" t="s">
        <v>3305</v>
      </c>
      <c r="F1441" s="12" t="s">
        <v>3310</v>
      </c>
      <c r="G1441" s="6">
        <v>1713214.8</v>
      </c>
      <c r="H1441" s="19">
        <v>43745</v>
      </c>
      <c r="I1441" s="925" t="s">
        <v>3290</v>
      </c>
    </row>
    <row r="1442" spans="1:22" ht="60.75">
      <c r="A1442" s="12">
        <f t="shared" si="22"/>
        <v>1431</v>
      </c>
      <c r="B1442" s="929" t="s">
        <v>3289</v>
      </c>
      <c r="C1442" s="12" t="s">
        <v>9941</v>
      </c>
      <c r="D1442" s="12">
        <v>4061</v>
      </c>
      <c r="E1442" s="12" t="s">
        <v>3366</v>
      </c>
      <c r="F1442" s="12" t="s">
        <v>3367</v>
      </c>
      <c r="G1442" s="6">
        <v>1761418.14</v>
      </c>
      <c r="H1442" s="19">
        <v>43745</v>
      </c>
      <c r="I1442" s="925" t="s">
        <v>3290</v>
      </c>
    </row>
    <row r="1443" spans="1:22" ht="81">
      <c r="A1443" s="12">
        <f t="shared" si="22"/>
        <v>1432</v>
      </c>
      <c r="B1443" s="926" t="s">
        <v>3289</v>
      </c>
      <c r="C1443" s="12" t="s">
        <v>3699</v>
      </c>
      <c r="D1443" s="12">
        <v>5447</v>
      </c>
      <c r="E1443" s="12" t="s">
        <v>3661</v>
      </c>
      <c r="F1443" s="12" t="s">
        <v>3700</v>
      </c>
      <c r="G1443" s="6">
        <v>313965.08</v>
      </c>
      <c r="H1443" s="19">
        <v>43452</v>
      </c>
      <c r="I1443" s="13" t="s">
        <v>6675</v>
      </c>
    </row>
    <row r="1444" spans="1:22" ht="60.75">
      <c r="A1444" s="12">
        <f t="shared" si="22"/>
        <v>1433</v>
      </c>
      <c r="B1444" s="929" t="s">
        <v>3289</v>
      </c>
      <c r="C1444" s="12" t="s">
        <v>9941</v>
      </c>
      <c r="D1444" s="97">
        <v>5000</v>
      </c>
      <c r="E1444" s="12" t="s">
        <v>6939</v>
      </c>
      <c r="F1444" s="97" t="s">
        <v>8460</v>
      </c>
      <c r="G1444" s="6">
        <v>177050</v>
      </c>
      <c r="H1444" s="19">
        <v>43745</v>
      </c>
      <c r="I1444" s="925" t="s">
        <v>3290</v>
      </c>
      <c r="J1444" s="935"/>
      <c r="K1444" s="935"/>
      <c r="L1444" s="935"/>
      <c r="M1444" s="935"/>
      <c r="N1444" s="935"/>
      <c r="O1444" s="935"/>
      <c r="P1444" s="935"/>
      <c r="Q1444" s="935"/>
      <c r="R1444" s="935"/>
      <c r="S1444" s="935"/>
      <c r="T1444" s="935"/>
      <c r="U1444" s="935"/>
      <c r="V1444" s="935"/>
    </row>
    <row r="1445" spans="1:22" ht="84" customHeight="1">
      <c r="A1445" s="12">
        <f t="shared" si="22"/>
        <v>1434</v>
      </c>
      <c r="B1445" s="933" t="s">
        <v>3289</v>
      </c>
      <c r="C1445" s="19" t="s">
        <v>8461</v>
      </c>
      <c r="D1445" s="994">
        <v>5000</v>
      </c>
      <c r="E1445" s="19" t="s">
        <v>6924</v>
      </c>
      <c r="F1445" s="92" t="s">
        <v>8462</v>
      </c>
      <c r="G1445" s="6">
        <v>177050</v>
      </c>
      <c r="H1445" s="19">
        <v>43745</v>
      </c>
      <c r="I1445" s="925" t="s">
        <v>3290</v>
      </c>
      <c r="J1445" s="934"/>
      <c r="K1445" s="935"/>
      <c r="L1445" s="935"/>
      <c r="M1445" s="935"/>
      <c r="N1445" s="935"/>
      <c r="O1445" s="935"/>
      <c r="P1445" s="935"/>
      <c r="Q1445" s="935"/>
      <c r="R1445" s="935"/>
      <c r="S1445" s="935"/>
      <c r="T1445" s="935"/>
      <c r="U1445" s="935"/>
      <c r="V1445" s="935"/>
    </row>
    <row r="1446" spans="1:22" ht="81">
      <c r="A1446" s="12">
        <f t="shared" si="22"/>
        <v>1435</v>
      </c>
      <c r="B1446" s="926" t="s">
        <v>3289</v>
      </c>
      <c r="C1446" s="12" t="s">
        <v>6762</v>
      </c>
      <c r="D1446" s="78">
        <v>2994</v>
      </c>
      <c r="E1446" s="12" t="s">
        <v>3661</v>
      </c>
      <c r="F1446" s="12" t="s">
        <v>3697</v>
      </c>
      <c r="G1446" s="6">
        <v>172574.16</v>
      </c>
      <c r="H1446" s="19">
        <v>43452</v>
      </c>
      <c r="I1446" s="13" t="s">
        <v>6675</v>
      </c>
    </row>
    <row r="1447" spans="1:22" ht="60.75">
      <c r="A1447" s="12">
        <f t="shared" si="22"/>
        <v>1436</v>
      </c>
      <c r="B1447" s="925" t="s">
        <v>3289</v>
      </c>
      <c r="C1447" s="12" t="s">
        <v>9943</v>
      </c>
      <c r="D1447" s="12">
        <v>426</v>
      </c>
      <c r="E1447" s="12" t="s">
        <v>8434</v>
      </c>
      <c r="F1447" s="12" t="s">
        <v>8463</v>
      </c>
      <c r="G1447" s="6">
        <v>207283.08</v>
      </c>
      <c r="H1447" s="19">
        <v>43745</v>
      </c>
      <c r="I1447" s="925" t="s">
        <v>3290</v>
      </c>
    </row>
    <row r="1448" spans="1:22" ht="81">
      <c r="A1448" s="12">
        <f t="shared" si="22"/>
        <v>1437</v>
      </c>
      <c r="B1448" s="926" t="s">
        <v>3289</v>
      </c>
      <c r="C1448" s="12" t="s">
        <v>6763</v>
      </c>
      <c r="D1448" s="12">
        <v>4000</v>
      </c>
      <c r="E1448" s="12" t="s">
        <v>3661</v>
      </c>
      <c r="F1448" s="12" t="s">
        <v>3698</v>
      </c>
      <c r="G1448" s="6">
        <v>563680</v>
      </c>
      <c r="H1448" s="19">
        <v>43452</v>
      </c>
      <c r="I1448" s="13" t="s">
        <v>6675</v>
      </c>
    </row>
    <row r="1449" spans="1:22" ht="81">
      <c r="A1449" s="12">
        <f t="shared" si="22"/>
        <v>1438</v>
      </c>
      <c r="B1449" s="13" t="s">
        <v>3289</v>
      </c>
      <c r="C1449" s="12" t="s">
        <v>9944</v>
      </c>
      <c r="D1449" s="12">
        <v>1000</v>
      </c>
      <c r="E1449" s="12" t="s">
        <v>7120</v>
      </c>
      <c r="F1449" s="12" t="s">
        <v>8464</v>
      </c>
      <c r="G1449" s="6">
        <v>27173.25</v>
      </c>
      <c r="H1449" s="19">
        <v>43452</v>
      </c>
      <c r="I1449" s="13" t="s">
        <v>6675</v>
      </c>
    </row>
    <row r="1450" spans="1:22" ht="60.75">
      <c r="A1450" s="12">
        <f t="shared" si="22"/>
        <v>1439</v>
      </c>
      <c r="B1450" s="927" t="s">
        <v>3289</v>
      </c>
      <c r="C1450" s="12" t="s">
        <v>8465</v>
      </c>
      <c r="D1450" s="12">
        <v>1000</v>
      </c>
      <c r="E1450" s="12" t="s">
        <v>7120</v>
      </c>
      <c r="F1450" s="12" t="s">
        <v>8466</v>
      </c>
      <c r="G1450" s="6">
        <v>27173.25</v>
      </c>
      <c r="H1450" s="19">
        <v>43840</v>
      </c>
      <c r="I1450" s="79" t="s">
        <v>7853</v>
      </c>
    </row>
    <row r="1451" spans="1:22" ht="81">
      <c r="A1451" s="12">
        <f t="shared" si="22"/>
        <v>1440</v>
      </c>
      <c r="B1451" s="13" t="s">
        <v>3289</v>
      </c>
      <c r="C1451" s="12" t="s">
        <v>9944</v>
      </c>
      <c r="D1451" s="12">
        <v>1000</v>
      </c>
      <c r="E1451" s="12" t="s">
        <v>7120</v>
      </c>
      <c r="F1451" s="12" t="s">
        <v>8467</v>
      </c>
      <c r="G1451" s="6">
        <v>27173.25</v>
      </c>
      <c r="H1451" s="19">
        <v>43452</v>
      </c>
      <c r="I1451" s="13" t="s">
        <v>6675</v>
      </c>
    </row>
    <row r="1452" spans="1:22" ht="81">
      <c r="A1452" s="12">
        <f t="shared" si="22"/>
        <v>1441</v>
      </c>
      <c r="B1452" s="13" t="s">
        <v>3289</v>
      </c>
      <c r="C1452" s="12" t="s">
        <v>9944</v>
      </c>
      <c r="D1452" s="12">
        <v>1000</v>
      </c>
      <c r="E1452" s="12" t="s">
        <v>7120</v>
      </c>
      <c r="F1452" s="12" t="s">
        <v>8468</v>
      </c>
      <c r="G1452" s="6">
        <v>27173.25</v>
      </c>
      <c r="H1452" s="19">
        <v>43452</v>
      </c>
      <c r="I1452" s="13" t="s">
        <v>6675</v>
      </c>
    </row>
    <row r="1453" spans="1:22" ht="60.75">
      <c r="A1453" s="12">
        <f t="shared" si="22"/>
        <v>1442</v>
      </c>
      <c r="B1453" s="13" t="s">
        <v>3289</v>
      </c>
      <c r="C1453" s="12" t="s">
        <v>8465</v>
      </c>
      <c r="D1453" s="12">
        <v>1000</v>
      </c>
      <c r="E1453" s="12" t="s">
        <v>7120</v>
      </c>
      <c r="F1453" s="12" t="s">
        <v>9945</v>
      </c>
      <c r="G1453" s="6">
        <v>27173.25</v>
      </c>
      <c r="H1453" s="19">
        <v>44342</v>
      </c>
      <c r="I1453" s="13" t="s">
        <v>9946</v>
      </c>
    </row>
    <row r="1454" spans="1:22" ht="81">
      <c r="A1454" s="12">
        <f t="shared" si="22"/>
        <v>1443</v>
      </c>
      <c r="B1454" s="13" t="s">
        <v>3289</v>
      </c>
      <c r="C1454" s="12" t="s">
        <v>9944</v>
      </c>
      <c r="D1454" s="12">
        <v>1000</v>
      </c>
      <c r="E1454" s="12" t="s">
        <v>7120</v>
      </c>
      <c r="F1454" s="12" t="s">
        <v>8469</v>
      </c>
      <c r="G1454" s="6">
        <v>27173.25</v>
      </c>
      <c r="H1454" s="19">
        <v>43452</v>
      </c>
      <c r="I1454" s="13" t="s">
        <v>6675</v>
      </c>
    </row>
    <row r="1455" spans="1:22" ht="60.75">
      <c r="A1455" s="12">
        <f t="shared" si="22"/>
        <v>1444</v>
      </c>
      <c r="B1455" s="926" t="s">
        <v>3289</v>
      </c>
      <c r="C1455" s="12" t="s">
        <v>8465</v>
      </c>
      <c r="D1455" s="12">
        <v>1000</v>
      </c>
      <c r="E1455" s="12" t="s">
        <v>6935</v>
      </c>
      <c r="F1455" s="12" t="s">
        <v>8470</v>
      </c>
      <c r="G1455" s="6">
        <v>27173.25</v>
      </c>
      <c r="H1455" s="19">
        <v>43703</v>
      </c>
      <c r="I1455" s="925" t="s">
        <v>8471</v>
      </c>
    </row>
    <row r="1456" spans="1:22" ht="60.75">
      <c r="A1456" s="12">
        <f t="shared" si="22"/>
        <v>1445</v>
      </c>
      <c r="B1456" s="926" t="s">
        <v>3289</v>
      </c>
      <c r="C1456" s="12" t="s">
        <v>8465</v>
      </c>
      <c r="D1456" s="12">
        <v>1000</v>
      </c>
      <c r="E1456" s="12" t="s">
        <v>6935</v>
      </c>
      <c r="F1456" s="12" t="s">
        <v>8472</v>
      </c>
      <c r="G1456" s="6">
        <v>27173.25</v>
      </c>
      <c r="H1456" s="19">
        <v>43703</v>
      </c>
      <c r="I1456" s="925" t="s">
        <v>8471</v>
      </c>
    </row>
    <row r="1457" spans="1:22" ht="60.75">
      <c r="A1457" s="12">
        <f t="shared" si="22"/>
        <v>1446</v>
      </c>
      <c r="B1457" s="926" t="s">
        <v>3289</v>
      </c>
      <c r="C1457" s="12" t="s">
        <v>8465</v>
      </c>
      <c r="D1457" s="12">
        <v>1000</v>
      </c>
      <c r="E1457" s="12" t="s">
        <v>6935</v>
      </c>
      <c r="F1457" s="12" t="s">
        <v>8473</v>
      </c>
      <c r="G1457" s="6">
        <v>27173.25</v>
      </c>
      <c r="H1457" s="19">
        <v>43725</v>
      </c>
      <c r="I1457" s="925" t="s">
        <v>7134</v>
      </c>
    </row>
    <row r="1458" spans="1:22" ht="60.75">
      <c r="A1458" s="12">
        <f t="shared" si="22"/>
        <v>1447</v>
      </c>
      <c r="B1458" s="927" t="s">
        <v>3289</v>
      </c>
      <c r="C1458" s="12" t="s">
        <v>8465</v>
      </c>
      <c r="D1458" s="12">
        <v>1000</v>
      </c>
      <c r="E1458" s="12" t="s">
        <v>7120</v>
      </c>
      <c r="F1458" s="12" t="s">
        <v>8474</v>
      </c>
      <c r="G1458" s="6">
        <v>27173.25</v>
      </c>
      <c r="H1458" s="19">
        <v>43822</v>
      </c>
      <c r="I1458" s="13" t="s">
        <v>7534</v>
      </c>
    </row>
    <row r="1459" spans="1:22" ht="81">
      <c r="A1459" s="12">
        <f t="shared" si="22"/>
        <v>1448</v>
      </c>
      <c r="B1459" s="13" t="s">
        <v>3289</v>
      </c>
      <c r="C1459" s="12" t="s">
        <v>9944</v>
      </c>
      <c r="D1459" s="12">
        <v>1000</v>
      </c>
      <c r="E1459" s="12" t="s">
        <v>7120</v>
      </c>
      <c r="F1459" s="12" t="s">
        <v>8475</v>
      </c>
      <c r="G1459" s="6">
        <v>27173.25</v>
      </c>
      <c r="H1459" s="19">
        <v>43452</v>
      </c>
      <c r="I1459" s="13" t="s">
        <v>6675</v>
      </c>
    </row>
    <row r="1460" spans="1:22" ht="81">
      <c r="A1460" s="12">
        <f t="shared" si="22"/>
        <v>1449</v>
      </c>
      <c r="B1460" s="13" t="s">
        <v>3289</v>
      </c>
      <c r="C1460" s="12" t="s">
        <v>9944</v>
      </c>
      <c r="D1460" s="12">
        <v>1000</v>
      </c>
      <c r="E1460" s="12" t="s">
        <v>7120</v>
      </c>
      <c r="F1460" s="12" t="s">
        <v>8476</v>
      </c>
      <c r="G1460" s="6">
        <v>27173.25</v>
      </c>
      <c r="H1460" s="19">
        <v>43452</v>
      </c>
      <c r="I1460" s="13" t="s">
        <v>6675</v>
      </c>
    </row>
    <row r="1461" spans="1:22" ht="81">
      <c r="A1461" s="12">
        <f t="shared" si="22"/>
        <v>1450</v>
      </c>
      <c r="B1461" s="13" t="s">
        <v>3289</v>
      </c>
      <c r="C1461" s="12" t="s">
        <v>9944</v>
      </c>
      <c r="D1461" s="12">
        <v>1000</v>
      </c>
      <c r="E1461" s="12" t="s">
        <v>7120</v>
      </c>
      <c r="F1461" s="12" t="s">
        <v>8477</v>
      </c>
      <c r="G1461" s="6">
        <v>27173.25</v>
      </c>
      <c r="H1461" s="19">
        <v>43452</v>
      </c>
      <c r="I1461" s="13" t="s">
        <v>6675</v>
      </c>
    </row>
    <row r="1462" spans="1:22" ht="72" customHeight="1">
      <c r="A1462" s="12">
        <f t="shared" si="22"/>
        <v>1451</v>
      </c>
      <c r="B1462" s="13" t="s">
        <v>3289</v>
      </c>
      <c r="C1462" s="12" t="s">
        <v>8465</v>
      </c>
      <c r="D1462" s="12">
        <v>1000</v>
      </c>
      <c r="E1462" s="12" t="s">
        <v>6935</v>
      </c>
      <c r="F1462" s="12" t="s">
        <v>8478</v>
      </c>
      <c r="G1462" s="6">
        <v>27173.25</v>
      </c>
      <c r="H1462" s="19">
        <v>43522</v>
      </c>
      <c r="I1462" s="925" t="s">
        <v>8178</v>
      </c>
    </row>
    <row r="1463" spans="1:22" ht="118.5" customHeight="1">
      <c r="A1463" s="12">
        <f t="shared" si="22"/>
        <v>1452</v>
      </c>
      <c r="B1463" s="13" t="s">
        <v>3289</v>
      </c>
      <c r="C1463" s="12" t="s">
        <v>9944</v>
      </c>
      <c r="D1463" s="12">
        <v>1000</v>
      </c>
      <c r="E1463" s="12" t="s">
        <v>7120</v>
      </c>
      <c r="F1463" s="12" t="s">
        <v>8479</v>
      </c>
      <c r="G1463" s="6">
        <v>27173.25</v>
      </c>
      <c r="H1463" s="19">
        <v>43452</v>
      </c>
      <c r="I1463" s="13" t="s">
        <v>6675</v>
      </c>
    </row>
    <row r="1464" spans="1:22" ht="73.150000000000006" customHeight="1">
      <c r="A1464" s="12">
        <f t="shared" si="22"/>
        <v>1453</v>
      </c>
      <c r="B1464" s="927" t="s">
        <v>3289</v>
      </c>
      <c r="C1464" s="12" t="s">
        <v>8465</v>
      </c>
      <c r="D1464" s="12">
        <v>1000</v>
      </c>
      <c r="E1464" s="12" t="s">
        <v>7120</v>
      </c>
      <c r="F1464" s="12" t="s">
        <v>8480</v>
      </c>
      <c r="G1464" s="6">
        <v>27173.25</v>
      </c>
      <c r="H1464" s="87">
        <v>43913</v>
      </c>
      <c r="I1464" s="79" t="s">
        <v>7421</v>
      </c>
    </row>
    <row r="1465" spans="1:22" ht="60.75">
      <c r="A1465" s="12">
        <f t="shared" si="22"/>
        <v>1454</v>
      </c>
      <c r="B1465" s="936" t="s">
        <v>3289</v>
      </c>
      <c r="C1465" s="84" t="s">
        <v>8465</v>
      </c>
      <c r="D1465" s="1">
        <v>1000</v>
      </c>
      <c r="E1465" s="12" t="s">
        <v>7120</v>
      </c>
      <c r="F1465" s="90" t="s">
        <v>9947</v>
      </c>
      <c r="G1465" s="6">
        <v>27173.25</v>
      </c>
      <c r="H1465" s="19">
        <v>44288</v>
      </c>
      <c r="I1465" s="79" t="s">
        <v>9948</v>
      </c>
    </row>
    <row r="1466" spans="1:22" ht="142.5" customHeight="1">
      <c r="A1466" s="12">
        <f t="shared" si="22"/>
        <v>1455</v>
      </c>
      <c r="B1466" s="936" t="s">
        <v>3289</v>
      </c>
      <c r="C1466" s="84" t="s">
        <v>8465</v>
      </c>
      <c r="D1466" s="1">
        <v>1000</v>
      </c>
      <c r="E1466" s="12" t="s">
        <v>7120</v>
      </c>
      <c r="F1466" s="90" t="s">
        <v>9949</v>
      </c>
      <c r="G1466" s="6">
        <v>27173.25</v>
      </c>
      <c r="H1466" s="19">
        <v>44291</v>
      </c>
      <c r="I1466" s="79" t="s">
        <v>9950</v>
      </c>
    </row>
    <row r="1467" spans="1:22" ht="107.25" customHeight="1">
      <c r="A1467" s="12">
        <f t="shared" si="22"/>
        <v>1456</v>
      </c>
      <c r="B1467" s="13" t="s">
        <v>3289</v>
      </c>
      <c r="C1467" s="12" t="s">
        <v>8465</v>
      </c>
      <c r="D1467" s="1">
        <v>1000</v>
      </c>
      <c r="E1467" s="12" t="s">
        <v>7120</v>
      </c>
      <c r="F1467" s="995" t="s">
        <v>9951</v>
      </c>
      <c r="G1467" s="6">
        <v>27173.25</v>
      </c>
      <c r="H1467" s="19">
        <v>44245</v>
      </c>
      <c r="I1467" s="925" t="s">
        <v>9952</v>
      </c>
    </row>
    <row r="1468" spans="1:22" ht="69" customHeight="1">
      <c r="A1468" s="12">
        <f t="shared" si="22"/>
        <v>1457</v>
      </c>
      <c r="B1468" s="929" t="s">
        <v>3289</v>
      </c>
      <c r="C1468" s="84" t="s">
        <v>8465</v>
      </c>
      <c r="D1468" s="1">
        <v>1000</v>
      </c>
      <c r="E1468" s="12" t="s">
        <v>7120</v>
      </c>
      <c r="F1468" s="12" t="s">
        <v>9953</v>
      </c>
      <c r="G1468" s="6">
        <v>27173.25</v>
      </c>
      <c r="H1468" s="19">
        <v>44284</v>
      </c>
      <c r="I1468" s="13" t="s">
        <v>9622</v>
      </c>
    </row>
    <row r="1469" spans="1:22" ht="81">
      <c r="A1469" s="12">
        <f t="shared" si="22"/>
        <v>1458</v>
      </c>
      <c r="B1469" s="13" t="s">
        <v>3289</v>
      </c>
      <c r="C1469" s="12" t="s">
        <v>9944</v>
      </c>
      <c r="D1469" s="12">
        <v>1000</v>
      </c>
      <c r="E1469" s="12" t="s">
        <v>7120</v>
      </c>
      <c r="F1469" s="12" t="s">
        <v>8481</v>
      </c>
      <c r="G1469" s="6">
        <v>27173.25</v>
      </c>
      <c r="H1469" s="19">
        <v>43452</v>
      </c>
      <c r="I1469" s="13" t="s">
        <v>6675</v>
      </c>
    </row>
    <row r="1470" spans="1:22" s="973" customFormat="1" ht="60.75">
      <c r="A1470" s="12">
        <f t="shared" si="22"/>
        <v>1459</v>
      </c>
      <c r="B1470" s="936" t="s">
        <v>3289</v>
      </c>
      <c r="C1470" s="84" t="s">
        <v>8465</v>
      </c>
      <c r="D1470" s="1">
        <v>1000</v>
      </c>
      <c r="E1470" s="12" t="s">
        <v>7120</v>
      </c>
      <c r="F1470" s="90" t="s">
        <v>9954</v>
      </c>
      <c r="G1470" s="6">
        <v>27173.25</v>
      </c>
      <c r="H1470" s="19">
        <v>44301</v>
      </c>
      <c r="I1470" s="79" t="s">
        <v>9955</v>
      </c>
      <c r="J1470"/>
      <c r="K1470"/>
      <c r="L1470"/>
      <c r="M1470"/>
      <c r="N1470"/>
      <c r="O1470"/>
      <c r="P1470"/>
      <c r="Q1470"/>
      <c r="R1470"/>
      <c r="S1470"/>
      <c r="T1470"/>
      <c r="U1470"/>
      <c r="V1470"/>
    </row>
    <row r="1471" spans="1:22" ht="60.75">
      <c r="A1471" s="12">
        <f t="shared" si="22"/>
        <v>1460</v>
      </c>
      <c r="B1471" s="936" t="s">
        <v>3289</v>
      </c>
      <c r="C1471" s="84" t="s">
        <v>8465</v>
      </c>
      <c r="D1471" s="1">
        <v>1000</v>
      </c>
      <c r="E1471" s="12" t="s">
        <v>7120</v>
      </c>
      <c r="F1471" s="90" t="s">
        <v>9956</v>
      </c>
      <c r="G1471" s="6">
        <v>27173.25</v>
      </c>
      <c r="H1471" s="87">
        <v>44286</v>
      </c>
      <c r="I1471" s="79" t="s">
        <v>9957</v>
      </c>
    </row>
    <row r="1472" spans="1:22" ht="60.75">
      <c r="A1472" s="12">
        <f t="shared" si="22"/>
        <v>1461</v>
      </c>
      <c r="B1472" s="13" t="s">
        <v>3289</v>
      </c>
      <c r="C1472" s="12" t="s">
        <v>8465</v>
      </c>
      <c r="D1472" s="74">
        <v>1000</v>
      </c>
      <c r="E1472" s="12" t="s">
        <v>7120</v>
      </c>
      <c r="F1472" s="995" t="s">
        <v>9958</v>
      </c>
      <c r="G1472" s="6">
        <v>27173.25</v>
      </c>
      <c r="H1472" s="19">
        <v>44252</v>
      </c>
      <c r="I1472" s="925" t="s">
        <v>9959</v>
      </c>
    </row>
    <row r="1473" spans="1:22" ht="60.75">
      <c r="A1473" s="12">
        <f t="shared" si="22"/>
        <v>1462</v>
      </c>
      <c r="B1473" s="13" t="s">
        <v>3289</v>
      </c>
      <c r="C1473" s="12" t="s">
        <v>8465</v>
      </c>
      <c r="D1473" s="74">
        <v>1000</v>
      </c>
      <c r="E1473" s="12" t="s">
        <v>7120</v>
      </c>
      <c r="F1473" s="995" t="s">
        <v>9960</v>
      </c>
      <c r="G1473" s="6">
        <v>27173.25</v>
      </c>
      <c r="H1473" s="87">
        <v>44252</v>
      </c>
      <c r="I1473" s="925" t="s">
        <v>9959</v>
      </c>
    </row>
    <row r="1474" spans="1:22" ht="114" customHeight="1">
      <c r="A1474" s="12">
        <f t="shared" si="22"/>
        <v>1463</v>
      </c>
      <c r="B1474" s="936" t="s">
        <v>3289</v>
      </c>
      <c r="C1474" s="84" t="s">
        <v>8465</v>
      </c>
      <c r="D1474" s="100">
        <v>1000</v>
      </c>
      <c r="E1474" s="45" t="s">
        <v>7120</v>
      </c>
      <c r="F1474" s="996" t="s">
        <v>9961</v>
      </c>
      <c r="G1474" s="6">
        <v>27173.25</v>
      </c>
      <c r="H1474" s="433">
        <v>44285</v>
      </c>
      <c r="I1474" s="127" t="s">
        <v>9581</v>
      </c>
    </row>
    <row r="1475" spans="1:22" ht="88.5" customHeight="1">
      <c r="A1475" s="12">
        <f t="shared" si="22"/>
        <v>1464</v>
      </c>
      <c r="B1475" s="926" t="s">
        <v>3289</v>
      </c>
      <c r="C1475" s="12" t="s">
        <v>8465</v>
      </c>
      <c r="D1475" s="12">
        <v>1000</v>
      </c>
      <c r="E1475" s="12" t="s">
        <v>6935</v>
      </c>
      <c r="F1475" s="12" t="s">
        <v>8482</v>
      </c>
      <c r="G1475" s="6">
        <v>27173.25</v>
      </c>
      <c r="H1475" s="19">
        <v>43733</v>
      </c>
      <c r="I1475" s="925" t="s">
        <v>7835</v>
      </c>
      <c r="J1475" s="997"/>
      <c r="K1475" s="997"/>
      <c r="L1475" s="997"/>
      <c r="M1475" s="997"/>
      <c r="N1475" s="997"/>
      <c r="O1475" s="997"/>
      <c r="P1475" s="997"/>
      <c r="Q1475" s="997"/>
      <c r="R1475" s="997"/>
      <c r="S1475" s="997"/>
      <c r="T1475" s="997"/>
      <c r="U1475" s="997"/>
      <c r="V1475" s="997"/>
    </row>
    <row r="1476" spans="1:22" ht="136.5" customHeight="1">
      <c r="A1476" s="12">
        <f t="shared" si="22"/>
        <v>1465</v>
      </c>
      <c r="B1476" s="13" t="s">
        <v>3289</v>
      </c>
      <c r="C1476" s="12" t="s">
        <v>8465</v>
      </c>
      <c r="D1476" s="12">
        <v>1000</v>
      </c>
      <c r="E1476" s="12" t="s">
        <v>7120</v>
      </c>
      <c r="F1476" s="12" t="s">
        <v>9962</v>
      </c>
      <c r="G1476" s="6">
        <v>27173.25</v>
      </c>
      <c r="H1476" s="19">
        <v>44288</v>
      </c>
      <c r="I1476" s="13" t="s">
        <v>9963</v>
      </c>
    </row>
    <row r="1477" spans="1:22" ht="117" customHeight="1">
      <c r="A1477" s="12">
        <f t="shared" si="22"/>
        <v>1466</v>
      </c>
      <c r="B1477" s="929" t="s">
        <v>3289</v>
      </c>
      <c r="C1477" s="84" t="s">
        <v>8465</v>
      </c>
      <c r="D1477" s="74">
        <v>1000</v>
      </c>
      <c r="E1477" s="12" t="s">
        <v>7120</v>
      </c>
      <c r="F1477" s="12" t="s">
        <v>9964</v>
      </c>
      <c r="G1477" s="6">
        <v>27173.25</v>
      </c>
      <c r="H1477" s="87">
        <v>44259</v>
      </c>
      <c r="I1477" s="13" t="s">
        <v>9965</v>
      </c>
    </row>
    <row r="1478" spans="1:22" ht="60.75">
      <c r="A1478" s="12">
        <f t="shared" si="22"/>
        <v>1467</v>
      </c>
      <c r="B1478" s="936" t="s">
        <v>3289</v>
      </c>
      <c r="C1478" s="84" t="s">
        <v>8465</v>
      </c>
      <c r="D1478" s="1">
        <v>1000</v>
      </c>
      <c r="E1478" s="12" t="s">
        <v>7120</v>
      </c>
      <c r="F1478" s="90" t="s">
        <v>9966</v>
      </c>
      <c r="G1478" s="6">
        <v>27173.25</v>
      </c>
      <c r="H1478" s="19">
        <v>44285</v>
      </c>
      <c r="I1478" s="79" t="s">
        <v>9581</v>
      </c>
    </row>
    <row r="1479" spans="1:22" ht="60.75">
      <c r="A1479" s="12">
        <f t="shared" si="22"/>
        <v>1468</v>
      </c>
      <c r="B1479" s="998" t="s">
        <v>3289</v>
      </c>
      <c r="C1479" s="999" t="s">
        <v>8465</v>
      </c>
      <c r="D1479" s="1000">
        <v>1000</v>
      </c>
      <c r="E1479" s="955" t="s">
        <v>7120</v>
      </c>
      <c r="F1479" s="1001" t="s">
        <v>9967</v>
      </c>
      <c r="G1479" s="6">
        <v>27173.25</v>
      </c>
      <c r="H1479" s="1002">
        <v>44288</v>
      </c>
      <c r="I1479" s="1003" t="s">
        <v>9574</v>
      </c>
    </row>
    <row r="1480" spans="1:22" ht="60.75">
      <c r="A1480" s="12">
        <f t="shared" si="22"/>
        <v>1469</v>
      </c>
      <c r="B1480" s="936" t="s">
        <v>3289</v>
      </c>
      <c r="C1480" s="84" t="s">
        <v>8465</v>
      </c>
      <c r="D1480" s="1">
        <v>1000</v>
      </c>
      <c r="E1480" s="12" t="s">
        <v>7120</v>
      </c>
      <c r="F1480" s="90" t="s">
        <v>9968</v>
      </c>
      <c r="G1480" s="6">
        <v>27173.25</v>
      </c>
      <c r="H1480" s="19">
        <v>44292</v>
      </c>
      <c r="I1480" s="79" t="s">
        <v>9604</v>
      </c>
    </row>
    <row r="1481" spans="1:22" ht="60.75">
      <c r="A1481" s="12">
        <f t="shared" si="22"/>
        <v>1470</v>
      </c>
      <c r="B1481" s="929" t="s">
        <v>3289</v>
      </c>
      <c r="C1481" s="12" t="s">
        <v>9969</v>
      </c>
      <c r="D1481" s="63">
        <v>1000</v>
      </c>
      <c r="E1481" s="12" t="s">
        <v>7120</v>
      </c>
      <c r="F1481" s="12" t="s">
        <v>8483</v>
      </c>
      <c r="G1481" s="6">
        <v>27173.25</v>
      </c>
      <c r="H1481" s="19">
        <v>43745</v>
      </c>
      <c r="I1481" s="925" t="s">
        <v>3290</v>
      </c>
      <c r="J1481" s="932"/>
      <c r="K1481" s="932"/>
      <c r="L1481" s="932"/>
      <c r="M1481" s="932"/>
      <c r="N1481" s="932"/>
      <c r="O1481" s="932"/>
      <c r="P1481" s="932"/>
      <c r="Q1481" s="932"/>
      <c r="R1481" s="932"/>
      <c r="S1481" s="932"/>
      <c r="T1481" s="932"/>
      <c r="U1481" s="932"/>
      <c r="V1481" s="932"/>
    </row>
    <row r="1482" spans="1:22" ht="60.75">
      <c r="A1482" s="12">
        <f t="shared" si="22"/>
        <v>1471</v>
      </c>
      <c r="B1482" s="13" t="s">
        <v>3289</v>
      </c>
      <c r="C1482" s="12" t="s">
        <v>8465</v>
      </c>
      <c r="D1482" s="12">
        <v>1000</v>
      </c>
      <c r="E1482" s="12" t="s">
        <v>6935</v>
      </c>
      <c r="F1482" s="12" t="s">
        <v>8484</v>
      </c>
      <c r="G1482" s="6">
        <v>27173.25</v>
      </c>
      <c r="H1482" s="19">
        <v>43545</v>
      </c>
      <c r="I1482" s="13" t="s">
        <v>6702</v>
      </c>
    </row>
    <row r="1483" spans="1:22" ht="60.75">
      <c r="A1483" s="12">
        <f t="shared" si="22"/>
        <v>1472</v>
      </c>
      <c r="B1483" s="927" t="s">
        <v>3289</v>
      </c>
      <c r="C1483" s="12" t="s">
        <v>8485</v>
      </c>
      <c r="D1483" s="12">
        <v>1000</v>
      </c>
      <c r="E1483" s="13" t="s">
        <v>6935</v>
      </c>
      <c r="F1483" s="12" t="s">
        <v>8486</v>
      </c>
      <c r="G1483" s="6">
        <v>27173.25</v>
      </c>
      <c r="H1483" s="19">
        <v>43812</v>
      </c>
      <c r="I1483" s="13" t="s">
        <v>7228</v>
      </c>
    </row>
    <row r="1484" spans="1:22" ht="60.75">
      <c r="A1484" s="12">
        <f t="shared" ref="A1484:A1547" si="23">1+A1483</f>
        <v>1473</v>
      </c>
      <c r="B1484" s="926" t="s">
        <v>3289</v>
      </c>
      <c r="C1484" s="12" t="s">
        <v>8465</v>
      </c>
      <c r="D1484" s="12">
        <v>1000</v>
      </c>
      <c r="E1484" s="12" t="s">
        <v>6935</v>
      </c>
      <c r="F1484" s="12" t="s">
        <v>8487</v>
      </c>
      <c r="G1484" s="6">
        <v>27173.25</v>
      </c>
      <c r="H1484" s="19">
        <v>43578</v>
      </c>
      <c r="I1484" s="925" t="s">
        <v>8488</v>
      </c>
    </row>
    <row r="1485" spans="1:22" ht="60.75">
      <c r="A1485" s="12">
        <f t="shared" si="23"/>
        <v>1474</v>
      </c>
      <c r="B1485" s="13" t="s">
        <v>3289</v>
      </c>
      <c r="C1485" s="12" t="s">
        <v>8465</v>
      </c>
      <c r="D1485" s="12">
        <v>1000</v>
      </c>
      <c r="E1485" s="12" t="s">
        <v>6935</v>
      </c>
      <c r="F1485" s="12" t="s">
        <v>8489</v>
      </c>
      <c r="G1485" s="6">
        <v>27173.25</v>
      </c>
      <c r="H1485" s="19">
        <v>43528</v>
      </c>
      <c r="I1485" s="925" t="s">
        <v>7306</v>
      </c>
    </row>
    <row r="1486" spans="1:22" ht="81">
      <c r="A1486" s="12">
        <f t="shared" si="23"/>
        <v>1475</v>
      </c>
      <c r="B1486" s="13" t="s">
        <v>3289</v>
      </c>
      <c r="C1486" s="12" t="s">
        <v>9944</v>
      </c>
      <c r="D1486" s="12">
        <v>1000</v>
      </c>
      <c r="E1486" s="12" t="s">
        <v>7120</v>
      </c>
      <c r="F1486" s="12" t="s">
        <v>8490</v>
      </c>
      <c r="G1486" s="6">
        <v>27173.25</v>
      </c>
      <c r="H1486" s="19">
        <v>43452</v>
      </c>
      <c r="I1486" s="13" t="s">
        <v>6675</v>
      </c>
    </row>
    <row r="1487" spans="1:22" ht="60.75">
      <c r="A1487" s="12">
        <f t="shared" si="23"/>
        <v>1476</v>
      </c>
      <c r="B1487" s="926" t="s">
        <v>3289</v>
      </c>
      <c r="C1487" s="12" t="s">
        <v>8465</v>
      </c>
      <c r="D1487" s="12">
        <v>1000</v>
      </c>
      <c r="E1487" s="12" t="s">
        <v>6935</v>
      </c>
      <c r="F1487" s="12" t="s">
        <v>8491</v>
      </c>
      <c r="G1487" s="6">
        <v>27173.25</v>
      </c>
      <c r="H1487" s="19">
        <v>43654</v>
      </c>
      <c r="I1487" s="925" t="s">
        <v>7902</v>
      </c>
    </row>
    <row r="1488" spans="1:22" ht="81">
      <c r="A1488" s="12">
        <f t="shared" si="23"/>
        <v>1477</v>
      </c>
      <c r="B1488" s="13" t="s">
        <v>3289</v>
      </c>
      <c r="C1488" s="12" t="s">
        <v>9944</v>
      </c>
      <c r="D1488" s="12">
        <v>1000</v>
      </c>
      <c r="E1488" s="12" t="s">
        <v>7120</v>
      </c>
      <c r="F1488" s="12" t="s">
        <v>8492</v>
      </c>
      <c r="G1488" s="6">
        <v>27173.25</v>
      </c>
      <c r="H1488" s="19">
        <v>43452</v>
      </c>
      <c r="I1488" s="13" t="s">
        <v>6675</v>
      </c>
    </row>
    <row r="1489" spans="1:22" ht="60.75">
      <c r="A1489" s="12">
        <f t="shared" si="23"/>
        <v>1478</v>
      </c>
      <c r="B1489" s="926" t="s">
        <v>3289</v>
      </c>
      <c r="C1489" s="12" t="s">
        <v>8465</v>
      </c>
      <c r="D1489" s="12">
        <v>1000</v>
      </c>
      <c r="E1489" s="12" t="s">
        <v>6935</v>
      </c>
      <c r="F1489" s="12" t="s">
        <v>8493</v>
      </c>
      <c r="G1489" s="6">
        <v>27173.25</v>
      </c>
      <c r="H1489" s="19">
        <v>43558</v>
      </c>
      <c r="I1489" s="925" t="s">
        <v>7169</v>
      </c>
    </row>
    <row r="1490" spans="1:22" ht="60.75">
      <c r="A1490" s="12">
        <f t="shared" si="23"/>
        <v>1479</v>
      </c>
      <c r="B1490" s="13" t="s">
        <v>3289</v>
      </c>
      <c r="C1490" s="12" t="s">
        <v>8465</v>
      </c>
      <c r="D1490" s="12">
        <v>1000</v>
      </c>
      <c r="E1490" s="12" t="s">
        <v>6935</v>
      </c>
      <c r="F1490" s="12" t="s">
        <v>8494</v>
      </c>
      <c r="G1490" s="6">
        <v>27173.25</v>
      </c>
      <c r="H1490" s="19">
        <v>43525</v>
      </c>
      <c r="I1490" s="925" t="s">
        <v>8495</v>
      </c>
    </row>
    <row r="1491" spans="1:22" ht="60.75">
      <c r="A1491" s="12">
        <f t="shared" si="23"/>
        <v>1480</v>
      </c>
      <c r="B1491" s="13" t="s">
        <v>3289</v>
      </c>
      <c r="C1491" s="12" t="s">
        <v>8465</v>
      </c>
      <c r="D1491" s="12">
        <v>1000</v>
      </c>
      <c r="E1491" s="12" t="s">
        <v>6935</v>
      </c>
      <c r="F1491" s="12" t="s">
        <v>8496</v>
      </c>
      <c r="G1491" s="6">
        <v>27173.25</v>
      </c>
      <c r="H1491" s="19">
        <v>43530</v>
      </c>
      <c r="I1491" s="925" t="s">
        <v>7795</v>
      </c>
    </row>
    <row r="1492" spans="1:22" ht="81">
      <c r="A1492" s="12">
        <f t="shared" si="23"/>
        <v>1481</v>
      </c>
      <c r="B1492" s="13" t="s">
        <v>3289</v>
      </c>
      <c r="C1492" s="12" t="s">
        <v>9944</v>
      </c>
      <c r="D1492" s="12">
        <v>1000</v>
      </c>
      <c r="E1492" s="12" t="s">
        <v>7120</v>
      </c>
      <c r="F1492" s="12" t="s">
        <v>8497</v>
      </c>
      <c r="G1492" s="6">
        <v>27173.25</v>
      </c>
      <c r="H1492" s="19">
        <v>43452</v>
      </c>
      <c r="I1492" s="13" t="s">
        <v>6675</v>
      </c>
    </row>
    <row r="1493" spans="1:22" ht="60.75">
      <c r="A1493" s="12">
        <f t="shared" si="23"/>
        <v>1482</v>
      </c>
      <c r="B1493" s="927" t="s">
        <v>3289</v>
      </c>
      <c r="C1493" s="84" t="s">
        <v>8498</v>
      </c>
      <c r="D1493" s="12">
        <v>1000</v>
      </c>
      <c r="E1493" s="12" t="s">
        <v>6935</v>
      </c>
      <c r="F1493" s="12" t="s">
        <v>8499</v>
      </c>
      <c r="G1493" s="6">
        <v>27173.25</v>
      </c>
      <c r="H1493" s="19">
        <v>43777</v>
      </c>
      <c r="I1493" s="13" t="s">
        <v>7993</v>
      </c>
    </row>
    <row r="1494" spans="1:22" ht="60.75">
      <c r="A1494" s="12">
        <f t="shared" si="23"/>
        <v>1483</v>
      </c>
      <c r="B1494" s="926" t="s">
        <v>3289</v>
      </c>
      <c r="C1494" s="12" t="s">
        <v>8465</v>
      </c>
      <c r="D1494" s="12">
        <v>1000</v>
      </c>
      <c r="E1494" s="12" t="s">
        <v>6935</v>
      </c>
      <c r="F1494" s="12" t="s">
        <v>8500</v>
      </c>
      <c r="G1494" s="6">
        <v>27173.25</v>
      </c>
      <c r="H1494" s="19">
        <v>43572</v>
      </c>
      <c r="I1494" s="13" t="s">
        <v>7793</v>
      </c>
    </row>
    <row r="1495" spans="1:22" ht="81">
      <c r="A1495" s="12">
        <f t="shared" si="23"/>
        <v>1484</v>
      </c>
      <c r="B1495" s="13" t="s">
        <v>3289</v>
      </c>
      <c r="C1495" s="12" t="s">
        <v>9944</v>
      </c>
      <c r="D1495" s="12">
        <v>1000</v>
      </c>
      <c r="E1495" s="12" t="s">
        <v>7120</v>
      </c>
      <c r="F1495" s="12" t="s">
        <v>8501</v>
      </c>
      <c r="G1495" s="6">
        <v>27173.25</v>
      </c>
      <c r="H1495" s="19">
        <v>43452</v>
      </c>
      <c r="I1495" s="13" t="s">
        <v>6675</v>
      </c>
    </row>
    <row r="1496" spans="1:22" ht="60.75">
      <c r="A1496" s="12">
        <f t="shared" si="23"/>
        <v>1485</v>
      </c>
      <c r="B1496" s="926" t="s">
        <v>3289</v>
      </c>
      <c r="C1496" s="12" t="s">
        <v>8044</v>
      </c>
      <c r="D1496" s="12">
        <v>1000</v>
      </c>
      <c r="E1496" s="12" t="s">
        <v>6935</v>
      </c>
      <c r="F1496" s="12" t="s">
        <v>8502</v>
      </c>
      <c r="G1496" s="6">
        <v>27173.25</v>
      </c>
      <c r="H1496" s="19">
        <v>43612</v>
      </c>
      <c r="I1496" s="925" t="s">
        <v>7285</v>
      </c>
    </row>
    <row r="1497" spans="1:22" ht="60.75">
      <c r="A1497" s="12">
        <f t="shared" si="23"/>
        <v>1486</v>
      </c>
      <c r="B1497" s="925" t="s">
        <v>3289</v>
      </c>
      <c r="C1497" s="12" t="s">
        <v>9969</v>
      </c>
      <c r="D1497" s="926">
        <v>1000</v>
      </c>
      <c r="E1497" s="12" t="s">
        <v>7128</v>
      </c>
      <c r="F1497" s="12" t="s">
        <v>8503</v>
      </c>
      <c r="G1497" s="6">
        <v>27173.25</v>
      </c>
      <c r="H1497" s="19">
        <v>43475</v>
      </c>
      <c r="I1497" s="79" t="s">
        <v>8504</v>
      </c>
      <c r="J1497" s="42"/>
      <c r="K1497" s="42"/>
      <c r="L1497" s="42"/>
      <c r="M1497" s="42"/>
      <c r="N1497" s="42"/>
      <c r="O1497" s="42"/>
      <c r="P1497" s="42"/>
      <c r="Q1497" s="42"/>
      <c r="R1497" s="42"/>
      <c r="S1497" s="42"/>
      <c r="T1497" s="42"/>
      <c r="U1497" s="42"/>
      <c r="V1497" s="42"/>
    </row>
    <row r="1498" spans="1:22" ht="81">
      <c r="A1498" s="12">
        <f t="shared" si="23"/>
        <v>1487</v>
      </c>
      <c r="B1498" s="13" t="s">
        <v>3289</v>
      </c>
      <c r="C1498" s="12" t="s">
        <v>9944</v>
      </c>
      <c r="D1498" s="12">
        <v>1000</v>
      </c>
      <c r="E1498" s="12" t="s">
        <v>7120</v>
      </c>
      <c r="F1498" s="12" t="s">
        <v>8505</v>
      </c>
      <c r="G1498" s="6">
        <v>27173.25</v>
      </c>
      <c r="H1498" s="19">
        <v>43452</v>
      </c>
      <c r="I1498" s="13" t="s">
        <v>6675</v>
      </c>
    </row>
    <row r="1499" spans="1:22" ht="60.75">
      <c r="A1499" s="12">
        <f t="shared" si="23"/>
        <v>1488</v>
      </c>
      <c r="B1499" s="927" t="s">
        <v>3289</v>
      </c>
      <c r="C1499" s="12" t="s">
        <v>8465</v>
      </c>
      <c r="D1499" s="12">
        <v>1000</v>
      </c>
      <c r="E1499" s="84" t="s">
        <v>6935</v>
      </c>
      <c r="F1499" s="12" t="s">
        <v>8506</v>
      </c>
      <c r="G1499" s="6">
        <v>27173.25</v>
      </c>
      <c r="H1499" s="19">
        <v>43747</v>
      </c>
      <c r="I1499" s="13" t="s">
        <v>8152</v>
      </c>
    </row>
    <row r="1500" spans="1:22" ht="60.75">
      <c r="A1500" s="12">
        <f t="shared" si="23"/>
        <v>1489</v>
      </c>
      <c r="B1500" s="925" t="s">
        <v>3289</v>
      </c>
      <c r="C1500" s="12" t="s">
        <v>9969</v>
      </c>
      <c r="D1500" s="849">
        <v>1000</v>
      </c>
      <c r="E1500" s="84" t="s">
        <v>7128</v>
      </c>
      <c r="F1500" s="12" t="s">
        <v>8507</v>
      </c>
      <c r="G1500" s="6">
        <v>27173.25</v>
      </c>
      <c r="H1500" s="19">
        <v>43745</v>
      </c>
      <c r="I1500" s="925" t="s">
        <v>3290</v>
      </c>
      <c r="J1500" s="932"/>
      <c r="K1500" s="932"/>
      <c r="L1500" s="932"/>
      <c r="M1500" s="932"/>
      <c r="N1500" s="932"/>
      <c r="O1500" s="932"/>
      <c r="P1500" s="932"/>
      <c r="Q1500" s="932"/>
      <c r="R1500" s="932"/>
      <c r="S1500" s="932"/>
      <c r="T1500" s="932"/>
      <c r="U1500" s="932"/>
      <c r="V1500" s="932"/>
    </row>
    <row r="1501" spans="1:22" ht="60.75">
      <c r="A1501" s="12">
        <f t="shared" si="23"/>
        <v>1490</v>
      </c>
      <c r="B1501" s="925" t="s">
        <v>3289</v>
      </c>
      <c r="C1501" s="12" t="s">
        <v>9969</v>
      </c>
      <c r="D1501" s="849">
        <v>800</v>
      </c>
      <c r="E1501" s="84" t="s">
        <v>7128</v>
      </c>
      <c r="F1501" s="12" t="s">
        <v>8508</v>
      </c>
      <c r="G1501" s="6">
        <v>21738.6</v>
      </c>
      <c r="H1501" s="19">
        <v>43489</v>
      </c>
      <c r="I1501" s="79" t="s">
        <v>8504</v>
      </c>
      <c r="J1501" s="993"/>
      <c r="K1501" s="993"/>
      <c r="L1501" s="993"/>
      <c r="M1501" s="993"/>
      <c r="N1501" s="993"/>
      <c r="O1501" s="993"/>
      <c r="P1501" s="993"/>
      <c r="Q1501" s="993"/>
      <c r="R1501" s="993"/>
      <c r="S1501" s="993"/>
      <c r="T1501" s="993"/>
      <c r="U1501" s="993"/>
      <c r="V1501" s="993"/>
    </row>
    <row r="1502" spans="1:22" ht="101.25">
      <c r="A1502" s="12">
        <f t="shared" si="23"/>
        <v>1491</v>
      </c>
      <c r="B1502" s="926" t="s">
        <v>3289</v>
      </c>
      <c r="C1502" s="12" t="s">
        <v>9970</v>
      </c>
      <c r="D1502" s="12">
        <v>1774</v>
      </c>
      <c r="E1502" s="12" t="s">
        <v>3704</v>
      </c>
      <c r="F1502" s="12" t="s">
        <v>8526</v>
      </c>
      <c r="G1502" s="6">
        <v>102253.36</v>
      </c>
      <c r="H1502" s="19">
        <v>43452</v>
      </c>
      <c r="I1502" s="13" t="s">
        <v>8527</v>
      </c>
    </row>
    <row r="1503" spans="1:22" ht="40.5">
      <c r="A1503" s="12">
        <f t="shared" si="23"/>
        <v>1492</v>
      </c>
      <c r="B1503" s="933" t="s">
        <v>3289</v>
      </c>
      <c r="C1503" s="19" t="s">
        <v>9971</v>
      </c>
      <c r="D1503" s="189">
        <v>2500</v>
      </c>
      <c r="E1503" s="19" t="s">
        <v>6924</v>
      </c>
      <c r="F1503" s="19" t="s">
        <v>8509</v>
      </c>
      <c r="G1503" s="6">
        <v>96625</v>
      </c>
      <c r="H1503" s="19">
        <v>43745</v>
      </c>
      <c r="I1503" s="925" t="s">
        <v>3290</v>
      </c>
      <c r="J1503" s="967"/>
      <c r="K1503" s="947"/>
      <c r="L1503" s="947"/>
      <c r="M1503" s="947"/>
      <c r="N1503" s="947"/>
      <c r="O1503" s="947"/>
      <c r="P1503" s="947"/>
      <c r="Q1503" s="947"/>
      <c r="R1503" s="947"/>
      <c r="S1503" s="947"/>
      <c r="T1503" s="947"/>
      <c r="U1503" s="947"/>
      <c r="V1503" s="947"/>
    </row>
    <row r="1504" spans="1:22" ht="60.75">
      <c r="A1504" s="12">
        <f t="shared" si="23"/>
        <v>1493</v>
      </c>
      <c r="B1504" s="930" t="s">
        <v>3289</v>
      </c>
      <c r="C1504" s="12" t="s">
        <v>8559</v>
      </c>
      <c r="D1504" s="849">
        <v>83000</v>
      </c>
      <c r="E1504" s="84" t="s">
        <v>8560</v>
      </c>
      <c r="F1504" s="12" t="s">
        <v>8561</v>
      </c>
      <c r="G1504" s="6">
        <v>2872630</v>
      </c>
      <c r="H1504" s="19">
        <v>44181</v>
      </c>
      <c r="I1504" s="13" t="s">
        <v>7201</v>
      </c>
      <c r="J1504" s="928"/>
      <c r="K1504" s="928"/>
      <c r="L1504" s="928"/>
      <c r="M1504" s="928"/>
      <c r="N1504" s="928"/>
      <c r="O1504" s="928"/>
      <c r="P1504" s="928"/>
      <c r="Q1504" s="928"/>
      <c r="R1504" s="928"/>
      <c r="S1504" s="928"/>
      <c r="T1504" s="928"/>
      <c r="U1504" s="928"/>
      <c r="V1504" s="928"/>
    </row>
    <row r="1505" spans="1:22" ht="81">
      <c r="A1505" s="12">
        <f t="shared" si="23"/>
        <v>1494</v>
      </c>
      <c r="B1505" s="926" t="s">
        <v>3289</v>
      </c>
      <c r="C1505" s="12" t="s">
        <v>3693</v>
      </c>
      <c r="D1505" s="12">
        <v>5627</v>
      </c>
      <c r="E1505" s="12" t="s">
        <v>6764</v>
      </c>
      <c r="F1505" s="12" t="s">
        <v>3694</v>
      </c>
      <c r="G1505" s="6">
        <v>3037454.6</v>
      </c>
      <c r="H1505" s="19">
        <v>43452</v>
      </c>
      <c r="I1505" s="13" t="s">
        <v>6675</v>
      </c>
    </row>
    <row r="1506" spans="1:22" ht="40.5">
      <c r="A1506" s="12">
        <f t="shared" si="23"/>
        <v>1495</v>
      </c>
      <c r="B1506" s="929" t="s">
        <v>3289</v>
      </c>
      <c r="C1506" s="84" t="s">
        <v>9972</v>
      </c>
      <c r="D1506" s="84">
        <v>760</v>
      </c>
      <c r="E1506" s="84" t="s">
        <v>3307</v>
      </c>
      <c r="F1506" s="12" t="s">
        <v>3308</v>
      </c>
      <c r="G1506" s="6">
        <v>379513.59999999998</v>
      </c>
      <c r="H1506" s="19">
        <v>43745</v>
      </c>
      <c r="I1506" s="13" t="s">
        <v>3290</v>
      </c>
    </row>
    <row r="1507" spans="1:22" ht="40.5">
      <c r="A1507" s="12">
        <f t="shared" si="23"/>
        <v>1496</v>
      </c>
      <c r="B1507" s="925" t="s">
        <v>3289</v>
      </c>
      <c r="C1507" s="12" t="s">
        <v>9972</v>
      </c>
      <c r="D1507" s="45">
        <v>4900</v>
      </c>
      <c r="E1507" s="84" t="s">
        <v>3291</v>
      </c>
      <c r="F1507" s="45" t="s">
        <v>3292</v>
      </c>
      <c r="G1507" s="6">
        <v>1911147</v>
      </c>
      <c r="H1507" s="19">
        <v>43745</v>
      </c>
      <c r="I1507" s="63" t="s">
        <v>3290</v>
      </c>
    </row>
    <row r="1508" spans="1:22" ht="81">
      <c r="A1508" s="12">
        <f t="shared" si="23"/>
        <v>1497</v>
      </c>
      <c r="B1508" s="926" t="s">
        <v>3289</v>
      </c>
      <c r="C1508" s="12" t="s">
        <v>3630</v>
      </c>
      <c r="D1508" s="12">
        <v>25295</v>
      </c>
      <c r="E1508" s="12" t="s">
        <v>3608</v>
      </c>
      <c r="F1508" s="12" t="s">
        <v>3631</v>
      </c>
      <c r="G1508" s="6">
        <v>15682.9</v>
      </c>
      <c r="H1508" s="19">
        <v>43452</v>
      </c>
      <c r="I1508" s="12" t="s">
        <v>6675</v>
      </c>
    </row>
    <row r="1509" spans="1:22" ht="60.75">
      <c r="A1509" s="12">
        <f t="shared" si="23"/>
        <v>1498</v>
      </c>
      <c r="B1509" s="925" t="s">
        <v>3289</v>
      </c>
      <c r="C1509" s="12" t="s">
        <v>9973</v>
      </c>
      <c r="D1509" s="12">
        <v>1500</v>
      </c>
      <c r="E1509" s="84" t="s">
        <v>6924</v>
      </c>
      <c r="F1509" s="12" t="s">
        <v>8510</v>
      </c>
      <c r="G1509" s="6">
        <v>74760</v>
      </c>
      <c r="H1509" s="19">
        <v>43745</v>
      </c>
      <c r="I1509" s="925" t="s">
        <v>3290</v>
      </c>
      <c r="J1509" s="934"/>
      <c r="K1509" s="935"/>
      <c r="L1509" s="935"/>
      <c r="M1509" s="935"/>
      <c r="N1509" s="935"/>
      <c r="O1509" s="935"/>
      <c r="P1509" s="935"/>
      <c r="Q1509" s="935"/>
      <c r="R1509" s="935"/>
      <c r="S1509" s="935"/>
      <c r="T1509" s="935"/>
      <c r="U1509" s="935"/>
      <c r="V1509" s="935"/>
    </row>
    <row r="1510" spans="1:22" ht="40.5">
      <c r="A1510" s="12">
        <f t="shared" si="23"/>
        <v>1499</v>
      </c>
      <c r="B1510" s="929" t="s">
        <v>3289</v>
      </c>
      <c r="C1510" s="84" t="s">
        <v>9972</v>
      </c>
      <c r="D1510" s="84">
        <v>3097</v>
      </c>
      <c r="E1510" s="84" t="s">
        <v>6924</v>
      </c>
      <c r="F1510" s="12" t="s">
        <v>8511</v>
      </c>
      <c r="G1510" s="6">
        <v>154354.48000000001</v>
      </c>
      <c r="H1510" s="19">
        <v>43745</v>
      </c>
      <c r="I1510" s="925" t="s">
        <v>3290</v>
      </c>
    </row>
    <row r="1511" spans="1:22" ht="60.75">
      <c r="A1511" s="12">
        <f t="shared" si="23"/>
        <v>1500</v>
      </c>
      <c r="B1511" s="929" t="s">
        <v>3289</v>
      </c>
      <c r="C1511" s="84" t="s">
        <v>9974</v>
      </c>
      <c r="D1511" s="84">
        <v>34626</v>
      </c>
      <c r="E1511" s="84" t="s">
        <v>3305</v>
      </c>
      <c r="F1511" s="12" t="s">
        <v>3309</v>
      </c>
      <c r="G1511" s="6">
        <v>10173811.32</v>
      </c>
      <c r="H1511" s="19">
        <v>43745</v>
      </c>
      <c r="I1511" s="925" t="s">
        <v>3290</v>
      </c>
    </row>
    <row r="1512" spans="1:22" ht="60.75">
      <c r="A1512" s="12">
        <f t="shared" si="23"/>
        <v>1501</v>
      </c>
      <c r="B1512" s="929" t="s">
        <v>3289</v>
      </c>
      <c r="C1512" s="12" t="s">
        <v>9975</v>
      </c>
      <c r="D1512" s="12">
        <v>2329</v>
      </c>
      <c r="E1512" s="12" t="s">
        <v>3291</v>
      </c>
      <c r="F1512" s="12" t="s">
        <v>3358</v>
      </c>
      <c r="G1512" s="6">
        <v>982488.65</v>
      </c>
      <c r="H1512" s="19">
        <v>43745</v>
      </c>
      <c r="I1512" s="925" t="s">
        <v>3290</v>
      </c>
    </row>
    <row r="1513" spans="1:22" ht="60.75">
      <c r="A1513" s="12">
        <f t="shared" si="23"/>
        <v>1502</v>
      </c>
      <c r="B1513" s="929" t="s">
        <v>3289</v>
      </c>
      <c r="C1513" s="84" t="s">
        <v>9976</v>
      </c>
      <c r="D1513" s="84">
        <v>238</v>
      </c>
      <c r="E1513" s="84" t="s">
        <v>3328</v>
      </c>
      <c r="F1513" s="12" t="s">
        <v>3329</v>
      </c>
      <c r="G1513" s="6">
        <v>116351.06</v>
      </c>
      <c r="H1513" s="19">
        <v>43745</v>
      </c>
      <c r="I1513" s="925" t="s">
        <v>3290</v>
      </c>
    </row>
    <row r="1514" spans="1:22" ht="81">
      <c r="A1514" s="12">
        <f t="shared" si="23"/>
        <v>1503</v>
      </c>
      <c r="B1514" s="926" t="s">
        <v>3289</v>
      </c>
      <c r="C1514" s="12" t="s">
        <v>3695</v>
      </c>
      <c r="D1514" s="12">
        <v>10392</v>
      </c>
      <c r="E1514" s="12" t="s">
        <v>3661</v>
      </c>
      <c r="F1514" s="12" t="s">
        <v>3696</v>
      </c>
      <c r="G1514" s="6">
        <v>1424223.6</v>
      </c>
      <c r="H1514" s="19">
        <v>43452</v>
      </c>
      <c r="I1514" s="13" t="s">
        <v>6675</v>
      </c>
    </row>
    <row r="1515" spans="1:22" ht="102">
      <c r="A1515" s="12">
        <f t="shared" si="23"/>
        <v>1504</v>
      </c>
      <c r="B1515" s="926" t="s">
        <v>3289</v>
      </c>
      <c r="C1515" s="12" t="s">
        <v>3639</v>
      </c>
      <c r="D1515" s="12">
        <v>1764</v>
      </c>
      <c r="E1515" s="12" t="s">
        <v>3635</v>
      </c>
      <c r="F1515" s="12" t="s">
        <v>3640</v>
      </c>
      <c r="G1515" s="6">
        <v>101676.96</v>
      </c>
      <c r="H1515" s="19">
        <v>43570</v>
      </c>
      <c r="I1515" s="925" t="s">
        <v>6683</v>
      </c>
      <c r="J1515" s="983"/>
      <c r="K1515" s="983"/>
      <c r="L1515" s="983"/>
      <c r="M1515" s="983"/>
      <c r="N1515" s="983"/>
      <c r="O1515" s="983"/>
      <c r="P1515" s="983"/>
      <c r="Q1515" s="983"/>
      <c r="R1515" s="983"/>
      <c r="S1515" s="983"/>
      <c r="T1515" s="983"/>
      <c r="U1515" s="983"/>
      <c r="V1515" s="983"/>
    </row>
    <row r="1516" spans="1:22" ht="102">
      <c r="A1516" s="12">
        <f t="shared" si="23"/>
        <v>1505</v>
      </c>
      <c r="B1516" s="926" t="s">
        <v>3289</v>
      </c>
      <c r="C1516" s="12" t="s">
        <v>3651</v>
      </c>
      <c r="D1516" s="12">
        <v>1390</v>
      </c>
      <c r="E1516" s="12" t="s">
        <v>3635</v>
      </c>
      <c r="F1516" s="12" t="s">
        <v>3652</v>
      </c>
      <c r="G1516" s="6">
        <v>80119.600000000006</v>
      </c>
      <c r="H1516" s="19">
        <v>43570</v>
      </c>
      <c r="I1516" s="925" t="s">
        <v>6683</v>
      </c>
    </row>
    <row r="1517" spans="1:22" ht="102">
      <c r="A1517" s="12">
        <f t="shared" si="23"/>
        <v>1506</v>
      </c>
      <c r="B1517" s="926" t="s">
        <v>3289</v>
      </c>
      <c r="C1517" s="12" t="s">
        <v>3643</v>
      </c>
      <c r="D1517" s="12">
        <v>1119</v>
      </c>
      <c r="E1517" s="12" t="s">
        <v>3635</v>
      </c>
      <c r="F1517" s="12" t="s">
        <v>3644</v>
      </c>
      <c r="G1517" s="6">
        <v>64499.16</v>
      </c>
      <c r="H1517" s="19">
        <v>43570</v>
      </c>
      <c r="I1517" s="925" t="s">
        <v>6683</v>
      </c>
    </row>
    <row r="1518" spans="1:22" ht="243">
      <c r="A1518" s="12">
        <f t="shared" si="23"/>
        <v>1507</v>
      </c>
      <c r="B1518" s="13" t="s">
        <v>3289</v>
      </c>
      <c r="C1518" s="12" t="s">
        <v>9977</v>
      </c>
      <c r="D1518" s="12">
        <v>113</v>
      </c>
      <c r="E1518" s="12" t="s">
        <v>3506</v>
      </c>
      <c r="F1518" s="12" t="s">
        <v>3507</v>
      </c>
      <c r="G1518" s="6">
        <v>34369.620000000003</v>
      </c>
      <c r="H1518" s="19">
        <v>43452</v>
      </c>
      <c r="I1518" s="13" t="s">
        <v>6675</v>
      </c>
    </row>
    <row r="1519" spans="1:22" ht="60.75">
      <c r="A1519" s="12">
        <f t="shared" si="23"/>
        <v>1508</v>
      </c>
      <c r="B1519" s="929" t="s">
        <v>3289</v>
      </c>
      <c r="C1519" s="12" t="s">
        <v>9978</v>
      </c>
      <c r="D1519" s="84">
        <v>542</v>
      </c>
      <c r="E1519" s="12" t="s">
        <v>6712</v>
      </c>
      <c r="F1519" s="12" t="s">
        <v>3313</v>
      </c>
      <c r="G1519" s="6">
        <v>245070.72</v>
      </c>
      <c r="H1519" s="19">
        <v>43745</v>
      </c>
      <c r="I1519" s="925" t="s">
        <v>3290</v>
      </c>
    </row>
    <row r="1520" spans="1:22" ht="81">
      <c r="A1520" s="12">
        <f t="shared" si="23"/>
        <v>1509</v>
      </c>
      <c r="B1520" s="13" t="s">
        <v>3289</v>
      </c>
      <c r="C1520" s="12" t="s">
        <v>9979</v>
      </c>
      <c r="D1520" s="12">
        <v>1791</v>
      </c>
      <c r="E1520" s="12" t="s">
        <v>8512</v>
      </c>
      <c r="F1520" s="12" t="s">
        <v>8513</v>
      </c>
      <c r="G1520" s="6">
        <v>723832.65</v>
      </c>
      <c r="H1520" s="19">
        <v>43452</v>
      </c>
      <c r="I1520" s="13" t="s">
        <v>6675</v>
      </c>
    </row>
    <row r="1521" spans="1:22" ht="60.75">
      <c r="A1521" s="12">
        <f t="shared" si="23"/>
        <v>1510</v>
      </c>
      <c r="B1521" s="929" t="s">
        <v>3289</v>
      </c>
      <c r="C1521" s="12" t="s">
        <v>9978</v>
      </c>
      <c r="D1521" s="12">
        <v>228</v>
      </c>
      <c r="E1521" s="12" t="s">
        <v>3437</v>
      </c>
      <c r="F1521" s="12" t="s">
        <v>3438</v>
      </c>
      <c r="G1521" s="6">
        <v>103092.48</v>
      </c>
      <c r="H1521" s="19">
        <v>43745</v>
      </c>
      <c r="I1521" s="925" t="s">
        <v>3290</v>
      </c>
      <c r="J1521" s="934"/>
      <c r="K1521" s="934"/>
      <c r="L1521" s="934"/>
      <c r="M1521" s="934"/>
      <c r="N1521" s="934"/>
      <c r="O1521" s="934"/>
      <c r="P1521" s="934"/>
      <c r="Q1521" s="934"/>
      <c r="R1521" s="934"/>
      <c r="S1521" s="934"/>
      <c r="T1521" s="934"/>
      <c r="U1521" s="934"/>
      <c r="V1521" s="934"/>
    </row>
    <row r="1522" spans="1:22" ht="60.75">
      <c r="A1522" s="12">
        <f t="shared" si="23"/>
        <v>1511</v>
      </c>
      <c r="B1522" s="929" t="s">
        <v>3289</v>
      </c>
      <c r="C1522" s="12" t="s">
        <v>9980</v>
      </c>
      <c r="D1522" s="63">
        <v>49</v>
      </c>
      <c r="E1522" s="12" t="s">
        <v>8514</v>
      </c>
      <c r="F1522" s="12" t="s">
        <v>8515</v>
      </c>
      <c r="G1522" s="6">
        <v>13358.87</v>
      </c>
      <c r="H1522" s="19">
        <v>43745</v>
      </c>
      <c r="I1522" s="925" t="s">
        <v>3290</v>
      </c>
      <c r="J1522" s="934"/>
      <c r="K1522" s="935"/>
      <c r="L1522" s="935"/>
      <c r="M1522" s="935"/>
      <c r="N1522" s="935"/>
      <c r="O1522" s="935"/>
      <c r="P1522" s="935"/>
      <c r="Q1522" s="935"/>
      <c r="R1522" s="935"/>
      <c r="S1522" s="935"/>
      <c r="T1522" s="935"/>
      <c r="U1522" s="935"/>
      <c r="V1522" s="935"/>
    </row>
    <row r="1523" spans="1:22" ht="81">
      <c r="A1523" s="12">
        <f t="shared" si="23"/>
        <v>1512</v>
      </c>
      <c r="B1523" s="13" t="s">
        <v>3289</v>
      </c>
      <c r="C1523" s="12" t="s">
        <v>2807</v>
      </c>
      <c r="D1523" s="12">
        <v>2400</v>
      </c>
      <c r="E1523" s="12" t="s">
        <v>3510</v>
      </c>
      <c r="F1523" s="12" t="s">
        <v>3513</v>
      </c>
      <c r="G1523" s="6">
        <v>138336</v>
      </c>
      <c r="H1523" s="19">
        <v>43452</v>
      </c>
      <c r="I1523" s="13" t="s">
        <v>6675</v>
      </c>
    </row>
    <row r="1524" spans="1:22" ht="102">
      <c r="A1524" s="12">
        <f t="shared" si="23"/>
        <v>1513</v>
      </c>
      <c r="B1524" s="926" t="s">
        <v>3289</v>
      </c>
      <c r="C1524" s="12" t="s">
        <v>3645</v>
      </c>
      <c r="D1524" s="12">
        <v>2329</v>
      </c>
      <c r="E1524" s="12" t="s">
        <v>3635</v>
      </c>
      <c r="F1524" s="12" t="s">
        <v>3646</v>
      </c>
      <c r="G1524" s="6">
        <v>134243.56</v>
      </c>
      <c r="H1524" s="19">
        <v>43570</v>
      </c>
      <c r="I1524" s="925" t="s">
        <v>6683</v>
      </c>
    </row>
    <row r="1525" spans="1:22" ht="81">
      <c r="A1525" s="12">
        <f t="shared" si="23"/>
        <v>1514</v>
      </c>
      <c r="B1525" s="13" t="s">
        <v>3289</v>
      </c>
      <c r="C1525" s="12" t="s">
        <v>9981</v>
      </c>
      <c r="D1525" s="12">
        <v>5000</v>
      </c>
      <c r="E1525" s="12" t="s">
        <v>6939</v>
      </c>
      <c r="F1525" s="12" t="s">
        <v>8516</v>
      </c>
      <c r="G1525" s="6">
        <v>40600</v>
      </c>
      <c r="H1525" s="19">
        <v>43452</v>
      </c>
      <c r="I1525" s="13" t="s">
        <v>6675</v>
      </c>
    </row>
    <row r="1526" spans="1:22" ht="101.25">
      <c r="A1526" s="12">
        <f t="shared" si="23"/>
        <v>1515</v>
      </c>
      <c r="B1526" s="13" t="s">
        <v>3289</v>
      </c>
      <c r="C1526" s="12" t="s">
        <v>3619</v>
      </c>
      <c r="D1526" s="12">
        <v>1035</v>
      </c>
      <c r="E1526" s="12" t="s">
        <v>3529</v>
      </c>
      <c r="F1526" s="12" t="s">
        <v>3620</v>
      </c>
      <c r="G1526" s="6">
        <v>59657.4</v>
      </c>
      <c r="H1526" s="19">
        <v>43651</v>
      </c>
      <c r="I1526" s="925" t="s">
        <v>6765</v>
      </c>
    </row>
    <row r="1527" spans="1:22" ht="93.75">
      <c r="A1527" s="12">
        <f t="shared" si="23"/>
        <v>1516</v>
      </c>
      <c r="B1527" s="84" t="s">
        <v>3289</v>
      </c>
      <c r="C1527" s="12" t="s">
        <v>9982</v>
      </c>
      <c r="D1527" s="930">
        <v>2240</v>
      </c>
      <c r="E1527" s="12" t="s">
        <v>6797</v>
      </c>
      <c r="F1527" s="90" t="s">
        <v>9983</v>
      </c>
      <c r="G1527" s="6">
        <v>3018601.6</v>
      </c>
      <c r="H1527" s="19">
        <v>44350</v>
      </c>
      <c r="I1527" s="79" t="s">
        <v>9984</v>
      </c>
    </row>
    <row r="1528" spans="1:22" ht="93.75">
      <c r="A1528" s="12">
        <f t="shared" si="23"/>
        <v>1517</v>
      </c>
      <c r="B1528" s="84" t="s">
        <v>3289</v>
      </c>
      <c r="C1528" s="12" t="s">
        <v>9985</v>
      </c>
      <c r="D1528" s="930">
        <v>14370</v>
      </c>
      <c r="E1528" s="12" t="s">
        <v>3802</v>
      </c>
      <c r="F1528" s="90" t="s">
        <v>9986</v>
      </c>
      <c r="G1528" s="6">
        <v>1561731.6</v>
      </c>
      <c r="H1528" s="19">
        <v>44355</v>
      </c>
      <c r="I1528" s="79" t="s">
        <v>9987</v>
      </c>
    </row>
    <row r="1529" spans="1:22" ht="81">
      <c r="A1529" s="12">
        <f t="shared" si="23"/>
        <v>1518</v>
      </c>
      <c r="B1529" s="12" t="s">
        <v>3289</v>
      </c>
      <c r="C1529" s="12" t="s">
        <v>8465</v>
      </c>
      <c r="D1529" s="12">
        <v>1000</v>
      </c>
      <c r="E1529" s="12" t="s">
        <v>7120</v>
      </c>
      <c r="F1529" s="12" t="s">
        <v>9988</v>
      </c>
      <c r="G1529" s="6">
        <v>27173.25</v>
      </c>
      <c r="H1529" s="19">
        <v>44342</v>
      </c>
      <c r="I1529" s="13" t="s">
        <v>9989</v>
      </c>
    </row>
    <row r="1530" spans="1:22" ht="81">
      <c r="A1530" s="12">
        <f t="shared" si="23"/>
        <v>1519</v>
      </c>
      <c r="B1530" s="12" t="s">
        <v>3289</v>
      </c>
      <c r="C1530" s="12" t="s">
        <v>9990</v>
      </c>
      <c r="D1530" s="12">
        <v>600</v>
      </c>
      <c r="E1530" s="12" t="s">
        <v>7120</v>
      </c>
      <c r="F1530" s="12" t="s">
        <v>9991</v>
      </c>
      <c r="G1530" s="6">
        <v>16303.95</v>
      </c>
      <c r="H1530" s="19">
        <v>44350</v>
      </c>
      <c r="I1530" s="13" t="s">
        <v>9992</v>
      </c>
    </row>
    <row r="1531" spans="1:22" ht="81">
      <c r="A1531" s="12">
        <f t="shared" si="23"/>
        <v>1520</v>
      </c>
      <c r="B1531" s="12" t="s">
        <v>3289</v>
      </c>
      <c r="C1531" s="12" t="s">
        <v>9993</v>
      </c>
      <c r="D1531" s="12">
        <v>1000</v>
      </c>
      <c r="E1531" s="12" t="s">
        <v>7120</v>
      </c>
      <c r="F1531" s="12" t="s">
        <v>9994</v>
      </c>
      <c r="G1531" s="6">
        <v>27173.25</v>
      </c>
      <c r="H1531" s="19">
        <v>44354</v>
      </c>
      <c r="I1531" s="13" t="s">
        <v>9995</v>
      </c>
    </row>
    <row r="1532" spans="1:22" ht="60.75">
      <c r="A1532" s="12">
        <f t="shared" si="23"/>
        <v>1521</v>
      </c>
      <c r="B1532" s="12" t="s">
        <v>3289</v>
      </c>
      <c r="C1532" s="12" t="s">
        <v>9993</v>
      </c>
      <c r="D1532" s="12">
        <v>1000</v>
      </c>
      <c r="E1532" s="12" t="s">
        <v>7120</v>
      </c>
      <c r="F1532" s="12" t="s">
        <v>9996</v>
      </c>
      <c r="G1532" s="6">
        <v>27173.25</v>
      </c>
      <c r="H1532" s="19">
        <v>44370</v>
      </c>
      <c r="I1532" s="13" t="s">
        <v>9997</v>
      </c>
    </row>
    <row r="1533" spans="1:22" ht="60.75">
      <c r="A1533" s="12">
        <f t="shared" si="23"/>
        <v>1522</v>
      </c>
      <c r="B1533" s="12" t="s">
        <v>3289</v>
      </c>
      <c r="C1533" s="12" t="s">
        <v>9998</v>
      </c>
      <c r="D1533" s="12">
        <v>600</v>
      </c>
      <c r="E1533" s="12" t="s">
        <v>7120</v>
      </c>
      <c r="F1533" s="12" t="s">
        <v>9999</v>
      </c>
      <c r="G1533" s="6">
        <v>16303.95</v>
      </c>
      <c r="H1533" s="19">
        <v>44368</v>
      </c>
      <c r="I1533" s="13" t="s">
        <v>10000</v>
      </c>
    </row>
    <row r="1534" spans="1:22" ht="60.75">
      <c r="A1534" s="12">
        <f t="shared" si="23"/>
        <v>1523</v>
      </c>
      <c r="B1534" s="12" t="s">
        <v>3289</v>
      </c>
      <c r="C1534" s="12" t="s">
        <v>6661</v>
      </c>
      <c r="D1534" s="12">
        <v>1569</v>
      </c>
      <c r="E1534" s="12" t="s">
        <v>6924</v>
      </c>
      <c r="F1534" s="12" t="s">
        <v>10001</v>
      </c>
      <c r="G1534" s="6">
        <v>70353.960000000006</v>
      </c>
      <c r="H1534" s="19">
        <v>44365</v>
      </c>
      <c r="I1534" s="13" t="s">
        <v>10002</v>
      </c>
    </row>
    <row r="1535" spans="1:22" ht="60.75">
      <c r="A1535" s="12">
        <f t="shared" si="23"/>
        <v>1524</v>
      </c>
      <c r="B1535" s="13" t="s">
        <v>3289</v>
      </c>
      <c r="C1535" s="12" t="s">
        <v>10003</v>
      </c>
      <c r="D1535" s="1">
        <v>1372</v>
      </c>
      <c r="E1535" s="12" t="s">
        <v>10004</v>
      </c>
      <c r="F1535" s="90" t="s">
        <v>10005</v>
      </c>
      <c r="G1535" s="6">
        <v>62919.92</v>
      </c>
      <c r="H1535" s="19">
        <v>44392</v>
      </c>
      <c r="I1535" s="13" t="s">
        <v>10006</v>
      </c>
    </row>
    <row r="1536" spans="1:22" ht="60.75">
      <c r="A1536" s="12">
        <f t="shared" si="23"/>
        <v>1525</v>
      </c>
      <c r="B1536" s="13" t="s">
        <v>3289</v>
      </c>
      <c r="C1536" s="12" t="s">
        <v>10007</v>
      </c>
      <c r="D1536" s="1">
        <v>8500</v>
      </c>
      <c r="E1536" s="12" t="s">
        <v>10004</v>
      </c>
      <c r="F1536" s="90" t="s">
        <v>10008</v>
      </c>
      <c r="G1536" s="6">
        <v>372300</v>
      </c>
      <c r="H1536" s="19">
        <v>44392</v>
      </c>
      <c r="I1536" s="13" t="s">
        <v>10006</v>
      </c>
    </row>
    <row r="1537" spans="1:9" ht="60.75">
      <c r="A1537" s="12">
        <f t="shared" si="23"/>
        <v>1526</v>
      </c>
      <c r="B1537" s="13" t="s">
        <v>3289</v>
      </c>
      <c r="C1537" s="12" t="s">
        <v>3600</v>
      </c>
      <c r="D1537" s="1">
        <v>1965</v>
      </c>
      <c r="E1537" s="12" t="s">
        <v>6924</v>
      </c>
      <c r="F1537" s="90" t="s">
        <v>10009</v>
      </c>
      <c r="G1537" s="6">
        <v>111081.45</v>
      </c>
      <c r="H1537" s="19">
        <v>44392</v>
      </c>
      <c r="I1537" s="13" t="s">
        <v>10006</v>
      </c>
    </row>
    <row r="1538" spans="1:9" ht="60.75">
      <c r="A1538" s="12">
        <f t="shared" si="23"/>
        <v>1527</v>
      </c>
      <c r="B1538" s="13" t="s">
        <v>3289</v>
      </c>
      <c r="C1538" s="12" t="s">
        <v>3600</v>
      </c>
      <c r="D1538" s="1">
        <v>6786</v>
      </c>
      <c r="E1538" s="12" t="s">
        <v>6924</v>
      </c>
      <c r="F1538" s="90" t="s">
        <v>10010</v>
      </c>
      <c r="G1538" s="6">
        <v>383612.58</v>
      </c>
      <c r="H1538" s="19">
        <v>44392</v>
      </c>
      <c r="I1538" s="13" t="s">
        <v>10006</v>
      </c>
    </row>
    <row r="1539" spans="1:9" ht="60.75">
      <c r="A1539" s="12">
        <f t="shared" si="23"/>
        <v>1528</v>
      </c>
      <c r="B1539" s="13" t="s">
        <v>3289</v>
      </c>
      <c r="C1539" s="12" t="s">
        <v>3600</v>
      </c>
      <c r="D1539" s="1">
        <v>6800</v>
      </c>
      <c r="E1539" s="12" t="s">
        <v>6924</v>
      </c>
      <c r="F1539" s="90" t="s">
        <v>10011</v>
      </c>
      <c r="G1539" s="6">
        <v>384404</v>
      </c>
      <c r="H1539" s="19">
        <v>44392</v>
      </c>
      <c r="I1539" s="13" t="s">
        <v>10006</v>
      </c>
    </row>
    <row r="1540" spans="1:9" ht="60.75">
      <c r="A1540" s="12">
        <f t="shared" si="23"/>
        <v>1529</v>
      </c>
      <c r="B1540" s="13" t="s">
        <v>3289</v>
      </c>
      <c r="C1540" s="12" t="s">
        <v>3600</v>
      </c>
      <c r="D1540" s="1">
        <v>6173</v>
      </c>
      <c r="E1540" s="12" t="s">
        <v>6924</v>
      </c>
      <c r="F1540" s="90" t="s">
        <v>10012</v>
      </c>
      <c r="G1540" s="6">
        <v>348959.69</v>
      </c>
      <c r="H1540" s="19">
        <v>44392</v>
      </c>
      <c r="I1540" s="13" t="s">
        <v>10006</v>
      </c>
    </row>
    <row r="1541" spans="1:9" ht="60.75">
      <c r="A1541" s="12">
        <f t="shared" si="23"/>
        <v>1530</v>
      </c>
      <c r="B1541" s="13" t="s">
        <v>3289</v>
      </c>
      <c r="C1541" s="12" t="s">
        <v>3600</v>
      </c>
      <c r="D1541" s="1">
        <v>7023</v>
      </c>
      <c r="E1541" s="12" t="s">
        <v>6924</v>
      </c>
      <c r="F1541" s="90" t="s">
        <v>10013</v>
      </c>
      <c r="G1541" s="6">
        <v>314911.32</v>
      </c>
      <c r="H1541" s="19">
        <v>44392</v>
      </c>
      <c r="I1541" s="13" t="s">
        <v>10006</v>
      </c>
    </row>
    <row r="1542" spans="1:9" ht="60.75">
      <c r="A1542" s="12">
        <f t="shared" si="23"/>
        <v>1531</v>
      </c>
      <c r="B1542" s="13" t="s">
        <v>3289</v>
      </c>
      <c r="C1542" s="12" t="s">
        <v>3600</v>
      </c>
      <c r="D1542" s="1">
        <v>6629</v>
      </c>
      <c r="E1542" s="12" t="s">
        <v>6924</v>
      </c>
      <c r="F1542" s="90" t="s">
        <v>10014</v>
      </c>
      <c r="G1542" s="6">
        <v>297244.36</v>
      </c>
      <c r="H1542" s="19">
        <v>44392</v>
      </c>
      <c r="I1542" s="13" t="s">
        <v>10006</v>
      </c>
    </row>
    <row r="1543" spans="1:9" ht="60.75">
      <c r="A1543" s="12">
        <f t="shared" si="23"/>
        <v>1532</v>
      </c>
      <c r="B1543" s="13" t="s">
        <v>3289</v>
      </c>
      <c r="C1543" s="12" t="s">
        <v>3600</v>
      </c>
      <c r="D1543" s="1">
        <v>6472</v>
      </c>
      <c r="E1543" s="12" t="s">
        <v>6924</v>
      </c>
      <c r="F1543" s="90" t="s">
        <v>10015</v>
      </c>
      <c r="G1543" s="6">
        <v>365862.16</v>
      </c>
      <c r="H1543" s="19">
        <v>44392</v>
      </c>
      <c r="I1543" s="13" t="s">
        <v>10006</v>
      </c>
    </row>
    <row r="1544" spans="1:9" ht="60.75">
      <c r="A1544" s="12">
        <f t="shared" si="23"/>
        <v>1533</v>
      </c>
      <c r="B1544" s="13" t="s">
        <v>3289</v>
      </c>
      <c r="C1544" s="12" t="s">
        <v>3600</v>
      </c>
      <c r="D1544" s="1">
        <v>6593</v>
      </c>
      <c r="E1544" s="12" t="s">
        <v>6924</v>
      </c>
      <c r="F1544" s="90" t="s">
        <v>10016</v>
      </c>
      <c r="G1544" s="6">
        <v>372702.29</v>
      </c>
      <c r="H1544" s="19">
        <v>44392</v>
      </c>
      <c r="I1544" s="13" t="s">
        <v>10006</v>
      </c>
    </row>
    <row r="1545" spans="1:9" ht="60.75">
      <c r="A1545" s="12">
        <f t="shared" si="23"/>
        <v>1534</v>
      </c>
      <c r="B1545" s="13" t="s">
        <v>3289</v>
      </c>
      <c r="C1545" s="12" t="s">
        <v>3600</v>
      </c>
      <c r="D1545" s="1">
        <v>5598</v>
      </c>
      <c r="E1545" s="12" t="s">
        <v>6924</v>
      </c>
      <c r="F1545" s="90" t="s">
        <v>10017</v>
      </c>
      <c r="G1545" s="6">
        <v>316454.94</v>
      </c>
      <c r="H1545" s="19">
        <v>44392</v>
      </c>
      <c r="I1545" s="13" t="s">
        <v>10006</v>
      </c>
    </row>
    <row r="1546" spans="1:9" ht="60.75">
      <c r="A1546" s="12">
        <f t="shared" si="23"/>
        <v>1535</v>
      </c>
      <c r="B1546" s="13" t="s">
        <v>3289</v>
      </c>
      <c r="C1546" s="12" t="s">
        <v>3600</v>
      </c>
      <c r="D1546" s="1">
        <v>4000</v>
      </c>
      <c r="E1546" s="12" t="s">
        <v>6924</v>
      </c>
      <c r="F1546" s="90" t="s">
        <v>10018</v>
      </c>
      <c r="G1546" s="6">
        <v>226120</v>
      </c>
      <c r="H1546" s="19">
        <v>44392</v>
      </c>
      <c r="I1546" s="13" t="s">
        <v>10006</v>
      </c>
    </row>
    <row r="1547" spans="1:9" ht="60.75">
      <c r="A1547" s="12">
        <f t="shared" si="23"/>
        <v>1536</v>
      </c>
      <c r="B1547" s="13" t="s">
        <v>3289</v>
      </c>
      <c r="C1547" s="12" t="s">
        <v>3600</v>
      </c>
      <c r="D1547" s="1">
        <v>7302</v>
      </c>
      <c r="E1547" s="12" t="s">
        <v>6924</v>
      </c>
      <c r="F1547" s="90" t="s">
        <v>10019</v>
      </c>
      <c r="G1547" s="6">
        <v>412782.06</v>
      </c>
      <c r="H1547" s="19">
        <v>44392</v>
      </c>
      <c r="I1547" s="13" t="s">
        <v>10006</v>
      </c>
    </row>
    <row r="1548" spans="1:9" ht="60.75">
      <c r="A1548" s="12">
        <f t="shared" ref="A1548:A1607" si="24">1+A1547</f>
        <v>1537</v>
      </c>
      <c r="B1548" s="13" t="s">
        <v>3289</v>
      </c>
      <c r="C1548" s="12" t="s">
        <v>3600</v>
      </c>
      <c r="D1548" s="1">
        <v>3800</v>
      </c>
      <c r="E1548" s="12" t="s">
        <v>6924</v>
      </c>
      <c r="F1548" s="90" t="s">
        <v>10020</v>
      </c>
      <c r="G1548" s="6">
        <v>214814</v>
      </c>
      <c r="H1548" s="19">
        <v>44392</v>
      </c>
      <c r="I1548" s="13" t="s">
        <v>10006</v>
      </c>
    </row>
    <row r="1549" spans="1:9" ht="60.75">
      <c r="A1549" s="12">
        <f t="shared" si="24"/>
        <v>1538</v>
      </c>
      <c r="B1549" s="13" t="s">
        <v>3289</v>
      </c>
      <c r="C1549" s="12" t="s">
        <v>3600</v>
      </c>
      <c r="D1549" s="1">
        <v>6178</v>
      </c>
      <c r="E1549" s="12" t="s">
        <v>6924</v>
      </c>
      <c r="F1549" s="90" t="s">
        <v>10021</v>
      </c>
      <c r="G1549" s="6">
        <v>349242.34</v>
      </c>
      <c r="H1549" s="19">
        <v>44392</v>
      </c>
      <c r="I1549" s="13" t="s">
        <v>10006</v>
      </c>
    </row>
    <row r="1550" spans="1:9" ht="60.75">
      <c r="A1550" s="12">
        <f t="shared" si="24"/>
        <v>1539</v>
      </c>
      <c r="B1550" s="13" t="s">
        <v>3289</v>
      </c>
      <c r="C1550" s="12" t="s">
        <v>3600</v>
      </c>
      <c r="D1550" s="1">
        <v>4402</v>
      </c>
      <c r="E1550" s="12" t="s">
        <v>6924</v>
      </c>
      <c r="F1550" s="90" t="s">
        <v>10022</v>
      </c>
      <c r="G1550" s="6">
        <v>197385.68</v>
      </c>
      <c r="H1550" s="19">
        <v>44392</v>
      </c>
      <c r="I1550" s="13" t="s">
        <v>10006</v>
      </c>
    </row>
    <row r="1551" spans="1:9" ht="60.75">
      <c r="A1551" s="12">
        <f t="shared" si="24"/>
        <v>1540</v>
      </c>
      <c r="B1551" s="13" t="s">
        <v>3289</v>
      </c>
      <c r="C1551" s="12" t="s">
        <v>3600</v>
      </c>
      <c r="D1551" s="1">
        <v>1745</v>
      </c>
      <c r="E1551" s="12" t="s">
        <v>6924</v>
      </c>
      <c r="F1551" s="90" t="s">
        <v>10023</v>
      </c>
      <c r="G1551" s="6">
        <v>98644.85</v>
      </c>
      <c r="H1551" s="19">
        <v>44392</v>
      </c>
      <c r="I1551" s="13" t="s">
        <v>10006</v>
      </c>
    </row>
    <row r="1552" spans="1:9" ht="60.75">
      <c r="A1552" s="12">
        <f t="shared" si="24"/>
        <v>1541</v>
      </c>
      <c r="B1552" s="13" t="s">
        <v>3289</v>
      </c>
      <c r="C1552" s="12" t="s">
        <v>3600</v>
      </c>
      <c r="D1552" s="1">
        <v>4982</v>
      </c>
      <c r="E1552" s="12" t="s">
        <v>6924</v>
      </c>
      <c r="F1552" s="90" t="s">
        <v>10024</v>
      </c>
      <c r="G1552" s="6">
        <v>281632.46000000002</v>
      </c>
      <c r="H1552" s="19">
        <v>44392</v>
      </c>
      <c r="I1552" s="13" t="s">
        <v>10006</v>
      </c>
    </row>
    <row r="1553" spans="1:9" ht="60.75">
      <c r="A1553" s="12">
        <f t="shared" si="24"/>
        <v>1542</v>
      </c>
      <c r="B1553" s="13" t="s">
        <v>3289</v>
      </c>
      <c r="C1553" s="12" t="s">
        <v>3600</v>
      </c>
      <c r="D1553" s="1">
        <v>2222</v>
      </c>
      <c r="E1553" s="12" t="s">
        <v>6924</v>
      </c>
      <c r="F1553" s="90" t="s">
        <v>10025</v>
      </c>
      <c r="G1553" s="6">
        <v>125609.66</v>
      </c>
      <c r="H1553" s="19">
        <v>44392</v>
      </c>
      <c r="I1553" s="13" t="s">
        <v>10006</v>
      </c>
    </row>
    <row r="1554" spans="1:9" ht="60.75">
      <c r="A1554" s="12">
        <f t="shared" si="24"/>
        <v>1543</v>
      </c>
      <c r="B1554" s="13" t="s">
        <v>3289</v>
      </c>
      <c r="C1554" s="12" t="s">
        <v>3601</v>
      </c>
      <c r="D1554" s="1">
        <v>5754</v>
      </c>
      <c r="E1554" s="12" t="s">
        <v>6924</v>
      </c>
      <c r="F1554" s="90" t="s">
        <v>10026</v>
      </c>
      <c r="G1554" s="6">
        <v>229124.28</v>
      </c>
      <c r="H1554" s="19">
        <v>44392</v>
      </c>
      <c r="I1554" s="13" t="s">
        <v>10006</v>
      </c>
    </row>
    <row r="1555" spans="1:9" ht="60.75">
      <c r="A1555" s="12">
        <f t="shared" si="24"/>
        <v>1544</v>
      </c>
      <c r="B1555" s="13" t="s">
        <v>3289</v>
      </c>
      <c r="C1555" s="12" t="s">
        <v>10027</v>
      </c>
      <c r="D1555" s="1">
        <v>6428</v>
      </c>
      <c r="E1555" s="12" t="s">
        <v>6924</v>
      </c>
      <c r="F1555" s="90" t="s">
        <v>10028</v>
      </c>
      <c r="G1555" s="6">
        <v>256155.8</v>
      </c>
      <c r="H1555" s="19">
        <v>44392</v>
      </c>
      <c r="I1555" s="13" t="s">
        <v>10006</v>
      </c>
    </row>
    <row r="1556" spans="1:9" ht="60.75">
      <c r="A1556" s="12">
        <f t="shared" si="24"/>
        <v>1545</v>
      </c>
      <c r="B1556" s="13" t="s">
        <v>3289</v>
      </c>
      <c r="C1556" s="12" t="s">
        <v>10027</v>
      </c>
      <c r="D1556" s="1">
        <v>2000</v>
      </c>
      <c r="E1556" s="12" t="s">
        <v>6924</v>
      </c>
      <c r="F1556" s="90" t="s">
        <v>10029</v>
      </c>
      <c r="G1556" s="6">
        <v>79700</v>
      </c>
      <c r="H1556" s="19">
        <v>44392</v>
      </c>
      <c r="I1556" s="13" t="s">
        <v>10006</v>
      </c>
    </row>
    <row r="1557" spans="1:9" ht="60.75">
      <c r="A1557" s="12">
        <f t="shared" si="24"/>
        <v>1546</v>
      </c>
      <c r="B1557" s="13" t="s">
        <v>3289</v>
      </c>
      <c r="C1557" s="12" t="s">
        <v>10027</v>
      </c>
      <c r="D1557" s="1">
        <v>720</v>
      </c>
      <c r="E1557" s="12" t="s">
        <v>6924</v>
      </c>
      <c r="F1557" s="90" t="s">
        <v>10030</v>
      </c>
      <c r="G1557" s="6">
        <v>28692</v>
      </c>
      <c r="H1557" s="19">
        <v>44392</v>
      </c>
      <c r="I1557" s="13" t="s">
        <v>10006</v>
      </c>
    </row>
    <row r="1558" spans="1:9" ht="60.75">
      <c r="A1558" s="12">
        <f t="shared" si="24"/>
        <v>1547</v>
      </c>
      <c r="B1558" s="13" t="s">
        <v>3289</v>
      </c>
      <c r="C1558" s="12" t="s">
        <v>3600</v>
      </c>
      <c r="D1558" s="1">
        <v>1912</v>
      </c>
      <c r="E1558" s="12" t="s">
        <v>6924</v>
      </c>
      <c r="F1558" s="90" t="s">
        <v>10031</v>
      </c>
      <c r="G1558" s="6">
        <v>108085.36</v>
      </c>
      <c r="H1558" s="19">
        <v>44392</v>
      </c>
      <c r="I1558" s="13" t="s">
        <v>10006</v>
      </c>
    </row>
    <row r="1559" spans="1:9" ht="60.75">
      <c r="A1559" s="12">
        <f t="shared" si="24"/>
        <v>1548</v>
      </c>
      <c r="B1559" s="13" t="s">
        <v>3289</v>
      </c>
      <c r="C1559" s="12" t="s">
        <v>10032</v>
      </c>
      <c r="D1559" s="1">
        <v>500</v>
      </c>
      <c r="E1559" s="12" t="s">
        <v>7120</v>
      </c>
      <c r="F1559" s="90" t="s">
        <v>10033</v>
      </c>
      <c r="G1559" s="6">
        <v>13586.63</v>
      </c>
      <c r="H1559" s="19">
        <v>44392</v>
      </c>
      <c r="I1559" s="13" t="s">
        <v>10006</v>
      </c>
    </row>
    <row r="1560" spans="1:9" ht="60.75">
      <c r="A1560" s="12">
        <f t="shared" si="24"/>
        <v>1549</v>
      </c>
      <c r="B1560" s="13" t="s">
        <v>3289</v>
      </c>
      <c r="C1560" s="12" t="s">
        <v>10032</v>
      </c>
      <c r="D1560" s="1">
        <v>1000</v>
      </c>
      <c r="E1560" s="12" t="s">
        <v>7120</v>
      </c>
      <c r="F1560" s="90" t="s">
        <v>10034</v>
      </c>
      <c r="G1560" s="6">
        <v>27173.25</v>
      </c>
      <c r="H1560" s="19">
        <v>44392</v>
      </c>
      <c r="I1560" s="13" t="s">
        <v>10006</v>
      </c>
    </row>
    <row r="1561" spans="1:9" ht="60.75">
      <c r="A1561" s="12">
        <f t="shared" si="24"/>
        <v>1550</v>
      </c>
      <c r="B1561" s="13" t="s">
        <v>3289</v>
      </c>
      <c r="C1561" s="12" t="s">
        <v>10035</v>
      </c>
      <c r="D1561" s="1">
        <v>800</v>
      </c>
      <c r="E1561" s="12" t="s">
        <v>7120</v>
      </c>
      <c r="F1561" s="90" t="s">
        <v>10036</v>
      </c>
      <c r="G1561" s="6">
        <v>21738.6</v>
      </c>
      <c r="H1561" s="19">
        <v>44392</v>
      </c>
      <c r="I1561" s="13" t="s">
        <v>10006</v>
      </c>
    </row>
    <row r="1562" spans="1:9" ht="60.75">
      <c r="A1562" s="12">
        <f t="shared" si="24"/>
        <v>1551</v>
      </c>
      <c r="B1562" s="13" t="s">
        <v>3289</v>
      </c>
      <c r="C1562" s="12" t="s">
        <v>10037</v>
      </c>
      <c r="D1562" s="1">
        <v>1000</v>
      </c>
      <c r="E1562" s="12" t="s">
        <v>7120</v>
      </c>
      <c r="F1562" s="90" t="s">
        <v>10038</v>
      </c>
      <c r="G1562" s="6">
        <v>27173.25</v>
      </c>
      <c r="H1562" s="19">
        <v>44392</v>
      </c>
      <c r="I1562" s="13" t="s">
        <v>10006</v>
      </c>
    </row>
    <row r="1563" spans="1:9" ht="60.75">
      <c r="A1563" s="12">
        <f t="shared" si="24"/>
        <v>1552</v>
      </c>
      <c r="B1563" s="13" t="s">
        <v>3289</v>
      </c>
      <c r="C1563" s="12" t="s">
        <v>10037</v>
      </c>
      <c r="D1563" s="1">
        <v>1000</v>
      </c>
      <c r="E1563" s="12" t="s">
        <v>7120</v>
      </c>
      <c r="F1563" s="90" t="s">
        <v>10039</v>
      </c>
      <c r="G1563" s="6">
        <v>27173.25</v>
      </c>
      <c r="H1563" s="19">
        <v>44392</v>
      </c>
      <c r="I1563" s="13" t="s">
        <v>10006</v>
      </c>
    </row>
    <row r="1564" spans="1:9" ht="60.75">
      <c r="A1564" s="12">
        <f t="shared" si="24"/>
        <v>1553</v>
      </c>
      <c r="B1564" s="13" t="s">
        <v>3289</v>
      </c>
      <c r="C1564" s="12" t="s">
        <v>10040</v>
      </c>
      <c r="D1564" s="1">
        <v>2476</v>
      </c>
      <c r="E1564" s="12" t="s">
        <v>6924</v>
      </c>
      <c r="F1564" s="90" t="s">
        <v>10041</v>
      </c>
      <c r="G1564" s="6">
        <v>113920.76</v>
      </c>
      <c r="H1564" s="19">
        <v>44392</v>
      </c>
      <c r="I1564" s="13" t="s">
        <v>10006</v>
      </c>
    </row>
    <row r="1565" spans="1:9" ht="60.75">
      <c r="A1565" s="12">
        <f t="shared" si="24"/>
        <v>1554</v>
      </c>
      <c r="B1565" s="13" t="s">
        <v>3289</v>
      </c>
      <c r="C1565" s="12" t="s">
        <v>3587</v>
      </c>
      <c r="D1565" s="1">
        <v>4400</v>
      </c>
      <c r="E1565" s="12" t="s">
        <v>6924</v>
      </c>
      <c r="F1565" s="90" t="s">
        <v>10042</v>
      </c>
      <c r="G1565" s="6">
        <v>142912</v>
      </c>
      <c r="H1565" s="19">
        <v>44392</v>
      </c>
      <c r="I1565" s="13" t="s">
        <v>10006</v>
      </c>
    </row>
    <row r="1566" spans="1:9" ht="60.75">
      <c r="A1566" s="12">
        <f t="shared" si="24"/>
        <v>1555</v>
      </c>
      <c r="B1566" s="13" t="s">
        <v>3289</v>
      </c>
      <c r="C1566" s="12" t="s">
        <v>8044</v>
      </c>
      <c r="D1566" s="1">
        <v>1000</v>
      </c>
      <c r="E1566" s="12" t="s">
        <v>7120</v>
      </c>
      <c r="F1566" s="90" t="s">
        <v>10043</v>
      </c>
      <c r="G1566" s="6">
        <v>27173.25</v>
      </c>
      <c r="H1566" s="19">
        <v>44379</v>
      </c>
      <c r="I1566" s="13" t="s">
        <v>10044</v>
      </c>
    </row>
    <row r="1567" spans="1:9" ht="60.75">
      <c r="A1567" s="12">
        <f t="shared" si="24"/>
        <v>1556</v>
      </c>
      <c r="B1567" s="13" t="s">
        <v>3289</v>
      </c>
      <c r="C1567" s="12" t="s">
        <v>8044</v>
      </c>
      <c r="D1567" s="1">
        <v>800</v>
      </c>
      <c r="E1567" s="12" t="s">
        <v>7120</v>
      </c>
      <c r="F1567" s="90" t="s">
        <v>10045</v>
      </c>
      <c r="G1567" s="6" t="s">
        <v>10046</v>
      </c>
      <c r="H1567" s="19">
        <v>44385</v>
      </c>
      <c r="I1567" s="13" t="s">
        <v>10047</v>
      </c>
    </row>
    <row r="1568" spans="1:9" ht="60.75">
      <c r="A1568" s="12">
        <f t="shared" si="24"/>
        <v>1557</v>
      </c>
      <c r="B1568" s="13" t="s">
        <v>3289</v>
      </c>
      <c r="C1568" s="12" t="s">
        <v>10048</v>
      </c>
      <c r="D1568" s="1">
        <v>1260</v>
      </c>
      <c r="E1568" s="12" t="s">
        <v>8451</v>
      </c>
      <c r="F1568" s="90" t="s">
        <v>10049</v>
      </c>
      <c r="G1568" s="6">
        <v>288162</v>
      </c>
      <c r="H1568" s="19">
        <v>44379</v>
      </c>
      <c r="I1568" s="13" t="s">
        <v>10050</v>
      </c>
    </row>
    <row r="1569" spans="1:9" ht="60.75">
      <c r="A1569" s="12">
        <f t="shared" si="24"/>
        <v>1558</v>
      </c>
      <c r="B1569" s="13" t="s">
        <v>3289</v>
      </c>
      <c r="C1569" s="12" t="s">
        <v>10051</v>
      </c>
      <c r="D1569" s="1">
        <v>1000</v>
      </c>
      <c r="E1569" s="12" t="s">
        <v>7120</v>
      </c>
      <c r="F1569" s="90" t="s">
        <v>10052</v>
      </c>
      <c r="G1569" s="6">
        <v>27173.25</v>
      </c>
      <c r="H1569" s="19">
        <v>44399</v>
      </c>
      <c r="I1569" s="13" t="s">
        <v>10053</v>
      </c>
    </row>
    <row r="1570" spans="1:9" ht="81">
      <c r="A1570" s="12">
        <f t="shared" si="24"/>
        <v>1559</v>
      </c>
      <c r="B1570" s="84" t="s">
        <v>3289</v>
      </c>
      <c r="C1570" s="1" t="s">
        <v>10054</v>
      </c>
      <c r="D1570" s="930">
        <v>354</v>
      </c>
      <c r="E1570" s="12" t="s">
        <v>10055</v>
      </c>
      <c r="F1570" s="90" t="s">
        <v>10056</v>
      </c>
      <c r="G1570" s="6">
        <v>681428.76</v>
      </c>
      <c r="H1570" s="19">
        <v>44393</v>
      </c>
      <c r="I1570" s="978" t="s">
        <v>10057</v>
      </c>
    </row>
    <row r="1571" spans="1:9" ht="56.25">
      <c r="A1571" s="12">
        <f t="shared" si="24"/>
        <v>1560</v>
      </c>
      <c r="B1571" s="925" t="s">
        <v>3289</v>
      </c>
      <c r="C1571" s="1" t="s">
        <v>3583</v>
      </c>
      <c r="D1571" s="1">
        <v>86065</v>
      </c>
      <c r="E1571" s="84" t="s">
        <v>3299</v>
      </c>
      <c r="F1571" s="12" t="s">
        <v>10058</v>
      </c>
      <c r="G1571" s="6">
        <v>847546.15</v>
      </c>
      <c r="H1571" s="19">
        <v>44392</v>
      </c>
      <c r="I1571" s="79" t="s">
        <v>10059</v>
      </c>
    </row>
    <row r="1572" spans="1:9" ht="93.75">
      <c r="A1572" s="12">
        <f t="shared" si="24"/>
        <v>1561</v>
      </c>
      <c r="B1572" s="925" t="s">
        <v>3289</v>
      </c>
      <c r="C1572" s="1" t="s">
        <v>10060</v>
      </c>
      <c r="D1572" s="1">
        <v>3335</v>
      </c>
      <c r="E1572" s="1" t="s">
        <v>3802</v>
      </c>
      <c r="F1572" s="90" t="s">
        <v>10061</v>
      </c>
      <c r="G1572" s="6">
        <v>115421.32</v>
      </c>
      <c r="H1572" s="19">
        <v>44418</v>
      </c>
      <c r="I1572" s="79" t="s">
        <v>10062</v>
      </c>
    </row>
    <row r="1573" spans="1:9" ht="93.75">
      <c r="A1573" s="12">
        <f t="shared" si="24"/>
        <v>1562</v>
      </c>
      <c r="B1573" s="925" t="s">
        <v>3289</v>
      </c>
      <c r="C1573" s="12" t="s">
        <v>10063</v>
      </c>
      <c r="D1573" s="966">
        <v>2815</v>
      </c>
      <c r="E1573" s="1" t="s">
        <v>3802</v>
      </c>
      <c r="F1573" s="90" t="s">
        <v>10064</v>
      </c>
      <c r="G1573" s="6">
        <v>97424.59</v>
      </c>
      <c r="H1573" s="19">
        <v>44418</v>
      </c>
      <c r="I1573" s="79" t="s">
        <v>10062</v>
      </c>
    </row>
    <row r="1574" spans="1:9" ht="56.25">
      <c r="A1574" s="12">
        <f t="shared" si="24"/>
        <v>1563</v>
      </c>
      <c r="B1574" s="925" t="s">
        <v>3289</v>
      </c>
      <c r="C1574" s="1" t="s">
        <v>10065</v>
      </c>
      <c r="D1574" s="1">
        <v>193245</v>
      </c>
      <c r="E1574" s="1" t="s">
        <v>3299</v>
      </c>
      <c r="F1574" s="12" t="s">
        <v>10066</v>
      </c>
      <c r="G1574" s="6">
        <v>2079316.2</v>
      </c>
      <c r="H1574" s="19">
        <v>44426</v>
      </c>
      <c r="I1574" s="79" t="s">
        <v>10067</v>
      </c>
    </row>
    <row r="1575" spans="1:9" ht="56.25">
      <c r="A1575" s="12">
        <f t="shared" si="24"/>
        <v>1564</v>
      </c>
      <c r="B1575" s="925" t="s">
        <v>3289</v>
      </c>
      <c r="C1575" s="1" t="s">
        <v>7113</v>
      </c>
      <c r="D1575" s="1">
        <v>1000</v>
      </c>
      <c r="E1575" s="1" t="s">
        <v>7120</v>
      </c>
      <c r="F1575" s="90" t="s">
        <v>10068</v>
      </c>
      <c r="G1575" s="6">
        <v>27173.25</v>
      </c>
      <c r="H1575" s="19">
        <v>44432</v>
      </c>
      <c r="I1575" s="79" t="s">
        <v>10069</v>
      </c>
    </row>
    <row r="1576" spans="1:9" ht="56.25">
      <c r="A1576" s="12">
        <f t="shared" si="24"/>
        <v>1565</v>
      </c>
      <c r="B1576" s="925" t="s">
        <v>3289</v>
      </c>
      <c r="C1576" s="1" t="s">
        <v>7737</v>
      </c>
      <c r="D1576" s="1">
        <v>1000</v>
      </c>
      <c r="E1576" s="1" t="s">
        <v>7120</v>
      </c>
      <c r="F1576" s="90" t="s">
        <v>10070</v>
      </c>
      <c r="G1576" s="6">
        <v>27173.25</v>
      </c>
      <c r="H1576" s="19">
        <v>44414</v>
      </c>
      <c r="I1576" s="79" t="s">
        <v>10071</v>
      </c>
    </row>
    <row r="1577" spans="1:9" ht="56.25">
      <c r="A1577" s="12">
        <f t="shared" si="24"/>
        <v>1566</v>
      </c>
      <c r="B1577" s="925" t="s">
        <v>3289</v>
      </c>
      <c r="C1577" s="1" t="s">
        <v>10072</v>
      </c>
      <c r="D1577" s="1">
        <v>1000</v>
      </c>
      <c r="E1577" s="1" t="s">
        <v>7120</v>
      </c>
      <c r="F1577" s="90" t="s">
        <v>10073</v>
      </c>
      <c r="G1577" s="6">
        <v>27173.25</v>
      </c>
      <c r="H1577" s="19">
        <v>44420</v>
      </c>
      <c r="I1577" s="79" t="s">
        <v>10074</v>
      </c>
    </row>
    <row r="1578" spans="1:9" ht="56.25">
      <c r="A1578" s="12">
        <f t="shared" si="24"/>
        <v>1567</v>
      </c>
      <c r="B1578" s="925" t="s">
        <v>3289</v>
      </c>
      <c r="C1578" s="1" t="s">
        <v>7113</v>
      </c>
      <c r="D1578" s="1">
        <v>1000</v>
      </c>
      <c r="E1578" s="1" t="s">
        <v>7120</v>
      </c>
      <c r="F1578" s="90" t="s">
        <v>10075</v>
      </c>
      <c r="G1578" s="6">
        <v>27173.25</v>
      </c>
      <c r="H1578" s="946">
        <v>44445</v>
      </c>
      <c r="I1578" s="79" t="s">
        <v>10076</v>
      </c>
    </row>
    <row r="1579" spans="1:9" ht="56.25">
      <c r="A1579" s="12">
        <f t="shared" si="24"/>
        <v>1568</v>
      </c>
      <c r="B1579" s="925" t="s">
        <v>3289</v>
      </c>
      <c r="C1579" s="1" t="s">
        <v>7113</v>
      </c>
      <c r="D1579" s="1">
        <v>1000</v>
      </c>
      <c r="E1579" s="1" t="s">
        <v>7120</v>
      </c>
      <c r="F1579" s="90" t="s">
        <v>10077</v>
      </c>
      <c r="G1579" s="6">
        <v>27173.25</v>
      </c>
      <c r="H1579" s="946">
        <v>44462</v>
      </c>
      <c r="I1579" s="79" t="s">
        <v>10078</v>
      </c>
    </row>
    <row r="1580" spans="1:9" ht="56.25">
      <c r="A1580" s="12">
        <f t="shared" si="24"/>
        <v>1569</v>
      </c>
      <c r="B1580" s="925" t="s">
        <v>3289</v>
      </c>
      <c r="C1580" s="1" t="s">
        <v>3600</v>
      </c>
      <c r="D1580" s="1">
        <v>5601</v>
      </c>
      <c r="E1580" s="1" t="s">
        <v>6924</v>
      </c>
      <c r="F1580" s="90" t="s">
        <v>10079</v>
      </c>
      <c r="G1580" s="6">
        <v>316624.53000000003</v>
      </c>
      <c r="H1580" s="946">
        <v>44475</v>
      </c>
      <c r="I1580" s="79" t="s">
        <v>10080</v>
      </c>
    </row>
    <row r="1581" spans="1:9" ht="56.25">
      <c r="A1581" s="12">
        <f t="shared" si="24"/>
        <v>1570</v>
      </c>
      <c r="B1581" s="925" t="s">
        <v>3289</v>
      </c>
      <c r="C1581" s="1" t="s">
        <v>8044</v>
      </c>
      <c r="D1581" s="1">
        <v>1000</v>
      </c>
      <c r="E1581" s="1" t="s">
        <v>7120</v>
      </c>
      <c r="F1581" s="90" t="s">
        <v>10081</v>
      </c>
      <c r="G1581" s="6">
        <v>27173.25</v>
      </c>
      <c r="H1581" s="946">
        <v>44468</v>
      </c>
      <c r="I1581" s="79" t="s">
        <v>10082</v>
      </c>
    </row>
    <row r="1582" spans="1:9" ht="56.25">
      <c r="A1582" s="12">
        <f t="shared" si="24"/>
        <v>1571</v>
      </c>
      <c r="B1582" s="925" t="s">
        <v>3289</v>
      </c>
      <c r="C1582" s="1" t="s">
        <v>10027</v>
      </c>
      <c r="D1582" s="1">
        <v>1630</v>
      </c>
      <c r="E1582" s="1" t="s">
        <v>6924</v>
      </c>
      <c r="F1582" s="90" t="s">
        <v>10083</v>
      </c>
      <c r="G1582" s="6">
        <v>64955.5</v>
      </c>
      <c r="H1582" s="946">
        <v>44475</v>
      </c>
      <c r="I1582" s="79" t="s">
        <v>10084</v>
      </c>
    </row>
    <row r="1583" spans="1:9" ht="56.25">
      <c r="A1583" s="12">
        <f t="shared" si="24"/>
        <v>1572</v>
      </c>
      <c r="B1583" s="925" t="s">
        <v>3289</v>
      </c>
      <c r="C1583" s="1" t="s">
        <v>10027</v>
      </c>
      <c r="D1583" s="1">
        <v>6106</v>
      </c>
      <c r="E1583" s="1" t="s">
        <v>6924</v>
      </c>
      <c r="F1583" s="90" t="s">
        <v>10085</v>
      </c>
      <c r="G1583" s="6">
        <v>243324.1</v>
      </c>
      <c r="H1583" s="946">
        <v>44475</v>
      </c>
      <c r="I1583" s="79" t="s">
        <v>10084</v>
      </c>
    </row>
    <row r="1584" spans="1:9" ht="56.25">
      <c r="A1584" s="12">
        <f t="shared" si="24"/>
        <v>1573</v>
      </c>
      <c r="B1584" s="925" t="s">
        <v>3289</v>
      </c>
      <c r="C1584" s="1" t="s">
        <v>3576</v>
      </c>
      <c r="D1584" s="1">
        <v>513</v>
      </c>
      <c r="E1584" s="1" t="s">
        <v>6924</v>
      </c>
      <c r="F1584" s="90" t="s">
        <v>10086</v>
      </c>
      <c r="G1584" s="6">
        <v>25732.080000000002</v>
      </c>
      <c r="H1584" s="946">
        <v>44482</v>
      </c>
      <c r="I1584" s="79" t="s">
        <v>10087</v>
      </c>
    </row>
    <row r="1585" spans="1:12" ht="93.75">
      <c r="A1585" s="12">
        <f t="shared" si="24"/>
        <v>1574</v>
      </c>
      <c r="B1585" s="925" t="s">
        <v>3289</v>
      </c>
      <c r="C1585" s="1" t="s">
        <v>3576</v>
      </c>
      <c r="D1585" s="1">
        <v>7000</v>
      </c>
      <c r="E1585" s="1" t="s">
        <v>10088</v>
      </c>
      <c r="F1585" s="90" t="s">
        <v>10089</v>
      </c>
      <c r="G1585" s="6">
        <v>5270510</v>
      </c>
      <c r="H1585" s="946">
        <v>44494</v>
      </c>
      <c r="I1585" s="79" t="s">
        <v>10090</v>
      </c>
    </row>
    <row r="1586" spans="1:12" ht="93.75">
      <c r="A1586" s="12">
        <f t="shared" si="24"/>
        <v>1575</v>
      </c>
      <c r="B1586" s="925" t="s">
        <v>3289</v>
      </c>
      <c r="C1586" s="1" t="s">
        <v>10091</v>
      </c>
      <c r="D1586" s="1">
        <v>152</v>
      </c>
      <c r="E1586" s="1" t="s">
        <v>10092</v>
      </c>
      <c r="F1586" s="90" t="s">
        <v>10093</v>
      </c>
      <c r="G1586" s="6">
        <v>60582.64</v>
      </c>
      <c r="H1586" s="946">
        <v>44495</v>
      </c>
      <c r="I1586" s="79" t="s">
        <v>10094</v>
      </c>
    </row>
    <row r="1587" spans="1:12" ht="56.25">
      <c r="A1587" s="12">
        <f t="shared" si="24"/>
        <v>1576</v>
      </c>
      <c r="B1587" s="925" t="s">
        <v>3289</v>
      </c>
      <c r="C1587" s="1" t="s">
        <v>10095</v>
      </c>
      <c r="D1587" s="1">
        <v>1000</v>
      </c>
      <c r="E1587" s="1" t="s">
        <v>7120</v>
      </c>
      <c r="F1587" s="90" t="s">
        <v>10096</v>
      </c>
      <c r="G1587" s="6">
        <v>27173.25</v>
      </c>
      <c r="H1587" s="946">
        <v>44501</v>
      </c>
      <c r="I1587" s="79" t="s">
        <v>10097</v>
      </c>
    </row>
    <row r="1588" spans="1:12" ht="131.25">
      <c r="A1588" s="12">
        <f t="shared" si="24"/>
        <v>1577</v>
      </c>
      <c r="B1588" s="12" t="s">
        <v>3289</v>
      </c>
      <c r="C1588" s="1" t="s">
        <v>10098</v>
      </c>
      <c r="D1588" s="1">
        <v>525</v>
      </c>
      <c r="E1588" s="1" t="s">
        <v>10099</v>
      </c>
      <c r="F1588" s="90" t="s">
        <v>10100</v>
      </c>
      <c r="G1588" s="6">
        <v>1177459.5</v>
      </c>
      <c r="H1588" s="946">
        <v>44510</v>
      </c>
      <c r="I1588" s="79" t="s">
        <v>10101</v>
      </c>
    </row>
    <row r="1589" spans="1:12" ht="56.25">
      <c r="A1589" s="12">
        <f t="shared" si="24"/>
        <v>1578</v>
      </c>
      <c r="B1589" s="925" t="s">
        <v>3289</v>
      </c>
      <c r="C1589" s="1" t="s">
        <v>10095</v>
      </c>
      <c r="D1589" s="1">
        <v>1000</v>
      </c>
      <c r="E1589" s="1" t="s">
        <v>7120</v>
      </c>
      <c r="F1589" s="90" t="s">
        <v>10102</v>
      </c>
      <c r="G1589" s="6">
        <v>27173.25</v>
      </c>
      <c r="H1589" s="946">
        <v>44508</v>
      </c>
      <c r="I1589" s="79" t="s">
        <v>10103</v>
      </c>
    </row>
    <row r="1590" spans="1:12" ht="56.25">
      <c r="A1590" s="12">
        <f t="shared" si="24"/>
        <v>1579</v>
      </c>
      <c r="B1590" s="925" t="s">
        <v>3289</v>
      </c>
      <c r="C1590" s="1" t="s">
        <v>10095</v>
      </c>
      <c r="D1590" s="1">
        <v>1000</v>
      </c>
      <c r="E1590" s="1" t="s">
        <v>7120</v>
      </c>
      <c r="F1590" s="90" t="s">
        <v>10104</v>
      </c>
      <c r="G1590" s="12">
        <v>27173.25</v>
      </c>
      <c r="H1590" s="946">
        <v>44523</v>
      </c>
      <c r="I1590" s="79" t="s">
        <v>10105</v>
      </c>
    </row>
    <row r="1591" spans="1:12" ht="56.25">
      <c r="A1591" s="12">
        <f t="shared" si="24"/>
        <v>1580</v>
      </c>
      <c r="B1591" s="925" t="s">
        <v>3289</v>
      </c>
      <c r="C1591" s="1" t="s">
        <v>10095</v>
      </c>
      <c r="D1591" s="1">
        <v>1000</v>
      </c>
      <c r="E1591" s="1" t="s">
        <v>7120</v>
      </c>
      <c r="F1591" s="90" t="s">
        <v>10106</v>
      </c>
      <c r="G1591" s="12">
        <v>27173.25</v>
      </c>
      <c r="H1591" s="946">
        <v>44519</v>
      </c>
      <c r="I1591" s="79" t="s">
        <v>10107</v>
      </c>
    </row>
    <row r="1592" spans="1:12" ht="56.25">
      <c r="A1592" s="12">
        <f t="shared" si="24"/>
        <v>1581</v>
      </c>
      <c r="B1592" s="925" t="s">
        <v>3289</v>
      </c>
      <c r="C1592" s="1" t="s">
        <v>7404</v>
      </c>
      <c r="D1592" s="1">
        <v>500</v>
      </c>
      <c r="E1592" s="1" t="s">
        <v>7120</v>
      </c>
      <c r="F1592" s="90" t="s">
        <v>10108</v>
      </c>
      <c r="G1592" s="12">
        <v>13586.63</v>
      </c>
      <c r="H1592" s="946">
        <v>44530</v>
      </c>
      <c r="I1592" s="79" t="s">
        <v>10109</v>
      </c>
    </row>
    <row r="1593" spans="1:12" ht="56.25">
      <c r="A1593" s="12">
        <f t="shared" si="24"/>
        <v>1582</v>
      </c>
      <c r="B1593" s="925" t="s">
        <v>3289</v>
      </c>
      <c r="C1593" s="1" t="s">
        <v>7880</v>
      </c>
      <c r="D1593" s="1">
        <v>600</v>
      </c>
      <c r="E1593" s="1" t="s">
        <v>7120</v>
      </c>
      <c r="F1593" s="90" t="s">
        <v>10110</v>
      </c>
      <c r="G1593" s="12">
        <v>16303.95</v>
      </c>
      <c r="H1593" s="946">
        <v>44539</v>
      </c>
      <c r="I1593" s="79" t="s">
        <v>10111</v>
      </c>
    </row>
    <row r="1594" spans="1:12" ht="56.25">
      <c r="A1594" s="12">
        <f t="shared" si="24"/>
        <v>1583</v>
      </c>
      <c r="B1594" s="925" t="s">
        <v>3289</v>
      </c>
      <c r="C1594" s="1" t="s">
        <v>10112</v>
      </c>
      <c r="D1594" s="1">
        <v>1043</v>
      </c>
      <c r="E1594" s="1" t="s">
        <v>6924</v>
      </c>
      <c r="F1594" s="90" t="s">
        <v>10113</v>
      </c>
      <c r="G1594" s="12">
        <v>59763.9</v>
      </c>
      <c r="H1594" s="946">
        <v>44540</v>
      </c>
      <c r="I1594" s="79" t="s">
        <v>10114</v>
      </c>
    </row>
    <row r="1595" spans="1:12" ht="56.25">
      <c r="A1595" s="12">
        <f t="shared" si="24"/>
        <v>1584</v>
      </c>
      <c r="B1595" s="925" t="s">
        <v>3289</v>
      </c>
      <c r="C1595" s="1" t="s">
        <v>7880</v>
      </c>
      <c r="D1595" s="1">
        <v>1000</v>
      </c>
      <c r="E1595" s="1" t="s">
        <v>7120</v>
      </c>
      <c r="F1595" s="90" t="s">
        <v>10115</v>
      </c>
      <c r="G1595" s="12">
        <v>27173.25</v>
      </c>
      <c r="H1595" s="946">
        <v>44543</v>
      </c>
      <c r="I1595" s="79" t="s">
        <v>10116</v>
      </c>
    </row>
    <row r="1596" spans="1:12" ht="56.25">
      <c r="A1596" s="12">
        <f t="shared" si="24"/>
        <v>1585</v>
      </c>
      <c r="B1596" s="925" t="s">
        <v>3289</v>
      </c>
      <c r="C1596" s="1" t="s">
        <v>7880</v>
      </c>
      <c r="D1596" s="1">
        <v>600</v>
      </c>
      <c r="E1596" s="1" t="s">
        <v>7120</v>
      </c>
      <c r="F1596" s="90" t="s">
        <v>10117</v>
      </c>
      <c r="G1596" s="12">
        <v>16303.95</v>
      </c>
      <c r="H1596" s="946">
        <v>44544</v>
      </c>
      <c r="I1596" s="79" t="s">
        <v>10118</v>
      </c>
    </row>
    <row r="1597" spans="1:12" ht="56.25">
      <c r="A1597" s="12">
        <f t="shared" si="24"/>
        <v>1586</v>
      </c>
      <c r="B1597" s="925" t="s">
        <v>3289</v>
      </c>
      <c r="C1597" s="1" t="s">
        <v>10119</v>
      </c>
      <c r="D1597" s="930">
        <v>108</v>
      </c>
      <c r="E1597" s="1" t="s">
        <v>10120</v>
      </c>
      <c r="F1597" s="90" t="s">
        <v>10121</v>
      </c>
      <c r="G1597" s="12">
        <v>197093.52</v>
      </c>
      <c r="H1597" s="956">
        <v>44545</v>
      </c>
      <c r="I1597" s="79" t="s">
        <v>10122</v>
      </c>
    </row>
    <row r="1598" spans="1:12" ht="112.5">
      <c r="A1598" s="12">
        <f t="shared" si="24"/>
        <v>1587</v>
      </c>
      <c r="B1598" s="12" t="s">
        <v>3289</v>
      </c>
      <c r="C1598" s="12" t="s">
        <v>6720</v>
      </c>
      <c r="D1598" s="12">
        <v>48</v>
      </c>
      <c r="E1598" s="12" t="s">
        <v>8246</v>
      </c>
      <c r="F1598" s="12" t="s">
        <v>8247</v>
      </c>
      <c r="G1598" s="12">
        <v>70011.360000000001</v>
      </c>
      <c r="H1598" s="19">
        <v>43452</v>
      </c>
      <c r="I1598" s="79" t="s">
        <v>10123</v>
      </c>
    </row>
    <row r="1599" spans="1:12" ht="56.25">
      <c r="A1599" s="12">
        <f t="shared" si="24"/>
        <v>1588</v>
      </c>
      <c r="B1599" s="12" t="s">
        <v>3289</v>
      </c>
      <c r="C1599" s="1" t="s">
        <v>10124</v>
      </c>
      <c r="D1599" s="930">
        <v>1000</v>
      </c>
      <c r="E1599" s="12" t="s">
        <v>7120</v>
      </c>
      <c r="F1599" s="90" t="s">
        <v>10125</v>
      </c>
      <c r="G1599" s="12">
        <v>27173.25</v>
      </c>
      <c r="H1599" s="956">
        <v>44529</v>
      </c>
      <c r="I1599" s="79" t="s">
        <v>10126</v>
      </c>
    </row>
    <row r="1600" spans="1:12" ht="56.25">
      <c r="A1600" s="12">
        <f t="shared" si="24"/>
        <v>1589</v>
      </c>
      <c r="B1600" s="936" t="s">
        <v>3289</v>
      </c>
      <c r="C1600" s="84" t="s">
        <v>10127</v>
      </c>
      <c r="D1600" s="91">
        <v>466</v>
      </c>
      <c r="E1600" s="12" t="s">
        <v>3637</v>
      </c>
      <c r="F1600" s="12" t="s">
        <v>10128</v>
      </c>
      <c r="G1600" s="58">
        <v>1025167.38</v>
      </c>
      <c r="H1600" s="19">
        <v>43896</v>
      </c>
      <c r="I1600" s="79" t="s">
        <v>10129</v>
      </c>
      <c r="L1600" t="s">
        <v>10130</v>
      </c>
    </row>
    <row r="1601" spans="1:10" s="42" customFormat="1" ht="60.75">
      <c r="A1601" s="12">
        <f t="shared" si="24"/>
        <v>1590</v>
      </c>
      <c r="B1601" s="12" t="s">
        <v>3289</v>
      </c>
      <c r="C1601" s="12" t="s">
        <v>6661</v>
      </c>
      <c r="D1601" s="12">
        <v>1208</v>
      </c>
      <c r="E1601" s="12" t="s">
        <v>6924</v>
      </c>
      <c r="F1601" s="12" t="s">
        <v>10131</v>
      </c>
      <c r="G1601" s="58">
        <v>54166.720000000001</v>
      </c>
      <c r="H1601" s="19">
        <v>43615</v>
      </c>
      <c r="I1601" s="13" t="s">
        <v>10132</v>
      </c>
      <c r="J1601" s="671"/>
    </row>
    <row r="1602" spans="1:10" s="42" customFormat="1" ht="60.75">
      <c r="A1602" s="12">
        <f t="shared" si="24"/>
        <v>1591</v>
      </c>
      <c r="B1602" s="12" t="s">
        <v>3289</v>
      </c>
      <c r="C1602" s="12" t="s">
        <v>6661</v>
      </c>
      <c r="D1602" s="12">
        <v>299</v>
      </c>
      <c r="E1602" s="12" t="s">
        <v>6924</v>
      </c>
      <c r="F1602" s="12" t="s">
        <v>10133</v>
      </c>
      <c r="G1602" s="58">
        <v>13407.16</v>
      </c>
      <c r="H1602" s="19">
        <v>43615</v>
      </c>
      <c r="I1602" s="13" t="s">
        <v>10134</v>
      </c>
      <c r="J1602" s="671"/>
    </row>
    <row r="1603" spans="1:10" s="42" customFormat="1" ht="60.75">
      <c r="A1603" s="12">
        <f t="shared" si="24"/>
        <v>1592</v>
      </c>
      <c r="B1603" s="12" t="s">
        <v>3289</v>
      </c>
      <c r="C1603" s="12" t="s">
        <v>8181</v>
      </c>
      <c r="D1603" s="12">
        <v>1073</v>
      </c>
      <c r="E1603" s="12" t="s">
        <v>6924</v>
      </c>
      <c r="F1603" s="12" t="s">
        <v>10135</v>
      </c>
      <c r="G1603" s="58">
        <v>61482.9</v>
      </c>
      <c r="H1603" s="19">
        <v>43808</v>
      </c>
      <c r="I1603" s="13" t="s">
        <v>10136</v>
      </c>
      <c r="J1603" s="671"/>
    </row>
    <row r="1604" spans="1:10" s="42" customFormat="1" ht="60.75">
      <c r="A1604" s="12">
        <f t="shared" si="24"/>
        <v>1593</v>
      </c>
      <c r="B1604" s="12" t="s">
        <v>3289</v>
      </c>
      <c r="C1604" s="12" t="s">
        <v>3600</v>
      </c>
      <c r="D1604" s="12">
        <v>6581</v>
      </c>
      <c r="E1604" s="12" t="s">
        <v>6924</v>
      </c>
      <c r="F1604" s="12" t="s">
        <v>10137</v>
      </c>
      <c r="G1604" s="58">
        <v>372023.93</v>
      </c>
      <c r="H1604" s="1004">
        <v>41170</v>
      </c>
      <c r="I1604" s="13" t="s">
        <v>10138</v>
      </c>
      <c r="J1604" s="671"/>
    </row>
    <row r="1605" spans="1:10" s="42" customFormat="1" ht="60.75">
      <c r="A1605" s="12">
        <f t="shared" si="24"/>
        <v>1594</v>
      </c>
      <c r="B1605" s="12" t="s">
        <v>3289</v>
      </c>
      <c r="C1605" s="12" t="s">
        <v>3602</v>
      </c>
      <c r="D1605" s="1005">
        <v>1600</v>
      </c>
      <c r="E1605" s="12" t="s">
        <v>6924</v>
      </c>
      <c r="F1605" s="12" t="s">
        <v>10139</v>
      </c>
      <c r="G1605" s="58">
        <v>60496</v>
      </c>
      <c r="H1605" s="1004">
        <v>41369</v>
      </c>
      <c r="I1605" s="13" t="s">
        <v>10138</v>
      </c>
      <c r="J1605" s="671"/>
    </row>
    <row r="1606" spans="1:10" s="42" customFormat="1" ht="60.75">
      <c r="A1606" s="12">
        <f t="shared" si="24"/>
        <v>1595</v>
      </c>
      <c r="B1606" s="12" t="s">
        <v>3289</v>
      </c>
      <c r="C1606" s="12" t="s">
        <v>6931</v>
      </c>
      <c r="D1606" s="1005">
        <v>468928</v>
      </c>
      <c r="E1606" s="12" t="s">
        <v>3299</v>
      </c>
      <c r="F1606" s="12" t="s">
        <v>10140</v>
      </c>
      <c r="G1606" s="58">
        <v>5680362.9100000001</v>
      </c>
      <c r="H1606" s="1004">
        <v>44092</v>
      </c>
      <c r="I1606" s="13" t="s">
        <v>10141</v>
      </c>
    </row>
    <row r="1607" spans="1:10" ht="101.25">
      <c r="A1607" s="12">
        <f t="shared" si="24"/>
        <v>1596</v>
      </c>
      <c r="B1607" s="12" t="s">
        <v>3289</v>
      </c>
      <c r="C1607" s="12" t="s">
        <v>10142</v>
      </c>
      <c r="D1607" s="1005">
        <v>724</v>
      </c>
      <c r="E1607" s="12" t="s">
        <v>9854</v>
      </c>
      <c r="F1607" s="12" t="s">
        <v>10143</v>
      </c>
      <c r="G1607" s="58">
        <v>391618.84</v>
      </c>
      <c r="H1607" s="956">
        <v>44468</v>
      </c>
      <c r="I1607" s="1006"/>
    </row>
    <row r="1608" spans="1:10">
      <c r="A1608" s="1124" t="s">
        <v>6800</v>
      </c>
      <c r="B1608" s="1125"/>
      <c r="C1608" s="1126"/>
      <c r="D1608" s="1007">
        <f>SUM(D12:D1607)</f>
        <v>34018235.859999999</v>
      </c>
    </row>
  </sheetData>
  <mergeCells count="11">
    <mergeCell ref="T10:V10"/>
    <mergeCell ref="A1608:C1608"/>
    <mergeCell ref="K1:L1"/>
    <mergeCell ref="I2:L2"/>
    <mergeCell ref="I3:L3"/>
    <mergeCell ref="J4:L4"/>
    <mergeCell ref="I1:J1"/>
    <mergeCell ref="B7:I7"/>
    <mergeCell ref="O10:Q10"/>
    <mergeCell ref="A8:B8"/>
    <mergeCell ref="C8:J8"/>
  </mergeCells>
  <pageMargins left="0.70866141732283472" right="0.70866141732283472" top="0.74803149606299213" bottom="0.74803149606299213" header="0.31496062992125984" footer="0.31496062992125984"/>
  <pageSetup paperSize="9" scale="32" firstPageNumber="149" orientation="landscape" useFirstPageNumber="1" verticalDpi="0"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IV3327"/>
  <sheetViews>
    <sheetView view="pageBreakPreview" topLeftCell="A11" zoomScale="50" zoomScaleNormal="50" zoomScaleSheetLayoutView="50" zoomScalePageLayoutView="60" workbookViewId="0">
      <selection activeCell="A5" sqref="A5:K29"/>
    </sheetView>
  </sheetViews>
  <sheetFormatPr defaultRowHeight="15"/>
  <cols>
    <col min="1" max="1" width="24" customWidth="1"/>
    <col min="2" max="2" width="63.85546875" customWidth="1"/>
    <col min="3" max="3" width="66" customWidth="1"/>
    <col min="4" max="4" width="19.85546875" bestFit="1" customWidth="1"/>
    <col min="5" max="5" width="33" style="140" bestFit="1" customWidth="1"/>
    <col min="6" max="6" width="32.28515625" customWidth="1"/>
    <col min="7" max="7" width="35.28515625" customWidth="1"/>
    <col min="8" max="8" width="21.5703125" customWidth="1"/>
    <col min="9" max="9" width="28" bestFit="1" customWidth="1"/>
    <col min="10" max="10" width="10.28515625" customWidth="1"/>
    <col min="11" max="11" width="9.140625" hidden="1" customWidth="1"/>
  </cols>
  <sheetData>
    <row r="1" spans="1:11" s="42" customFormat="1" ht="21">
      <c r="A1" s="67"/>
      <c r="B1" s="67"/>
      <c r="C1" s="67"/>
      <c r="D1" s="67"/>
      <c r="E1" s="135"/>
      <c r="F1" s="67"/>
      <c r="G1" s="67"/>
      <c r="H1" s="67"/>
      <c r="I1" s="1035"/>
      <c r="J1" s="1140"/>
    </row>
    <row r="2" spans="1:11" s="42" customFormat="1" ht="20.25">
      <c r="B2" s="164"/>
      <c r="C2" s="164"/>
      <c r="D2" s="164"/>
      <c r="E2" s="136"/>
      <c r="F2" s="164"/>
      <c r="G2" s="1141"/>
      <c r="H2" s="1142"/>
      <c r="I2" s="1142"/>
      <c r="J2" s="1140"/>
    </row>
    <row r="3" spans="1:11" s="42" customFormat="1" ht="20.25">
      <c r="B3" s="113"/>
      <c r="C3" s="113"/>
      <c r="D3" s="113"/>
      <c r="E3" s="137"/>
      <c r="F3" s="113"/>
      <c r="G3" s="1143"/>
      <c r="H3" s="1142"/>
      <c r="I3" s="1142"/>
      <c r="J3" s="1140"/>
    </row>
    <row r="4" spans="1:11" s="42" customFormat="1" ht="20.25">
      <c r="B4" s="164"/>
      <c r="C4" s="164"/>
      <c r="D4" s="164"/>
      <c r="E4" s="136"/>
      <c r="F4" s="164"/>
      <c r="G4" s="1141"/>
      <c r="H4" s="1142"/>
      <c r="I4" s="1141"/>
      <c r="J4" s="1140"/>
    </row>
    <row r="5" spans="1:11" s="42" customFormat="1" ht="30">
      <c r="A5" s="1028" t="s">
        <v>10159</v>
      </c>
      <c r="B5" s="1065" t="s">
        <v>10160</v>
      </c>
      <c r="C5" s="1085"/>
      <c r="D5" s="1085"/>
      <c r="E5" s="1085"/>
      <c r="F5" s="1085"/>
      <c r="G5" s="1085"/>
      <c r="H5" s="1085"/>
      <c r="I5" s="1085"/>
      <c r="J5" s="1085"/>
      <c r="K5" s="1086"/>
    </row>
    <row r="6" spans="1:11" s="42" customFormat="1" ht="157.5">
      <c r="A6" s="119" t="s">
        <v>1</v>
      </c>
      <c r="B6" s="122" t="s">
        <v>2</v>
      </c>
      <c r="C6" s="122" t="s">
        <v>3825</v>
      </c>
      <c r="D6" s="120" t="s">
        <v>16</v>
      </c>
      <c r="E6" s="116" t="s">
        <v>5</v>
      </c>
      <c r="F6" s="116" t="s">
        <v>6</v>
      </c>
      <c r="G6" s="116" t="s">
        <v>7</v>
      </c>
      <c r="H6" s="114" t="s">
        <v>10</v>
      </c>
      <c r="I6" s="114" t="s">
        <v>3826</v>
      </c>
      <c r="J6" s="114" t="s">
        <v>12</v>
      </c>
    </row>
    <row r="7" spans="1:11" s="42" customFormat="1" ht="22.5">
      <c r="A7" s="118"/>
      <c r="B7" s="123"/>
      <c r="C7" s="123"/>
      <c r="D7" s="121"/>
      <c r="E7" s="117"/>
      <c r="F7" s="117"/>
      <c r="G7" s="117"/>
      <c r="H7" s="115"/>
      <c r="I7" s="115"/>
      <c r="J7" s="115"/>
    </row>
    <row r="8" spans="1:11" s="42" customFormat="1" ht="20.25">
      <c r="A8" s="104">
        <v>1</v>
      </c>
      <c r="B8" s="104">
        <v>2</v>
      </c>
      <c r="C8" s="104">
        <v>3</v>
      </c>
      <c r="D8" s="104">
        <v>4</v>
      </c>
      <c r="E8" s="104">
        <v>5</v>
      </c>
      <c r="F8" s="104">
        <v>6</v>
      </c>
      <c r="G8" s="104">
        <v>7</v>
      </c>
      <c r="H8" s="104">
        <v>8</v>
      </c>
      <c r="I8" s="104">
        <v>9</v>
      </c>
      <c r="J8" s="104">
        <v>10</v>
      </c>
    </row>
    <row r="9" spans="1:11" s="42" customFormat="1" ht="22.5">
      <c r="A9" s="106" t="s">
        <v>17</v>
      </c>
      <c r="B9" s="1076" t="s">
        <v>3827</v>
      </c>
      <c r="C9" s="1085"/>
      <c r="D9" s="1085"/>
      <c r="E9" s="1085"/>
      <c r="F9" s="1085"/>
      <c r="G9" s="1085"/>
      <c r="H9" s="1085"/>
      <c r="I9" s="1085"/>
      <c r="J9" s="1086"/>
    </row>
    <row r="10" spans="1:11" s="42" customFormat="1" ht="22.5">
      <c r="A10" s="106" t="s">
        <v>19</v>
      </c>
      <c r="B10" s="1052" t="s">
        <v>3828</v>
      </c>
      <c r="C10" s="1057"/>
      <c r="D10" s="1057"/>
      <c r="E10" s="1057"/>
      <c r="F10" s="1057"/>
      <c r="G10" s="1057"/>
      <c r="H10" s="1057"/>
      <c r="I10" s="1057"/>
      <c r="J10" s="1058"/>
    </row>
    <row r="11" spans="1:11" s="42" customFormat="1" ht="22.5">
      <c r="A11" s="44"/>
      <c r="B11" s="12"/>
      <c r="C11" s="12"/>
      <c r="D11" s="55">
        <v>0</v>
      </c>
      <c r="E11" s="152">
        <v>0</v>
      </c>
      <c r="F11" s="152">
        <v>0</v>
      </c>
      <c r="G11" s="151">
        <v>0</v>
      </c>
      <c r="H11" s="19"/>
      <c r="I11" s="12"/>
      <c r="J11" s="21"/>
    </row>
    <row r="12" spans="1:11" s="42" customFormat="1" ht="22.5">
      <c r="A12" s="106" t="s">
        <v>19</v>
      </c>
      <c r="B12" s="106" t="s">
        <v>3829</v>
      </c>
      <c r="C12" s="106"/>
      <c r="D12" s="55">
        <v>0</v>
      </c>
      <c r="E12" s="152">
        <v>0</v>
      </c>
      <c r="F12" s="152">
        <v>0</v>
      </c>
      <c r="G12" s="151">
        <v>0</v>
      </c>
      <c r="H12" s="24" t="s">
        <v>23</v>
      </c>
      <c r="I12" s="25" t="s">
        <v>23</v>
      </c>
      <c r="J12" s="25" t="s">
        <v>23</v>
      </c>
    </row>
    <row r="13" spans="1:11" s="42" customFormat="1" ht="20.25">
      <c r="A13" s="104" t="s">
        <v>196</v>
      </c>
      <c r="B13" s="1049" t="s">
        <v>3830</v>
      </c>
      <c r="C13" s="1057"/>
      <c r="D13" s="1057"/>
      <c r="E13" s="1057"/>
      <c r="F13" s="1057"/>
      <c r="G13" s="1057"/>
      <c r="H13" s="1057"/>
      <c r="I13" s="1057"/>
      <c r="J13" s="1057"/>
    </row>
    <row r="14" spans="1:11" s="42" customFormat="1" ht="22.5">
      <c r="A14" s="44">
        <v>1</v>
      </c>
      <c r="B14" s="21" t="s">
        <v>23</v>
      </c>
      <c r="C14" s="21" t="s">
        <v>23</v>
      </c>
      <c r="D14" s="55">
        <v>0</v>
      </c>
      <c r="E14" s="152">
        <v>0</v>
      </c>
      <c r="F14" s="152">
        <v>0</v>
      </c>
      <c r="G14" s="151">
        <v>0</v>
      </c>
      <c r="H14" s="20" t="s">
        <v>23</v>
      </c>
      <c r="I14" s="28" t="s">
        <v>23</v>
      </c>
      <c r="J14" s="18" t="s">
        <v>23</v>
      </c>
    </row>
    <row r="15" spans="1:11" s="42" customFormat="1" ht="22.5">
      <c r="A15" s="106" t="s">
        <v>196</v>
      </c>
      <c r="B15" s="106" t="s">
        <v>3831</v>
      </c>
      <c r="C15" s="106"/>
      <c r="D15" s="55">
        <v>0</v>
      </c>
      <c r="E15" s="152">
        <v>0</v>
      </c>
      <c r="F15" s="152">
        <v>0</v>
      </c>
      <c r="G15" s="151">
        <v>0</v>
      </c>
      <c r="H15" s="24" t="s">
        <v>23</v>
      </c>
      <c r="I15" s="25" t="s">
        <v>23</v>
      </c>
      <c r="J15" s="25" t="s">
        <v>23</v>
      </c>
    </row>
    <row r="16" spans="1:11" s="42" customFormat="1" ht="22.5">
      <c r="A16" s="106" t="s">
        <v>677</v>
      </c>
      <c r="B16" s="1052" t="s">
        <v>3832</v>
      </c>
      <c r="C16" s="1057"/>
      <c r="D16" s="1057"/>
      <c r="E16" s="1057"/>
      <c r="F16" s="1057"/>
      <c r="G16" s="1057"/>
      <c r="H16" s="1057"/>
      <c r="I16" s="1057"/>
      <c r="J16" s="1057"/>
    </row>
    <row r="17" spans="1:10" s="42" customFormat="1" ht="20.25">
      <c r="A17" s="44">
        <v>1</v>
      </c>
      <c r="B17" s="17" t="s">
        <v>3832</v>
      </c>
      <c r="C17" s="16" t="s">
        <v>23</v>
      </c>
      <c r="D17" s="16" t="s">
        <v>23</v>
      </c>
      <c r="E17" s="138">
        <v>5833703.0499999998</v>
      </c>
      <c r="F17" s="46">
        <v>0</v>
      </c>
      <c r="G17" s="46">
        <v>5833703.0499999998</v>
      </c>
      <c r="H17" s="20" t="s">
        <v>23</v>
      </c>
      <c r="I17" s="44" t="s">
        <v>23</v>
      </c>
      <c r="J17" s="44" t="s">
        <v>23</v>
      </c>
    </row>
    <row r="18" spans="1:10" s="656" customFormat="1" ht="60.75">
      <c r="A18" s="44">
        <v>2</v>
      </c>
      <c r="B18" s="12" t="s">
        <v>3833</v>
      </c>
      <c r="C18" s="16" t="s">
        <v>3834</v>
      </c>
      <c r="D18" s="30">
        <v>31083</v>
      </c>
      <c r="E18" s="148">
        <v>31083000</v>
      </c>
      <c r="F18" s="149">
        <v>31083000</v>
      </c>
      <c r="G18" s="147">
        <v>0</v>
      </c>
      <c r="H18" s="29" t="s">
        <v>3835</v>
      </c>
      <c r="I18" s="12" t="s">
        <v>6673</v>
      </c>
      <c r="J18" s="44"/>
    </row>
    <row r="19" spans="1:10" s="656" customFormat="1" ht="60.75">
      <c r="A19" s="44">
        <v>3</v>
      </c>
      <c r="B19" s="12" t="s">
        <v>3836</v>
      </c>
      <c r="C19" s="16" t="s">
        <v>3837</v>
      </c>
      <c r="D19" s="31">
        <v>1</v>
      </c>
      <c r="E19" s="148">
        <v>141570</v>
      </c>
      <c r="F19" s="149">
        <v>38170</v>
      </c>
      <c r="G19" s="147">
        <v>103400</v>
      </c>
      <c r="H19" s="29">
        <v>43725</v>
      </c>
      <c r="I19" s="12" t="s">
        <v>6672</v>
      </c>
      <c r="J19" s="44"/>
    </row>
    <row r="20" spans="1:10" s="656" customFormat="1" ht="89.25" customHeight="1">
      <c r="A20" s="44">
        <v>4</v>
      </c>
      <c r="B20" s="12" t="s">
        <v>3838</v>
      </c>
      <c r="C20" s="16" t="s">
        <v>3837</v>
      </c>
      <c r="D20" s="31">
        <v>1</v>
      </c>
      <c r="E20" s="148">
        <v>62234</v>
      </c>
      <c r="F20" s="149">
        <v>48221</v>
      </c>
      <c r="G20" s="147">
        <v>14013</v>
      </c>
      <c r="H20" s="29">
        <v>43725</v>
      </c>
      <c r="I20" s="12" t="s">
        <v>6672</v>
      </c>
      <c r="J20" s="44"/>
    </row>
    <row r="21" spans="1:10" s="656" customFormat="1" ht="60.75">
      <c r="A21" s="44">
        <v>5</v>
      </c>
      <c r="B21" s="12" t="s">
        <v>3839</v>
      </c>
      <c r="C21" s="16" t="s">
        <v>3837</v>
      </c>
      <c r="D21" s="31">
        <v>1</v>
      </c>
      <c r="E21" s="148">
        <v>51660</v>
      </c>
      <c r="F21" s="149">
        <v>26492</v>
      </c>
      <c r="G21" s="147">
        <v>25168</v>
      </c>
      <c r="H21" s="29">
        <v>43725</v>
      </c>
      <c r="I21" s="12" t="s">
        <v>6672</v>
      </c>
      <c r="J21" s="44"/>
    </row>
    <row r="22" spans="1:10" s="656" customFormat="1" ht="60.75">
      <c r="A22" s="44">
        <v>6</v>
      </c>
      <c r="B22" s="12" t="s">
        <v>3840</v>
      </c>
      <c r="C22" s="16" t="s">
        <v>3837</v>
      </c>
      <c r="D22" s="31">
        <v>1</v>
      </c>
      <c r="E22" s="148">
        <v>123984</v>
      </c>
      <c r="F22" s="149">
        <v>33432</v>
      </c>
      <c r="G22" s="147">
        <v>90552</v>
      </c>
      <c r="H22" s="29">
        <v>43725</v>
      </c>
      <c r="I22" s="12" t="s">
        <v>6672</v>
      </c>
      <c r="J22" s="44"/>
    </row>
    <row r="23" spans="1:10" s="656" customFormat="1" ht="60.75">
      <c r="A23" s="44">
        <v>7</v>
      </c>
      <c r="B23" s="12" t="s">
        <v>3841</v>
      </c>
      <c r="C23" s="16" t="s">
        <v>3837</v>
      </c>
      <c r="D23" s="31">
        <v>1</v>
      </c>
      <c r="E23" s="148">
        <v>221898</v>
      </c>
      <c r="F23" s="149">
        <v>58307</v>
      </c>
      <c r="G23" s="147">
        <v>163591</v>
      </c>
      <c r="H23" s="29">
        <v>43725</v>
      </c>
      <c r="I23" s="12" t="s">
        <v>6672</v>
      </c>
      <c r="J23" s="44"/>
    </row>
    <row r="24" spans="1:10" s="656" customFormat="1" ht="118.5" customHeight="1">
      <c r="A24" s="44">
        <v>8</v>
      </c>
      <c r="B24" s="12" t="s">
        <v>3842</v>
      </c>
      <c r="C24" s="16" t="s">
        <v>23</v>
      </c>
      <c r="D24" s="31"/>
      <c r="E24" s="150">
        <v>439731.93</v>
      </c>
      <c r="F24" s="145">
        <v>48548.08</v>
      </c>
      <c r="G24" s="147">
        <v>391183.85</v>
      </c>
      <c r="H24" s="29" t="s">
        <v>3843</v>
      </c>
      <c r="I24" s="12" t="s">
        <v>6672</v>
      </c>
      <c r="J24" s="44"/>
    </row>
    <row r="25" spans="1:10" s="656" customFormat="1" ht="92.25" customHeight="1">
      <c r="A25" s="44">
        <v>9</v>
      </c>
      <c r="B25" s="12" t="s">
        <v>6674</v>
      </c>
      <c r="C25" s="16" t="s">
        <v>23</v>
      </c>
      <c r="D25" s="31"/>
      <c r="E25" s="150">
        <v>244866</v>
      </c>
      <c r="F25" s="146">
        <v>0</v>
      </c>
      <c r="G25" s="146">
        <v>0</v>
      </c>
      <c r="H25" s="29"/>
      <c r="I25" s="12" t="s">
        <v>6672</v>
      </c>
      <c r="J25" s="44"/>
    </row>
    <row r="26" spans="1:10" s="657" customFormat="1" ht="21">
      <c r="A26" s="104" t="s">
        <v>677</v>
      </c>
      <c r="B26" s="128" t="s">
        <v>3844</v>
      </c>
      <c r="C26" s="128"/>
      <c r="D26" s="77">
        <f>SUM(D17:D25)</f>
        <v>31088</v>
      </c>
      <c r="E26" s="133">
        <f>SUM(E17:E25)</f>
        <v>38202646.979999997</v>
      </c>
      <c r="F26" s="133">
        <f>SUM(F17:F25)</f>
        <v>31336170.079999998</v>
      </c>
      <c r="G26" s="134">
        <f>SUM(G17:G25)</f>
        <v>6621610.8999999994</v>
      </c>
      <c r="H26" s="36" t="s">
        <v>23</v>
      </c>
      <c r="I26" s="73" t="s">
        <v>23</v>
      </c>
      <c r="J26" s="73" t="s">
        <v>23</v>
      </c>
    </row>
    <row r="27" spans="1:10" s="657" customFormat="1" ht="48" customHeight="1">
      <c r="A27" s="104" t="s">
        <v>17</v>
      </c>
      <c r="B27" s="104" t="s">
        <v>959</v>
      </c>
      <c r="C27" s="104"/>
      <c r="D27" s="10">
        <f>D26</f>
        <v>31088</v>
      </c>
      <c r="E27" s="658">
        <f>E26</f>
        <v>38202646.979999997</v>
      </c>
      <c r="F27" s="278">
        <f>F26</f>
        <v>31336170.079999998</v>
      </c>
      <c r="G27" s="659">
        <f>G26</f>
        <v>6621610.8999999994</v>
      </c>
      <c r="H27" s="104" t="s">
        <v>23</v>
      </c>
      <c r="I27" s="104" t="s">
        <v>23</v>
      </c>
      <c r="J27" s="104" t="s">
        <v>23</v>
      </c>
    </row>
    <row r="28" spans="1:10" s="656" customFormat="1" ht="48" customHeight="1">
      <c r="A28" s="106" t="s">
        <v>960</v>
      </c>
      <c r="B28" s="1060" t="s">
        <v>3845</v>
      </c>
      <c r="C28" s="1085"/>
      <c r="D28" s="1085"/>
      <c r="E28" s="1085"/>
      <c r="F28" s="1085"/>
      <c r="G28" s="1085"/>
      <c r="H28" s="1085"/>
      <c r="I28" s="1085"/>
      <c r="J28" s="1085"/>
    </row>
    <row r="29" spans="1:10" s="42" customFormat="1" ht="47.25" customHeight="1">
      <c r="A29" s="106" t="s">
        <v>962</v>
      </c>
      <c r="B29" s="1087" t="s">
        <v>3846</v>
      </c>
      <c r="C29" s="1057"/>
      <c r="D29" s="1057"/>
      <c r="E29" s="1057"/>
      <c r="F29" s="1057"/>
      <c r="G29" s="1057"/>
      <c r="H29" s="1057"/>
      <c r="I29" s="1057"/>
      <c r="J29" s="1058"/>
    </row>
    <row r="30" spans="1:10" s="42" customFormat="1" ht="36" customHeight="1">
      <c r="A30" s="106" t="s">
        <v>964</v>
      </c>
      <c r="B30" s="1087" t="s">
        <v>3828</v>
      </c>
      <c r="C30" s="1057"/>
      <c r="D30" s="1057"/>
      <c r="E30" s="1057"/>
      <c r="F30" s="1057"/>
      <c r="G30" s="1057"/>
      <c r="H30" s="1057"/>
      <c r="I30" s="1057"/>
      <c r="J30" s="1058"/>
    </row>
    <row r="31" spans="1:10" s="42" customFormat="1" ht="22.5">
      <c r="A31" s="44">
        <v>1</v>
      </c>
      <c r="B31" s="68"/>
      <c r="C31" s="69"/>
      <c r="D31" s="55">
        <v>0</v>
      </c>
      <c r="E31" s="152">
        <v>0</v>
      </c>
      <c r="F31" s="152">
        <v>0</v>
      </c>
      <c r="G31" s="151">
        <v>0</v>
      </c>
      <c r="H31" s="70"/>
      <c r="I31" s="68"/>
      <c r="J31" s="18"/>
    </row>
    <row r="32" spans="1:10" s="42" customFormat="1" ht="22.5">
      <c r="A32" s="106" t="s">
        <v>964</v>
      </c>
      <c r="B32" s="106" t="s">
        <v>3829</v>
      </c>
      <c r="C32" s="106"/>
      <c r="D32" s="55">
        <v>0</v>
      </c>
      <c r="E32" s="152">
        <v>0</v>
      </c>
      <c r="F32" s="152">
        <v>0</v>
      </c>
      <c r="G32" s="151">
        <v>0</v>
      </c>
      <c r="H32" s="24" t="s">
        <v>23</v>
      </c>
      <c r="I32" s="25" t="s">
        <v>23</v>
      </c>
      <c r="J32" s="25" t="s">
        <v>23</v>
      </c>
    </row>
    <row r="33" spans="1:10" s="42" customFormat="1" ht="28.5" customHeight="1">
      <c r="A33" s="106" t="s">
        <v>972</v>
      </c>
      <c r="B33" s="1052" t="s">
        <v>3830</v>
      </c>
      <c r="C33" s="1057"/>
      <c r="D33" s="1057"/>
      <c r="E33" s="1057"/>
      <c r="F33" s="1057"/>
      <c r="G33" s="1057"/>
      <c r="H33" s="1057"/>
      <c r="I33" s="1057"/>
      <c r="J33" s="1057"/>
    </row>
    <row r="34" spans="1:10" s="42" customFormat="1" ht="22.5">
      <c r="A34" s="106">
        <v>1</v>
      </c>
      <c r="B34" s="71"/>
      <c r="C34" s="8"/>
      <c r="D34" s="55">
        <v>0</v>
      </c>
      <c r="E34" s="152">
        <v>0</v>
      </c>
      <c r="F34" s="152">
        <v>0</v>
      </c>
      <c r="G34" s="151">
        <v>0</v>
      </c>
      <c r="H34" s="72"/>
      <c r="I34" s="5"/>
      <c r="J34" s="18"/>
    </row>
    <row r="35" spans="1:10" s="42" customFormat="1" ht="22.5">
      <c r="A35" s="106" t="s">
        <v>972</v>
      </c>
      <c r="B35" s="106" t="s">
        <v>3831</v>
      </c>
      <c r="C35" s="106"/>
      <c r="D35" s="55">
        <v>0</v>
      </c>
      <c r="E35" s="152">
        <v>0</v>
      </c>
      <c r="F35" s="152">
        <v>0</v>
      </c>
      <c r="G35" s="151">
        <v>0</v>
      </c>
      <c r="H35" s="24" t="s">
        <v>23</v>
      </c>
      <c r="I35" s="25" t="s">
        <v>23</v>
      </c>
      <c r="J35" s="25" t="s">
        <v>23</v>
      </c>
    </row>
    <row r="36" spans="1:10" s="42" customFormat="1" ht="32.25" customHeight="1">
      <c r="A36" s="106" t="s">
        <v>975</v>
      </c>
      <c r="B36" s="1052" t="s">
        <v>3832</v>
      </c>
      <c r="C36" s="1057"/>
      <c r="D36" s="1057"/>
      <c r="E36" s="1057"/>
      <c r="F36" s="1057"/>
      <c r="G36" s="1057"/>
      <c r="H36" s="1057"/>
      <c r="I36" s="1057"/>
      <c r="J36" s="1057"/>
    </row>
    <row r="37" spans="1:10" s="662" customFormat="1" ht="28.5" customHeight="1">
      <c r="A37" s="44">
        <v>1</v>
      </c>
      <c r="B37" s="660" t="s">
        <v>3849</v>
      </c>
      <c r="C37" s="5"/>
      <c r="D37" s="269">
        <v>1</v>
      </c>
      <c r="E37" s="99">
        <v>40000</v>
      </c>
      <c r="F37" s="99">
        <v>0</v>
      </c>
      <c r="G37" s="99">
        <v>40000</v>
      </c>
      <c r="H37" s="661">
        <v>42734</v>
      </c>
      <c r="I37" s="28"/>
      <c r="J37" s="18"/>
    </row>
    <row r="38" spans="1:10" s="662" customFormat="1" ht="21">
      <c r="A38" s="44">
        <v>2</v>
      </c>
      <c r="B38" s="660" t="s">
        <v>6591</v>
      </c>
      <c r="C38" s="5"/>
      <c r="D38" s="269">
        <v>1</v>
      </c>
      <c r="E38" s="99">
        <v>40122</v>
      </c>
      <c r="F38" s="99">
        <v>0</v>
      </c>
      <c r="G38" s="99">
        <v>40122</v>
      </c>
      <c r="H38" s="661">
        <v>40147</v>
      </c>
      <c r="I38" s="28"/>
      <c r="J38" s="18"/>
    </row>
    <row r="39" spans="1:10" s="662" customFormat="1" ht="21">
      <c r="A39" s="44">
        <v>3</v>
      </c>
      <c r="B39" s="660" t="s">
        <v>4057</v>
      </c>
      <c r="C39" s="5"/>
      <c r="D39" s="269">
        <v>1</v>
      </c>
      <c r="E39" s="99">
        <v>41099</v>
      </c>
      <c r="F39" s="99">
        <v>0</v>
      </c>
      <c r="G39" s="99">
        <v>41099</v>
      </c>
      <c r="H39" s="661">
        <v>39172</v>
      </c>
      <c r="I39" s="28"/>
      <c r="J39" s="18"/>
    </row>
    <row r="40" spans="1:10" s="662" customFormat="1" ht="21">
      <c r="A40" s="44">
        <v>4</v>
      </c>
      <c r="B40" s="660" t="s">
        <v>6592</v>
      </c>
      <c r="C40" s="5"/>
      <c r="D40" s="269">
        <v>1</v>
      </c>
      <c r="E40" s="99">
        <v>44000</v>
      </c>
      <c r="F40" s="99">
        <v>0</v>
      </c>
      <c r="G40" s="99">
        <v>44000</v>
      </c>
      <c r="H40" s="661">
        <v>40436</v>
      </c>
      <c r="I40" s="28"/>
      <c r="J40" s="18"/>
    </row>
    <row r="41" spans="1:10" s="662" customFormat="1" ht="21">
      <c r="A41" s="44">
        <v>5</v>
      </c>
      <c r="B41" s="660" t="s">
        <v>4057</v>
      </c>
      <c r="C41" s="5"/>
      <c r="D41" s="269">
        <v>1</v>
      </c>
      <c r="E41" s="99">
        <v>45146</v>
      </c>
      <c r="F41" s="99">
        <v>0</v>
      </c>
      <c r="G41" s="99">
        <v>45146</v>
      </c>
      <c r="H41" s="661">
        <v>42570</v>
      </c>
      <c r="I41" s="28"/>
      <c r="J41" s="18"/>
    </row>
    <row r="42" spans="1:10" s="662" customFormat="1" ht="30" customHeight="1">
      <c r="A42" s="44">
        <v>6</v>
      </c>
      <c r="B42" s="660" t="s">
        <v>3982</v>
      </c>
      <c r="C42" s="5"/>
      <c r="D42" s="269">
        <v>1</v>
      </c>
      <c r="E42" s="99">
        <v>45158.28</v>
      </c>
      <c r="F42" s="99">
        <v>0</v>
      </c>
      <c r="G42" s="99">
        <v>45158.28</v>
      </c>
      <c r="H42" s="661">
        <v>38411</v>
      </c>
      <c r="I42" s="28"/>
      <c r="J42" s="18"/>
    </row>
    <row r="43" spans="1:10" s="662" customFormat="1" ht="21">
      <c r="A43" s="44">
        <v>7</v>
      </c>
      <c r="B43" s="660" t="s">
        <v>4057</v>
      </c>
      <c r="C43" s="5"/>
      <c r="D43" s="269">
        <v>1</v>
      </c>
      <c r="E43" s="99">
        <v>45431.1</v>
      </c>
      <c r="F43" s="99">
        <v>0</v>
      </c>
      <c r="G43" s="99">
        <v>45431.1</v>
      </c>
      <c r="H43" s="661">
        <v>39813</v>
      </c>
      <c r="I43" s="28"/>
      <c r="J43" s="18"/>
    </row>
    <row r="44" spans="1:10" s="662" customFormat="1" ht="40.5">
      <c r="A44" s="44">
        <v>8</v>
      </c>
      <c r="B44" s="453" t="s">
        <v>6593</v>
      </c>
      <c r="C44" s="5"/>
      <c r="D44" s="269">
        <v>1</v>
      </c>
      <c r="E44" s="99">
        <v>46022.37</v>
      </c>
      <c r="F44" s="99">
        <v>0</v>
      </c>
      <c r="G44" s="99">
        <v>46022.37</v>
      </c>
      <c r="H44" s="661">
        <v>43458</v>
      </c>
      <c r="I44" s="28"/>
      <c r="J44" s="18"/>
    </row>
    <row r="45" spans="1:10" s="662" customFormat="1" ht="53.25" customHeight="1">
      <c r="A45" s="44">
        <v>9</v>
      </c>
      <c r="B45" s="453" t="s">
        <v>6594</v>
      </c>
      <c r="C45" s="5"/>
      <c r="D45" s="269">
        <v>1</v>
      </c>
      <c r="E45" s="99">
        <v>46656</v>
      </c>
      <c r="F45" s="99">
        <v>0</v>
      </c>
      <c r="G45" s="99">
        <v>46656</v>
      </c>
      <c r="H45" s="661">
        <v>42853</v>
      </c>
      <c r="I45" s="28"/>
      <c r="J45" s="18"/>
    </row>
    <row r="46" spans="1:10" s="662" customFormat="1" ht="47.25" customHeight="1">
      <c r="A46" s="44">
        <v>10</v>
      </c>
      <c r="B46" s="453" t="s">
        <v>6594</v>
      </c>
      <c r="C46" s="5"/>
      <c r="D46" s="269">
        <v>1</v>
      </c>
      <c r="E46" s="99">
        <v>46656</v>
      </c>
      <c r="F46" s="99">
        <v>0</v>
      </c>
      <c r="G46" s="99">
        <v>46656</v>
      </c>
      <c r="H46" s="661">
        <v>42853</v>
      </c>
      <c r="I46" s="28"/>
      <c r="J46" s="18"/>
    </row>
    <row r="47" spans="1:10" s="662" customFormat="1" ht="40.5" customHeight="1">
      <c r="A47" s="44">
        <v>11</v>
      </c>
      <c r="B47" s="660" t="s">
        <v>6595</v>
      </c>
      <c r="C47" s="5"/>
      <c r="D47" s="269">
        <v>1</v>
      </c>
      <c r="E47" s="99">
        <v>48000</v>
      </c>
      <c r="F47" s="99">
        <v>0</v>
      </c>
      <c r="G47" s="99">
        <v>48000</v>
      </c>
      <c r="H47" s="661">
        <v>44136</v>
      </c>
      <c r="I47" s="28"/>
      <c r="J47" s="18"/>
    </row>
    <row r="48" spans="1:10" s="662" customFormat="1" ht="21">
      <c r="A48" s="44">
        <v>12</v>
      </c>
      <c r="B48" s="660" t="s">
        <v>6596</v>
      </c>
      <c r="C48" s="5"/>
      <c r="D48" s="269">
        <v>1</v>
      </c>
      <c r="E48" s="99">
        <v>53000</v>
      </c>
      <c r="F48" s="99">
        <v>0</v>
      </c>
      <c r="G48" s="99">
        <v>53000</v>
      </c>
      <c r="H48" s="661">
        <v>41323</v>
      </c>
      <c r="I48" s="28"/>
      <c r="J48" s="18"/>
    </row>
    <row r="49" spans="1:10" s="662" customFormat="1" ht="21">
      <c r="A49" s="44">
        <v>13</v>
      </c>
      <c r="B49" s="660" t="s">
        <v>3849</v>
      </c>
      <c r="C49" s="5"/>
      <c r="D49" s="269">
        <v>1</v>
      </c>
      <c r="E49" s="99">
        <v>53200</v>
      </c>
      <c r="F49" s="99">
        <v>0</v>
      </c>
      <c r="G49" s="99">
        <v>53200</v>
      </c>
      <c r="H49" s="661">
        <v>43054</v>
      </c>
      <c r="I49" s="28"/>
      <c r="J49" s="18"/>
    </row>
    <row r="50" spans="1:10" s="662" customFormat="1" ht="21">
      <c r="A50" s="44">
        <v>14</v>
      </c>
      <c r="B50" s="660" t="s">
        <v>6597</v>
      </c>
      <c r="C50" s="5"/>
      <c r="D50" s="269">
        <v>1</v>
      </c>
      <c r="E50" s="99">
        <v>55000</v>
      </c>
      <c r="F50" s="99">
        <v>0</v>
      </c>
      <c r="G50" s="99">
        <v>55000</v>
      </c>
      <c r="H50" s="661">
        <v>39386</v>
      </c>
      <c r="I50" s="28"/>
      <c r="J50" s="18"/>
    </row>
    <row r="51" spans="1:10" s="662" customFormat="1" ht="21">
      <c r="A51" s="44">
        <v>15</v>
      </c>
      <c r="B51" s="660" t="s">
        <v>4057</v>
      </c>
      <c r="C51" s="5"/>
      <c r="D51" s="269">
        <v>1</v>
      </c>
      <c r="E51" s="99">
        <v>56100</v>
      </c>
      <c r="F51" s="99">
        <v>0</v>
      </c>
      <c r="G51" s="99">
        <v>56100</v>
      </c>
      <c r="H51" s="661">
        <v>39689</v>
      </c>
      <c r="I51" s="28"/>
      <c r="J51" s="18"/>
    </row>
    <row r="52" spans="1:10" s="662" customFormat="1" ht="31.5" customHeight="1">
      <c r="A52" s="44">
        <v>16</v>
      </c>
      <c r="B52" s="660" t="s">
        <v>6598</v>
      </c>
      <c r="C52" s="5"/>
      <c r="D52" s="269">
        <v>1</v>
      </c>
      <c r="E52" s="99">
        <v>56865</v>
      </c>
      <c r="F52" s="99">
        <v>0</v>
      </c>
      <c r="G52" s="99">
        <v>56865</v>
      </c>
      <c r="H52" s="661">
        <v>41339</v>
      </c>
      <c r="I52" s="28"/>
      <c r="J52" s="18"/>
    </row>
    <row r="53" spans="1:10" s="662" customFormat="1" ht="21">
      <c r="A53" s="44">
        <v>17</v>
      </c>
      <c r="B53" s="660" t="s">
        <v>3861</v>
      </c>
      <c r="C53" s="5"/>
      <c r="D53" s="269">
        <v>1</v>
      </c>
      <c r="E53" s="99">
        <v>57622.44</v>
      </c>
      <c r="F53" s="99">
        <v>0</v>
      </c>
      <c r="G53" s="99">
        <v>57622.44</v>
      </c>
      <c r="H53" s="661">
        <v>38352</v>
      </c>
      <c r="I53" s="28"/>
      <c r="J53" s="18"/>
    </row>
    <row r="54" spans="1:10" s="662" customFormat="1" ht="52.5" customHeight="1">
      <c r="A54" s="44">
        <v>18</v>
      </c>
      <c r="B54" s="453" t="s">
        <v>6599</v>
      </c>
      <c r="C54" s="5"/>
      <c r="D54" s="269">
        <v>1</v>
      </c>
      <c r="E54" s="99">
        <v>57698</v>
      </c>
      <c r="F54" s="99">
        <v>0</v>
      </c>
      <c r="G54" s="99">
        <v>57698</v>
      </c>
      <c r="H54" s="661">
        <v>42853</v>
      </c>
      <c r="I54" s="28"/>
      <c r="J54" s="18"/>
    </row>
    <row r="55" spans="1:10" s="662" customFormat="1" ht="48" customHeight="1">
      <c r="A55" s="44">
        <v>19</v>
      </c>
      <c r="B55" s="453" t="s">
        <v>6599</v>
      </c>
      <c r="C55" s="5"/>
      <c r="D55" s="269">
        <v>1</v>
      </c>
      <c r="E55" s="99">
        <v>57698</v>
      </c>
      <c r="F55" s="99">
        <v>0</v>
      </c>
      <c r="G55" s="99">
        <v>57698</v>
      </c>
      <c r="H55" s="661">
        <v>42853</v>
      </c>
      <c r="I55" s="28"/>
      <c r="J55" s="18"/>
    </row>
    <row r="56" spans="1:10" s="662" customFormat="1" ht="51" customHeight="1">
      <c r="A56" s="44">
        <v>20</v>
      </c>
      <c r="B56" s="453" t="s">
        <v>6600</v>
      </c>
      <c r="C56" s="5"/>
      <c r="D56" s="269">
        <v>1</v>
      </c>
      <c r="E56" s="99">
        <v>57780.61</v>
      </c>
      <c r="F56" s="99">
        <v>0</v>
      </c>
      <c r="G56" s="99">
        <v>57780.61</v>
      </c>
      <c r="H56" s="661">
        <v>43402</v>
      </c>
      <c r="I56" s="28"/>
      <c r="J56" s="18"/>
    </row>
    <row r="57" spans="1:10" s="662" customFormat="1" ht="50.25" customHeight="1">
      <c r="A57" s="44">
        <v>21</v>
      </c>
      <c r="B57" s="453" t="s">
        <v>6601</v>
      </c>
      <c r="C57" s="5"/>
      <c r="D57" s="269">
        <v>1</v>
      </c>
      <c r="E57" s="99">
        <v>59823</v>
      </c>
      <c r="F57" s="99">
        <v>0</v>
      </c>
      <c r="G57" s="99">
        <v>59823</v>
      </c>
      <c r="H57" s="661">
        <v>42853</v>
      </c>
      <c r="I57" s="28"/>
      <c r="J57" s="18"/>
    </row>
    <row r="58" spans="1:10" s="662" customFormat="1" ht="37.5" customHeight="1">
      <c r="A58" s="44">
        <v>22</v>
      </c>
      <c r="B58" s="660" t="s">
        <v>6598</v>
      </c>
      <c r="C58" s="5"/>
      <c r="D58" s="269">
        <v>1</v>
      </c>
      <c r="E58" s="99">
        <v>60000</v>
      </c>
      <c r="F58" s="99">
        <v>0</v>
      </c>
      <c r="G58" s="99">
        <v>60000</v>
      </c>
      <c r="H58" s="661">
        <v>41626</v>
      </c>
      <c r="I58" s="28"/>
      <c r="J58" s="18"/>
    </row>
    <row r="59" spans="1:10" s="662" customFormat="1" ht="117.75" customHeight="1">
      <c r="A59" s="44">
        <v>23</v>
      </c>
      <c r="B59" s="453" t="s">
        <v>6602</v>
      </c>
      <c r="C59" s="5"/>
      <c r="D59" s="269">
        <v>1</v>
      </c>
      <c r="E59" s="99">
        <v>72220.23</v>
      </c>
      <c r="F59" s="99">
        <v>0</v>
      </c>
      <c r="G59" s="99">
        <v>72220.23</v>
      </c>
      <c r="H59" s="661">
        <v>42810</v>
      </c>
      <c r="I59" s="28"/>
      <c r="J59" s="18"/>
    </row>
    <row r="60" spans="1:10" s="662" customFormat="1" ht="31.5" customHeight="1">
      <c r="A60" s="44">
        <v>24</v>
      </c>
      <c r="B60" s="660" t="s">
        <v>3849</v>
      </c>
      <c r="C60" s="5"/>
      <c r="D60" s="269">
        <v>1</v>
      </c>
      <c r="E60" s="99">
        <v>73646.400000000009</v>
      </c>
      <c r="F60" s="99">
        <v>0</v>
      </c>
      <c r="G60" s="99">
        <v>73646.400000000009</v>
      </c>
      <c r="H60" s="661">
        <v>43054</v>
      </c>
      <c r="I60" s="28"/>
      <c r="J60" s="18"/>
    </row>
    <row r="61" spans="1:10" s="662" customFormat="1" ht="33" customHeight="1">
      <c r="A61" s="44">
        <v>25</v>
      </c>
      <c r="B61" s="660" t="s">
        <v>6603</v>
      </c>
      <c r="C61" s="5"/>
      <c r="D61" s="269">
        <v>1</v>
      </c>
      <c r="E61" s="99">
        <v>75240</v>
      </c>
      <c r="F61" s="99">
        <v>0</v>
      </c>
      <c r="G61" s="99">
        <v>75240</v>
      </c>
      <c r="H61" s="661">
        <v>43474</v>
      </c>
      <c r="I61" s="28"/>
      <c r="J61" s="18"/>
    </row>
    <row r="62" spans="1:10" s="662" customFormat="1" ht="30" customHeight="1">
      <c r="A62" s="44">
        <v>26</v>
      </c>
      <c r="B62" s="660" t="s">
        <v>6604</v>
      </c>
      <c r="C62" s="5"/>
      <c r="D62" s="269">
        <v>1</v>
      </c>
      <c r="E62" s="99">
        <v>76438.960000000006</v>
      </c>
      <c r="F62" s="99">
        <v>0</v>
      </c>
      <c r="G62" s="99">
        <v>76438.960000000006</v>
      </c>
      <c r="H62" s="661">
        <v>39082</v>
      </c>
      <c r="I62" s="28"/>
      <c r="J62" s="18"/>
    </row>
    <row r="63" spans="1:10" s="662" customFormat="1" ht="51" customHeight="1">
      <c r="A63" s="44">
        <v>27</v>
      </c>
      <c r="B63" s="453" t="s">
        <v>6605</v>
      </c>
      <c r="C63" s="5"/>
      <c r="D63" s="269">
        <v>1</v>
      </c>
      <c r="E63" s="99">
        <v>77000</v>
      </c>
      <c r="F63" s="99">
        <v>0</v>
      </c>
      <c r="G63" s="99">
        <v>77000</v>
      </c>
      <c r="H63" s="661">
        <v>42628</v>
      </c>
      <c r="I63" s="28"/>
      <c r="J63" s="18"/>
    </row>
    <row r="64" spans="1:10" s="662" customFormat="1" ht="36" customHeight="1">
      <c r="A64" s="44">
        <v>28</v>
      </c>
      <c r="B64" s="660" t="s">
        <v>3849</v>
      </c>
      <c r="C64" s="5"/>
      <c r="D64" s="269">
        <v>1</v>
      </c>
      <c r="E64" s="99">
        <v>80472.900000000009</v>
      </c>
      <c r="F64" s="99">
        <v>0</v>
      </c>
      <c r="G64" s="99">
        <v>80472.900000000009</v>
      </c>
      <c r="H64" s="661">
        <v>43355</v>
      </c>
      <c r="I64" s="28"/>
      <c r="J64" s="18"/>
    </row>
    <row r="65" spans="1:10" s="662" customFormat="1" ht="31.5" customHeight="1">
      <c r="A65" s="44">
        <v>29</v>
      </c>
      <c r="B65" s="660" t="s">
        <v>6606</v>
      </c>
      <c r="C65" s="5"/>
      <c r="D65" s="269">
        <v>1</v>
      </c>
      <c r="E65" s="99">
        <v>86269.83</v>
      </c>
      <c r="F65" s="99">
        <v>0</v>
      </c>
      <c r="G65" s="99">
        <v>86269.83</v>
      </c>
      <c r="H65" s="661">
        <v>37196</v>
      </c>
      <c r="I65" s="28"/>
      <c r="J65" s="18"/>
    </row>
    <row r="66" spans="1:10" s="662" customFormat="1" ht="28.5" customHeight="1">
      <c r="A66" s="44">
        <v>30</v>
      </c>
      <c r="B66" s="660" t="s">
        <v>6607</v>
      </c>
      <c r="C66" s="5"/>
      <c r="D66" s="269">
        <v>1</v>
      </c>
      <c r="E66" s="99">
        <v>90000</v>
      </c>
      <c r="F66" s="99">
        <v>0</v>
      </c>
      <c r="G66" s="99">
        <v>90000</v>
      </c>
      <c r="H66" s="661">
        <v>42625</v>
      </c>
      <c r="I66" s="28"/>
      <c r="J66" s="18"/>
    </row>
    <row r="67" spans="1:10" s="662" customFormat="1" ht="31.5" customHeight="1">
      <c r="A67" s="44">
        <v>31</v>
      </c>
      <c r="B67" s="660" t="s">
        <v>6608</v>
      </c>
      <c r="C67" s="5"/>
      <c r="D67" s="269">
        <v>1</v>
      </c>
      <c r="E67" s="99">
        <v>92000</v>
      </c>
      <c r="F67" s="99">
        <v>0</v>
      </c>
      <c r="G67" s="99">
        <v>92000</v>
      </c>
      <c r="H67" s="661">
        <v>42628</v>
      </c>
      <c r="I67" s="28"/>
      <c r="J67" s="18"/>
    </row>
    <row r="68" spans="1:10" s="662" customFormat="1" ht="31.5" customHeight="1">
      <c r="A68" s="44">
        <v>32</v>
      </c>
      <c r="B68" s="660" t="s">
        <v>6609</v>
      </c>
      <c r="C68" s="5"/>
      <c r="D68" s="269">
        <v>1</v>
      </c>
      <c r="E68" s="99">
        <v>92639.37</v>
      </c>
      <c r="F68" s="99">
        <v>0</v>
      </c>
      <c r="G68" s="99">
        <v>92639.37</v>
      </c>
      <c r="H68" s="661">
        <v>43346</v>
      </c>
      <c r="I68" s="28"/>
      <c r="J68" s="18"/>
    </row>
    <row r="69" spans="1:10" s="662" customFormat="1" ht="34.5" customHeight="1">
      <c r="A69" s="44">
        <v>33</v>
      </c>
      <c r="B69" s="660" t="s">
        <v>6610</v>
      </c>
      <c r="C69" s="5"/>
      <c r="D69" s="269">
        <v>1</v>
      </c>
      <c r="E69" s="99">
        <v>95000</v>
      </c>
      <c r="F69" s="99">
        <v>0</v>
      </c>
      <c r="G69" s="99">
        <v>95000</v>
      </c>
      <c r="H69" s="661">
        <v>40542</v>
      </c>
      <c r="I69" s="28"/>
      <c r="J69" s="18"/>
    </row>
    <row r="70" spans="1:10" s="662" customFormat="1" ht="56.25" customHeight="1">
      <c r="A70" s="44">
        <v>34</v>
      </c>
      <c r="B70" s="453" t="s">
        <v>6611</v>
      </c>
      <c r="C70" s="5"/>
      <c r="D70" s="269">
        <v>1</v>
      </c>
      <c r="E70" s="99">
        <v>95000</v>
      </c>
      <c r="F70" s="99">
        <v>0</v>
      </c>
      <c r="G70" s="99">
        <v>95000</v>
      </c>
      <c r="H70" s="661">
        <v>42002</v>
      </c>
      <c r="I70" s="28"/>
      <c r="J70" s="18"/>
    </row>
    <row r="71" spans="1:10" s="662" customFormat="1" ht="58.5" customHeight="1">
      <c r="A71" s="44">
        <v>35</v>
      </c>
      <c r="B71" s="453" t="s">
        <v>6612</v>
      </c>
      <c r="C71" s="5"/>
      <c r="D71" s="269">
        <v>1</v>
      </c>
      <c r="E71" s="99">
        <v>102160</v>
      </c>
      <c r="F71" s="99">
        <v>0</v>
      </c>
      <c r="G71" s="99">
        <v>102160</v>
      </c>
      <c r="H71" s="661">
        <v>41019</v>
      </c>
      <c r="I71" s="28"/>
      <c r="J71" s="18"/>
    </row>
    <row r="72" spans="1:10" s="662" customFormat="1" ht="37.5" customHeight="1">
      <c r="A72" s="44">
        <v>36</v>
      </c>
      <c r="B72" s="660" t="s">
        <v>3849</v>
      </c>
      <c r="C72" s="5"/>
      <c r="D72" s="269">
        <v>1</v>
      </c>
      <c r="E72" s="99">
        <v>122147.17</v>
      </c>
      <c r="F72" s="99">
        <v>20357.77</v>
      </c>
      <c r="G72" s="99">
        <f>E72-F72</f>
        <v>101789.4</v>
      </c>
      <c r="H72" s="661">
        <v>43630</v>
      </c>
      <c r="I72" s="28"/>
      <c r="J72" s="18"/>
    </row>
    <row r="73" spans="1:10" s="662" customFormat="1" ht="45.75" customHeight="1">
      <c r="A73" s="44">
        <v>37</v>
      </c>
      <c r="B73" s="453" t="s">
        <v>3847</v>
      </c>
      <c r="C73" s="5"/>
      <c r="D73" s="269">
        <v>1</v>
      </c>
      <c r="E73" s="99">
        <v>151385</v>
      </c>
      <c r="F73" s="99">
        <v>0</v>
      </c>
      <c r="G73" s="99">
        <v>151385</v>
      </c>
      <c r="H73" s="661">
        <v>42347</v>
      </c>
      <c r="I73" s="28"/>
      <c r="J73" s="18"/>
    </row>
    <row r="74" spans="1:10" s="662" customFormat="1" ht="39.75" customHeight="1">
      <c r="A74" s="44">
        <v>38</v>
      </c>
      <c r="B74" s="660" t="s">
        <v>3848</v>
      </c>
      <c r="C74" s="5"/>
      <c r="D74" s="269">
        <v>1</v>
      </c>
      <c r="E74" s="99">
        <v>152350</v>
      </c>
      <c r="F74" s="99">
        <v>0</v>
      </c>
      <c r="G74" s="99">
        <v>152350</v>
      </c>
      <c r="H74" s="661">
        <v>43190</v>
      </c>
      <c r="I74" s="28"/>
      <c r="J74" s="18"/>
    </row>
    <row r="75" spans="1:10" s="662" customFormat="1" ht="35.25" customHeight="1">
      <c r="A75" s="44">
        <v>39</v>
      </c>
      <c r="B75" s="660" t="s">
        <v>3850</v>
      </c>
      <c r="C75" s="5"/>
      <c r="D75" s="269">
        <v>1</v>
      </c>
      <c r="E75" s="99">
        <v>232417.92000000001</v>
      </c>
      <c r="F75" s="99">
        <v>0</v>
      </c>
      <c r="G75" s="99">
        <v>232417.92000000001</v>
      </c>
      <c r="H75" s="661">
        <v>41274</v>
      </c>
      <c r="I75" s="28"/>
      <c r="J75" s="18"/>
    </row>
    <row r="76" spans="1:10" s="662" customFormat="1" ht="39" customHeight="1">
      <c r="A76" s="44">
        <v>40</v>
      </c>
      <c r="B76" s="660" t="s">
        <v>3850</v>
      </c>
      <c r="C76" s="5"/>
      <c r="D76" s="269">
        <v>1</v>
      </c>
      <c r="E76" s="99">
        <v>402600</v>
      </c>
      <c r="F76" s="99">
        <v>0</v>
      </c>
      <c r="G76" s="99">
        <v>402600</v>
      </c>
      <c r="H76" s="661">
        <v>40542</v>
      </c>
      <c r="I76" s="28"/>
      <c r="J76" s="18"/>
    </row>
    <row r="77" spans="1:10" s="463" customFormat="1" ht="49.5" customHeight="1">
      <c r="A77" s="44">
        <v>41</v>
      </c>
      <c r="B77" s="663" t="s">
        <v>9282</v>
      </c>
      <c r="C77" s="664"/>
      <c r="D77" s="665">
        <v>1</v>
      </c>
      <c r="E77" s="665">
        <v>114259</v>
      </c>
      <c r="F77" s="665">
        <v>52734.95</v>
      </c>
      <c r="G77" s="666">
        <f>E77-F77</f>
        <v>61524.05</v>
      </c>
      <c r="H77" s="667">
        <v>44340</v>
      </c>
      <c r="I77" s="664"/>
      <c r="J77" s="664"/>
    </row>
    <row r="78" spans="1:10" s="463" customFormat="1" ht="52.5" customHeight="1">
      <c r="A78" s="44">
        <v>42</v>
      </c>
      <c r="B78" s="663" t="s">
        <v>9283</v>
      </c>
      <c r="C78" s="668"/>
      <c r="D78" s="665">
        <v>1</v>
      </c>
      <c r="E78" s="665">
        <v>44010</v>
      </c>
      <c r="F78" s="665">
        <v>0</v>
      </c>
      <c r="G78" s="666">
        <f t="shared" ref="G78:G83" si="0">E78-F78</f>
        <v>44010</v>
      </c>
      <c r="H78" s="667">
        <v>44558</v>
      </c>
      <c r="I78" s="669"/>
      <c r="J78" s="670" t="s">
        <v>23</v>
      </c>
    </row>
    <row r="79" spans="1:10" s="463" customFormat="1" ht="57" customHeight="1">
      <c r="A79" s="44">
        <v>43</v>
      </c>
      <c r="B79" s="663" t="s">
        <v>9283</v>
      </c>
      <c r="C79" s="664"/>
      <c r="D79" s="665">
        <v>1</v>
      </c>
      <c r="E79" s="665">
        <v>44010</v>
      </c>
      <c r="F79" s="665">
        <v>0</v>
      </c>
      <c r="G79" s="666">
        <f t="shared" si="0"/>
        <v>44010</v>
      </c>
      <c r="H79" s="667">
        <v>44558</v>
      </c>
      <c r="I79" s="664"/>
      <c r="J79" s="664"/>
    </row>
    <row r="80" spans="1:10" s="463" customFormat="1" ht="63" customHeight="1">
      <c r="A80" s="44">
        <v>44</v>
      </c>
      <c r="B80" s="663" t="s">
        <v>9284</v>
      </c>
      <c r="C80" s="664"/>
      <c r="D80" s="665">
        <v>1</v>
      </c>
      <c r="E80" s="665">
        <v>54000</v>
      </c>
      <c r="F80" s="665">
        <v>0</v>
      </c>
      <c r="G80" s="666">
        <f t="shared" si="0"/>
        <v>54000</v>
      </c>
      <c r="H80" s="667">
        <v>44538</v>
      </c>
      <c r="I80" s="664"/>
      <c r="J80" s="664"/>
    </row>
    <row r="81" spans="1:10" s="463" customFormat="1" ht="94.5" customHeight="1">
      <c r="A81" s="44">
        <v>45</v>
      </c>
      <c r="B81" s="663" t="s">
        <v>9285</v>
      </c>
      <c r="C81" s="664"/>
      <c r="D81" s="665">
        <v>1</v>
      </c>
      <c r="E81" s="665">
        <v>67500</v>
      </c>
      <c r="F81" s="665">
        <v>0</v>
      </c>
      <c r="G81" s="666">
        <f t="shared" si="0"/>
        <v>67500</v>
      </c>
      <c r="H81" s="667">
        <v>44557</v>
      </c>
      <c r="I81" s="664"/>
      <c r="J81" s="664"/>
    </row>
    <row r="82" spans="1:10" s="463" customFormat="1" ht="48" customHeight="1">
      <c r="A82" s="44">
        <v>46</v>
      </c>
      <c r="B82" s="663" t="s">
        <v>9286</v>
      </c>
      <c r="C82" s="668"/>
      <c r="D82" s="665">
        <v>1</v>
      </c>
      <c r="E82" s="665">
        <v>72990</v>
      </c>
      <c r="F82" s="665">
        <v>0</v>
      </c>
      <c r="G82" s="666">
        <f t="shared" si="0"/>
        <v>72990</v>
      </c>
      <c r="H82" s="667">
        <v>44558</v>
      </c>
      <c r="I82" s="669"/>
      <c r="J82" s="670" t="s">
        <v>23</v>
      </c>
    </row>
    <row r="83" spans="1:10" s="463" customFormat="1" ht="46.5" customHeight="1">
      <c r="A83" s="44">
        <v>47</v>
      </c>
      <c r="B83" s="663" t="s">
        <v>9287</v>
      </c>
      <c r="C83" s="668"/>
      <c r="D83" s="665">
        <v>1</v>
      </c>
      <c r="E83" s="665">
        <v>165000</v>
      </c>
      <c r="F83" s="665">
        <v>165000</v>
      </c>
      <c r="G83" s="666">
        <f t="shared" si="0"/>
        <v>0</v>
      </c>
      <c r="H83" s="667">
        <v>44559</v>
      </c>
      <c r="I83" s="669"/>
      <c r="J83" s="670" t="s">
        <v>23</v>
      </c>
    </row>
    <row r="84" spans="1:10" s="67" customFormat="1" ht="34.5" customHeight="1">
      <c r="A84" s="104" t="s">
        <v>975</v>
      </c>
      <c r="B84" s="104" t="s">
        <v>3844</v>
      </c>
      <c r="C84" s="104"/>
      <c r="D84" s="10">
        <f>SUM(D37:D83)</f>
        <v>47</v>
      </c>
      <c r="E84" s="35">
        <f>SUM(E37:E83)</f>
        <v>3843834.5799999996</v>
      </c>
      <c r="F84" s="35">
        <f>SUM(F37:F83)</f>
        <v>238092.72</v>
      </c>
      <c r="G84" s="34">
        <f>SUM(G37:G83)</f>
        <v>3605741.8599999994</v>
      </c>
      <c r="H84" s="36" t="s">
        <v>23</v>
      </c>
      <c r="I84" s="73" t="s">
        <v>23</v>
      </c>
      <c r="J84" s="73" t="s">
        <v>23</v>
      </c>
    </row>
    <row r="85" spans="1:10" s="67" customFormat="1" ht="99" customHeight="1">
      <c r="A85" s="104" t="s">
        <v>962</v>
      </c>
      <c r="B85" s="104" t="s">
        <v>3851</v>
      </c>
      <c r="C85" s="104"/>
      <c r="D85" s="10">
        <f>D35+D84</f>
        <v>47</v>
      </c>
      <c r="E85" s="35">
        <f>E35+E84</f>
        <v>3843834.5799999996</v>
      </c>
      <c r="F85" s="35">
        <f>F35+F84</f>
        <v>238092.72</v>
      </c>
      <c r="G85" s="34">
        <f>G35+G84</f>
        <v>3605741.8599999994</v>
      </c>
      <c r="H85" s="36"/>
      <c r="I85" s="73" t="s">
        <v>23</v>
      </c>
      <c r="J85" s="73" t="s">
        <v>23</v>
      </c>
    </row>
    <row r="86" spans="1:10" s="42" customFormat="1" ht="27">
      <c r="A86" s="32" t="s">
        <v>996</v>
      </c>
      <c r="B86" s="1065" t="s">
        <v>3852</v>
      </c>
      <c r="C86" s="1085"/>
      <c r="D86" s="1085"/>
      <c r="E86" s="1085"/>
      <c r="F86" s="1085"/>
      <c r="G86" s="1085"/>
      <c r="H86" s="1085"/>
      <c r="I86" s="1085"/>
      <c r="J86" s="1085"/>
    </row>
    <row r="87" spans="1:10" s="42" customFormat="1" ht="25.5">
      <c r="A87" s="47" t="s">
        <v>998</v>
      </c>
      <c r="B87" s="1060" t="s">
        <v>3828</v>
      </c>
      <c r="C87" s="1085"/>
      <c r="D87" s="1085"/>
      <c r="E87" s="1085"/>
      <c r="F87" s="1085"/>
      <c r="G87" s="1085"/>
      <c r="H87" s="1085"/>
      <c r="I87" s="1085"/>
      <c r="J87" s="1086"/>
    </row>
    <row r="88" spans="1:10" s="42" customFormat="1" ht="20.25">
      <c r="A88" s="44"/>
      <c r="B88" s="12"/>
      <c r="C88" s="5"/>
      <c r="D88" s="58">
        <v>0</v>
      </c>
      <c r="E88" s="58">
        <v>0</v>
      </c>
      <c r="F88" s="58">
        <v>0</v>
      </c>
      <c r="G88" s="58">
        <v>0</v>
      </c>
      <c r="H88" s="20"/>
      <c r="I88" s="12"/>
      <c r="J88" s="18"/>
    </row>
    <row r="89" spans="1:10" s="42" customFormat="1" ht="22.5">
      <c r="A89" s="106" t="s">
        <v>998</v>
      </c>
      <c r="B89" s="156" t="s">
        <v>3829</v>
      </c>
      <c r="C89" s="157"/>
      <c r="D89" s="55">
        <v>0</v>
      </c>
      <c r="E89" s="55">
        <v>0</v>
      </c>
      <c r="F89" s="55">
        <v>0</v>
      </c>
      <c r="G89" s="55">
        <v>0</v>
      </c>
      <c r="H89" s="24" t="s">
        <v>23</v>
      </c>
      <c r="I89" s="25" t="s">
        <v>23</v>
      </c>
      <c r="J89" s="25" t="s">
        <v>23</v>
      </c>
    </row>
    <row r="90" spans="1:10" s="42" customFormat="1" ht="22.5">
      <c r="A90" s="106" t="s">
        <v>1000</v>
      </c>
      <c r="B90" s="1076" t="s">
        <v>3830</v>
      </c>
      <c r="C90" s="1085"/>
      <c r="D90" s="1085"/>
      <c r="E90" s="1085"/>
      <c r="F90" s="1085"/>
      <c r="G90" s="1085"/>
      <c r="H90" s="1085"/>
      <c r="I90" s="1085"/>
      <c r="J90" s="1085"/>
    </row>
    <row r="91" spans="1:10" s="42" customFormat="1" ht="20.25">
      <c r="A91" s="44">
        <v>1</v>
      </c>
      <c r="B91" s="21" t="s">
        <v>23</v>
      </c>
      <c r="C91" s="21" t="s">
        <v>23</v>
      </c>
      <c r="D91" s="58">
        <v>0</v>
      </c>
      <c r="E91" s="58">
        <v>0</v>
      </c>
      <c r="F91" s="58">
        <v>0</v>
      </c>
      <c r="G91" s="58">
        <v>0</v>
      </c>
      <c r="H91" s="20" t="s">
        <v>23</v>
      </c>
      <c r="I91" s="28" t="s">
        <v>23</v>
      </c>
      <c r="J91" s="18" t="s">
        <v>23</v>
      </c>
    </row>
    <row r="92" spans="1:10" s="42" customFormat="1" ht="22.5">
      <c r="A92" s="106" t="s">
        <v>1000</v>
      </c>
      <c r="B92" s="106" t="s">
        <v>3831</v>
      </c>
      <c r="C92" s="106"/>
      <c r="D92" s="55">
        <v>0</v>
      </c>
      <c r="E92" s="55">
        <v>0</v>
      </c>
      <c r="F92" s="55">
        <v>0</v>
      </c>
      <c r="G92" s="55">
        <v>0</v>
      </c>
      <c r="H92" s="24" t="s">
        <v>23</v>
      </c>
      <c r="I92" s="25" t="s">
        <v>23</v>
      </c>
      <c r="J92" s="25" t="s">
        <v>23</v>
      </c>
    </row>
    <row r="93" spans="1:10" s="42" customFormat="1" ht="22.5">
      <c r="A93" s="106" t="s">
        <v>1002</v>
      </c>
      <c r="B93" s="1076" t="s">
        <v>3832</v>
      </c>
      <c r="C93" s="1085"/>
      <c r="D93" s="1085"/>
      <c r="E93" s="1085"/>
      <c r="F93" s="1085"/>
      <c r="G93" s="1085"/>
      <c r="H93" s="1085"/>
      <c r="I93" s="1085"/>
      <c r="J93" s="1085"/>
    </row>
    <row r="94" spans="1:10" s="42" customFormat="1" ht="20.25">
      <c r="A94" s="44"/>
      <c r="B94" s="21"/>
      <c r="C94" s="21"/>
      <c r="D94" s="58">
        <v>0</v>
      </c>
      <c r="E94" s="58">
        <v>0</v>
      </c>
      <c r="F94" s="58">
        <v>0</v>
      </c>
      <c r="G94" s="58">
        <v>0</v>
      </c>
      <c r="H94" s="20"/>
      <c r="I94" s="28"/>
      <c r="J94" s="18"/>
    </row>
    <row r="95" spans="1:10" s="42" customFormat="1" ht="22.5">
      <c r="A95" s="104" t="s">
        <v>1002</v>
      </c>
      <c r="B95" s="104" t="s">
        <v>3844</v>
      </c>
      <c r="C95" s="104"/>
      <c r="D95" s="55">
        <v>0</v>
      </c>
      <c r="E95" s="55">
        <v>0</v>
      </c>
      <c r="F95" s="55">
        <v>0</v>
      </c>
      <c r="G95" s="55">
        <v>0</v>
      </c>
      <c r="H95" s="36" t="s">
        <v>23</v>
      </c>
      <c r="I95" s="73" t="s">
        <v>23</v>
      </c>
      <c r="J95" s="73" t="s">
        <v>23</v>
      </c>
    </row>
    <row r="96" spans="1:10" s="42" customFormat="1" ht="60.75">
      <c r="A96" s="104" t="s">
        <v>996</v>
      </c>
      <c r="B96" s="104" t="s">
        <v>3853</v>
      </c>
      <c r="C96" s="104"/>
      <c r="D96" s="55">
        <v>0</v>
      </c>
      <c r="E96" s="55">
        <v>0</v>
      </c>
      <c r="F96" s="55">
        <v>0</v>
      </c>
      <c r="G96" s="55">
        <v>0</v>
      </c>
      <c r="H96" s="36" t="s">
        <v>23</v>
      </c>
      <c r="I96" s="73" t="s">
        <v>23</v>
      </c>
      <c r="J96" s="73" t="s">
        <v>23</v>
      </c>
    </row>
    <row r="97" spans="1:10" s="42" customFormat="1" ht="27">
      <c r="A97" s="32" t="s">
        <v>1015</v>
      </c>
      <c r="B97" s="1065" t="s">
        <v>1016</v>
      </c>
      <c r="C97" s="1085"/>
      <c r="D97" s="1085"/>
      <c r="E97" s="1085"/>
      <c r="F97" s="1085"/>
      <c r="G97" s="1085"/>
      <c r="H97" s="1085"/>
      <c r="I97" s="1085"/>
      <c r="J97" s="1085"/>
    </row>
    <row r="98" spans="1:10" s="42" customFormat="1" ht="22.5">
      <c r="A98" s="106" t="s">
        <v>1017</v>
      </c>
      <c r="B98" s="1052" t="s">
        <v>3828</v>
      </c>
      <c r="C98" s="1057"/>
      <c r="D98" s="1057"/>
      <c r="E98" s="1057"/>
      <c r="F98" s="1057"/>
      <c r="G98" s="1057"/>
      <c r="H98" s="1057"/>
      <c r="I98" s="1057"/>
      <c r="J98" s="1058"/>
    </row>
    <row r="99" spans="1:10" s="42" customFormat="1" ht="20.25">
      <c r="A99" s="405" t="s">
        <v>982</v>
      </c>
      <c r="B99" s="671"/>
      <c r="C99" s="671"/>
      <c r="D99" s="10">
        <v>0</v>
      </c>
      <c r="E99" s="10">
        <v>0</v>
      </c>
      <c r="F99" s="10">
        <v>0</v>
      </c>
      <c r="G99" s="10">
        <v>0</v>
      </c>
      <c r="H99" s="36" t="s">
        <v>23</v>
      </c>
      <c r="I99" s="73" t="s">
        <v>23</v>
      </c>
      <c r="J99" s="73" t="s">
        <v>23</v>
      </c>
    </row>
    <row r="100" spans="1:10" s="42" customFormat="1" ht="22.5">
      <c r="A100" s="106" t="s">
        <v>1017</v>
      </c>
      <c r="B100" s="156" t="s">
        <v>3829</v>
      </c>
      <c r="C100" s="671"/>
      <c r="D100" s="10">
        <v>0</v>
      </c>
      <c r="E100" s="10">
        <v>0</v>
      </c>
      <c r="F100" s="10">
        <v>0</v>
      </c>
      <c r="G100" s="10">
        <v>0</v>
      </c>
      <c r="H100" s="36" t="s">
        <v>23</v>
      </c>
      <c r="I100" s="73" t="s">
        <v>23</v>
      </c>
      <c r="J100" s="73" t="s">
        <v>23</v>
      </c>
    </row>
    <row r="101" spans="1:10" s="42" customFormat="1" ht="22.5">
      <c r="A101" s="106" t="s">
        <v>1034</v>
      </c>
      <c r="B101" s="1052" t="s">
        <v>3830</v>
      </c>
      <c r="C101" s="1057"/>
      <c r="D101" s="1057"/>
      <c r="E101" s="1057"/>
      <c r="F101" s="1057"/>
      <c r="G101" s="1057"/>
      <c r="H101" s="1057"/>
      <c r="I101" s="1057"/>
      <c r="J101" s="1057"/>
    </row>
    <row r="102" spans="1:10" s="42" customFormat="1" ht="20.25">
      <c r="A102" s="44">
        <v>1</v>
      </c>
      <c r="B102" s="671"/>
      <c r="C102" s="671"/>
      <c r="D102" s="10">
        <v>0</v>
      </c>
      <c r="E102" s="10">
        <v>0</v>
      </c>
      <c r="F102" s="10">
        <v>0</v>
      </c>
      <c r="G102" s="10">
        <v>0</v>
      </c>
      <c r="H102" s="36" t="s">
        <v>23</v>
      </c>
      <c r="I102" s="73" t="s">
        <v>23</v>
      </c>
      <c r="J102" s="73" t="s">
        <v>23</v>
      </c>
    </row>
    <row r="103" spans="1:10" s="42" customFormat="1" ht="22.5">
      <c r="A103" s="106" t="s">
        <v>1034</v>
      </c>
      <c r="B103" s="106" t="s">
        <v>3831</v>
      </c>
      <c r="C103" s="671"/>
      <c r="D103" s="10">
        <v>0</v>
      </c>
      <c r="E103" s="10">
        <v>0</v>
      </c>
      <c r="F103" s="10">
        <v>0</v>
      </c>
      <c r="G103" s="10">
        <v>0</v>
      </c>
      <c r="H103" s="36" t="s">
        <v>23</v>
      </c>
      <c r="I103" s="73" t="s">
        <v>23</v>
      </c>
      <c r="J103" s="73" t="s">
        <v>23</v>
      </c>
    </row>
    <row r="104" spans="1:10" s="42" customFormat="1" ht="22.5">
      <c r="A104" s="106" t="s">
        <v>1036</v>
      </c>
      <c r="B104" s="1052" t="s">
        <v>3832</v>
      </c>
      <c r="C104" s="1057"/>
      <c r="D104" s="1057"/>
      <c r="E104" s="1057"/>
      <c r="F104" s="1057"/>
      <c r="G104" s="1057"/>
      <c r="H104" s="1057"/>
      <c r="I104" s="1057"/>
      <c r="J104" s="1057"/>
    </row>
    <row r="105" spans="1:10" s="42" customFormat="1" ht="52.5" customHeight="1">
      <c r="A105" s="379">
        <v>1</v>
      </c>
      <c r="B105" s="21" t="s">
        <v>3849</v>
      </c>
      <c r="C105" s="21" t="s">
        <v>23</v>
      </c>
      <c r="D105" s="282">
        <v>1</v>
      </c>
      <c r="E105" s="37">
        <v>50629.74</v>
      </c>
      <c r="F105" s="283">
        <v>0</v>
      </c>
      <c r="G105" s="27">
        <v>50629.74</v>
      </c>
      <c r="H105" s="20">
        <v>32874</v>
      </c>
      <c r="I105" s="28" t="s">
        <v>3856</v>
      </c>
      <c r="J105" s="106"/>
    </row>
    <row r="106" spans="1:10" s="42" customFormat="1" ht="69.75" customHeight="1">
      <c r="A106" s="379">
        <v>2</v>
      </c>
      <c r="B106" s="21" t="s">
        <v>3857</v>
      </c>
      <c r="C106" s="21" t="s">
        <v>23</v>
      </c>
      <c r="D106" s="282">
        <v>1</v>
      </c>
      <c r="E106" s="37">
        <v>54988</v>
      </c>
      <c r="F106" s="283">
        <v>0</v>
      </c>
      <c r="G106" s="27">
        <v>54988</v>
      </c>
      <c r="H106" s="20">
        <v>42118</v>
      </c>
      <c r="I106" s="372" t="s">
        <v>3858</v>
      </c>
      <c r="J106" s="106"/>
    </row>
    <row r="107" spans="1:10" s="42" customFormat="1" ht="48" customHeight="1">
      <c r="A107" s="379">
        <v>3</v>
      </c>
      <c r="B107" s="21" t="s">
        <v>3849</v>
      </c>
      <c r="C107" s="21" t="s">
        <v>23</v>
      </c>
      <c r="D107" s="282">
        <v>1</v>
      </c>
      <c r="E107" s="37">
        <v>59863.88</v>
      </c>
      <c r="F107" s="283">
        <v>0</v>
      </c>
      <c r="G107" s="27">
        <v>59863.88</v>
      </c>
      <c r="H107" s="20">
        <v>32874</v>
      </c>
      <c r="I107" s="28" t="s">
        <v>3856</v>
      </c>
      <c r="J107" s="106"/>
    </row>
    <row r="108" spans="1:10" s="42" customFormat="1" ht="45" customHeight="1">
      <c r="A108" s="379">
        <v>4</v>
      </c>
      <c r="B108" s="21" t="s">
        <v>3849</v>
      </c>
      <c r="C108" s="21" t="s">
        <v>23</v>
      </c>
      <c r="D108" s="282">
        <v>1</v>
      </c>
      <c r="E108" s="37">
        <v>69400.800000000003</v>
      </c>
      <c r="F108" s="283">
        <v>0</v>
      </c>
      <c r="G108" s="27">
        <v>69400.800000000003</v>
      </c>
      <c r="H108" s="20">
        <v>32874</v>
      </c>
      <c r="I108" s="28" t="s">
        <v>3856</v>
      </c>
      <c r="J108" s="106"/>
    </row>
    <row r="109" spans="1:10" s="42" customFormat="1" ht="49.5" customHeight="1">
      <c r="A109" s="379">
        <v>5</v>
      </c>
      <c r="B109" s="21" t="s">
        <v>3849</v>
      </c>
      <c r="C109" s="21" t="s">
        <v>23</v>
      </c>
      <c r="D109" s="282">
        <v>1</v>
      </c>
      <c r="E109" s="37">
        <v>197935.37</v>
      </c>
      <c r="F109" s="283">
        <v>0</v>
      </c>
      <c r="G109" s="27">
        <v>197935.37</v>
      </c>
      <c r="H109" s="20">
        <v>32874</v>
      </c>
      <c r="I109" s="28" t="s">
        <v>3856</v>
      </c>
      <c r="J109" s="106"/>
    </row>
    <row r="110" spans="1:10" s="42" customFormat="1" ht="22.5">
      <c r="A110" s="106" t="s">
        <v>1036</v>
      </c>
      <c r="B110" s="106" t="s">
        <v>3844</v>
      </c>
      <c r="C110" s="106"/>
      <c r="D110" s="672">
        <v>5</v>
      </c>
      <c r="E110" s="388">
        <v>432817.79</v>
      </c>
      <c r="F110" s="388">
        <v>0</v>
      </c>
      <c r="G110" s="271">
        <v>432817.79</v>
      </c>
      <c r="H110" s="24" t="s">
        <v>23</v>
      </c>
      <c r="I110" s="673" t="s">
        <v>23</v>
      </c>
      <c r="J110" s="25" t="s">
        <v>23</v>
      </c>
    </row>
    <row r="111" spans="1:10" s="42" customFormat="1" ht="90">
      <c r="A111" s="106" t="s">
        <v>1015</v>
      </c>
      <c r="B111" s="153" t="s">
        <v>3859</v>
      </c>
      <c r="C111" s="155"/>
      <c r="D111" s="23">
        <v>5</v>
      </c>
      <c r="E111" s="270">
        <f>E110</f>
        <v>432817.79</v>
      </c>
      <c r="F111" s="270">
        <f>F110</f>
        <v>0</v>
      </c>
      <c r="G111" s="271">
        <f>G110</f>
        <v>432817.79</v>
      </c>
      <c r="H111" s="26" t="s">
        <v>23</v>
      </c>
      <c r="I111" s="153" t="s">
        <v>23</v>
      </c>
      <c r="J111" s="26" t="s">
        <v>23</v>
      </c>
    </row>
    <row r="112" spans="1:10" s="42" customFormat="1" ht="68.25" customHeight="1">
      <c r="A112" s="32" t="s">
        <v>1049</v>
      </c>
      <c r="B112" s="1065" t="s">
        <v>3860</v>
      </c>
      <c r="C112" s="1085"/>
      <c r="D112" s="1085"/>
      <c r="E112" s="1085"/>
      <c r="F112" s="1085"/>
      <c r="G112" s="1085"/>
      <c r="H112" s="1085"/>
      <c r="I112" s="1085"/>
      <c r="J112" s="1085"/>
    </row>
    <row r="113" spans="1:10" s="42" customFormat="1" ht="22.5">
      <c r="A113" s="106" t="s">
        <v>1051</v>
      </c>
      <c r="B113" s="1052" t="s">
        <v>3828</v>
      </c>
      <c r="C113" s="1057"/>
      <c r="D113" s="1057"/>
      <c r="E113" s="1057"/>
      <c r="F113" s="1057"/>
      <c r="G113" s="1057"/>
      <c r="H113" s="1057"/>
      <c r="I113" s="1057"/>
      <c r="J113" s="1058"/>
    </row>
    <row r="114" spans="1:10" s="42" customFormat="1" ht="22.5">
      <c r="A114" s="405"/>
      <c r="B114" s="12"/>
      <c r="C114" s="5"/>
      <c r="D114" s="55">
        <v>0</v>
      </c>
      <c r="E114" s="427">
        <v>0</v>
      </c>
      <c r="F114" s="427">
        <v>0</v>
      </c>
      <c r="G114" s="151">
        <v>0</v>
      </c>
      <c r="H114" s="19"/>
      <c r="I114" s="5"/>
      <c r="J114" s="103"/>
    </row>
    <row r="115" spans="1:10" s="42" customFormat="1" ht="22.5">
      <c r="A115" s="106" t="s">
        <v>1051</v>
      </c>
      <c r="B115" s="153" t="s">
        <v>3829</v>
      </c>
      <c r="C115" s="155"/>
      <c r="D115" s="55">
        <v>0</v>
      </c>
      <c r="E115" s="427">
        <v>0</v>
      </c>
      <c r="F115" s="427">
        <v>0</v>
      </c>
      <c r="G115" s="151">
        <v>0</v>
      </c>
      <c r="H115" s="26" t="s">
        <v>23</v>
      </c>
      <c r="I115" s="105" t="s">
        <v>23</v>
      </c>
      <c r="J115" s="26" t="s">
        <v>23</v>
      </c>
    </row>
    <row r="116" spans="1:10" s="42" customFormat="1" ht="22.5">
      <c r="A116" s="106" t="s">
        <v>1053</v>
      </c>
      <c r="B116" s="1052" t="s">
        <v>3830</v>
      </c>
      <c r="C116" s="1057"/>
      <c r="D116" s="1057"/>
      <c r="E116" s="1057"/>
      <c r="F116" s="1057"/>
      <c r="G116" s="1057"/>
      <c r="H116" s="1057"/>
      <c r="I116" s="1057"/>
      <c r="J116" s="1058"/>
    </row>
    <row r="117" spans="1:10" s="42" customFormat="1" ht="22.5">
      <c r="A117" s="44">
        <v>1</v>
      </c>
      <c r="B117" s="674"/>
      <c r="C117" s="675"/>
      <c r="D117" s="55">
        <v>0</v>
      </c>
      <c r="E117" s="427">
        <v>0</v>
      </c>
      <c r="F117" s="427">
        <v>0</v>
      </c>
      <c r="G117" s="151">
        <v>0</v>
      </c>
      <c r="H117" s="675"/>
      <c r="I117" s="675"/>
      <c r="J117" s="18" t="s">
        <v>23</v>
      </c>
    </row>
    <row r="118" spans="1:10" s="42" customFormat="1" ht="22.5">
      <c r="A118" s="106" t="s">
        <v>1053</v>
      </c>
      <c r="B118" s="106" t="s">
        <v>3831</v>
      </c>
      <c r="C118" s="106"/>
      <c r="D118" s="55">
        <v>0</v>
      </c>
      <c r="E118" s="427">
        <v>0</v>
      </c>
      <c r="F118" s="427">
        <v>0</v>
      </c>
      <c r="G118" s="151">
        <v>0</v>
      </c>
      <c r="H118" s="26" t="s">
        <v>23</v>
      </c>
      <c r="I118" s="105" t="s">
        <v>23</v>
      </c>
      <c r="J118" s="25" t="s">
        <v>23</v>
      </c>
    </row>
    <row r="119" spans="1:10" s="42" customFormat="1" ht="22.5">
      <c r="A119" s="106" t="s">
        <v>1055</v>
      </c>
      <c r="B119" s="1052" t="s">
        <v>3832</v>
      </c>
      <c r="C119" s="1057"/>
      <c r="D119" s="1057"/>
      <c r="E119" s="1057"/>
      <c r="F119" s="1057"/>
      <c r="G119" s="1057"/>
      <c r="H119" s="1057"/>
      <c r="I119" s="1057"/>
      <c r="J119" s="1058"/>
    </row>
    <row r="120" spans="1:10" s="42" customFormat="1" ht="22.5">
      <c r="A120" s="106">
        <v>1</v>
      </c>
      <c r="B120" s="676" t="s">
        <v>3861</v>
      </c>
      <c r="C120" s="677" t="s">
        <v>3862</v>
      </c>
      <c r="D120" s="282">
        <v>1</v>
      </c>
      <c r="E120" s="283">
        <v>70461.09</v>
      </c>
      <c r="F120" s="283">
        <v>0</v>
      </c>
      <c r="G120" s="27">
        <v>70461.09</v>
      </c>
      <c r="H120" s="20">
        <v>37468</v>
      </c>
      <c r="I120" s="676" t="s">
        <v>3863</v>
      </c>
      <c r="J120" s="157"/>
    </row>
    <row r="121" spans="1:10" s="42" customFormat="1" ht="22.5">
      <c r="A121" s="106">
        <v>2</v>
      </c>
      <c r="B121" s="676" t="s">
        <v>3861</v>
      </c>
      <c r="C121" s="677" t="s">
        <v>3862</v>
      </c>
      <c r="D121" s="282">
        <v>1</v>
      </c>
      <c r="E121" s="283">
        <v>54873</v>
      </c>
      <c r="F121" s="283">
        <v>0</v>
      </c>
      <c r="G121" s="27">
        <v>54873</v>
      </c>
      <c r="H121" s="20">
        <v>37799</v>
      </c>
      <c r="I121" s="676" t="s">
        <v>3864</v>
      </c>
      <c r="J121" s="157"/>
    </row>
    <row r="122" spans="1:10" s="42" customFormat="1" ht="22.5">
      <c r="A122" s="106">
        <v>3</v>
      </c>
      <c r="B122" s="678" t="s">
        <v>3865</v>
      </c>
      <c r="C122" s="676" t="s">
        <v>3866</v>
      </c>
      <c r="D122" s="282">
        <v>1</v>
      </c>
      <c r="E122" s="283">
        <v>157826</v>
      </c>
      <c r="F122" s="283">
        <v>0</v>
      </c>
      <c r="G122" s="27">
        <v>157826</v>
      </c>
      <c r="H122" s="20">
        <v>39265</v>
      </c>
      <c r="I122" s="676" t="s">
        <v>3867</v>
      </c>
      <c r="J122" s="157"/>
    </row>
    <row r="123" spans="1:10" s="42" customFormat="1" ht="22.5">
      <c r="A123" s="106">
        <v>4</v>
      </c>
      <c r="B123" s="676" t="s">
        <v>3850</v>
      </c>
      <c r="C123" s="676" t="s">
        <v>3868</v>
      </c>
      <c r="D123" s="282">
        <v>1</v>
      </c>
      <c r="E123" s="283">
        <v>150400</v>
      </c>
      <c r="F123" s="283">
        <v>0</v>
      </c>
      <c r="G123" s="27">
        <v>150400</v>
      </c>
      <c r="H123" s="20">
        <v>40036</v>
      </c>
      <c r="I123" s="676" t="s">
        <v>3869</v>
      </c>
      <c r="J123" s="157"/>
    </row>
    <row r="124" spans="1:10" s="42" customFormat="1" ht="22.5">
      <c r="A124" s="106">
        <v>5</v>
      </c>
      <c r="B124" s="679" t="s">
        <v>3870</v>
      </c>
      <c r="C124" s="680" t="s">
        <v>3871</v>
      </c>
      <c r="D124" s="282">
        <v>1</v>
      </c>
      <c r="E124" s="283">
        <v>61189.8</v>
      </c>
      <c r="F124" s="283">
        <v>0</v>
      </c>
      <c r="G124" s="27">
        <v>61189.8</v>
      </c>
      <c r="H124" s="20">
        <v>39077</v>
      </c>
      <c r="I124" s="676" t="s">
        <v>3872</v>
      </c>
      <c r="J124" s="157"/>
    </row>
    <row r="125" spans="1:10" s="42" customFormat="1" ht="45" customHeight="1">
      <c r="A125" s="106">
        <v>6</v>
      </c>
      <c r="B125" s="679" t="s">
        <v>3873</v>
      </c>
      <c r="C125" s="676" t="s">
        <v>3874</v>
      </c>
      <c r="D125" s="282">
        <v>1</v>
      </c>
      <c r="E125" s="283">
        <v>47690.99</v>
      </c>
      <c r="F125" s="283">
        <v>0</v>
      </c>
      <c r="G125" s="27">
        <v>47690.99</v>
      </c>
      <c r="H125" s="20">
        <v>39554</v>
      </c>
      <c r="I125" s="676" t="s">
        <v>3875</v>
      </c>
      <c r="J125" s="18"/>
    </row>
    <row r="126" spans="1:10" s="42" customFormat="1" ht="22.5">
      <c r="A126" s="106">
        <v>7</v>
      </c>
      <c r="B126" s="681" t="s">
        <v>3870</v>
      </c>
      <c r="C126" s="676" t="s">
        <v>3876</v>
      </c>
      <c r="D126" s="282">
        <v>1</v>
      </c>
      <c r="E126" s="283">
        <v>49981.120000000003</v>
      </c>
      <c r="F126" s="283">
        <v>0</v>
      </c>
      <c r="G126" s="27">
        <v>49981.120000000003</v>
      </c>
      <c r="H126" s="20">
        <v>38281</v>
      </c>
      <c r="I126" s="676" t="s">
        <v>3877</v>
      </c>
      <c r="J126" s="18"/>
    </row>
    <row r="127" spans="1:10" s="42" customFormat="1" ht="20.25">
      <c r="A127" s="104" t="s">
        <v>1055</v>
      </c>
      <c r="B127" s="162" t="s">
        <v>3844</v>
      </c>
      <c r="C127" s="163"/>
      <c r="D127" s="10">
        <f>SUM(D120:D126)</f>
        <v>7</v>
      </c>
      <c r="E127" s="278">
        <f>SUM(E120:E126)</f>
        <v>592422</v>
      </c>
      <c r="F127" s="278">
        <v>0</v>
      </c>
      <c r="G127" s="279">
        <f>SUM(G120:G126)</f>
        <v>592422</v>
      </c>
      <c r="H127" s="11" t="s">
        <v>23</v>
      </c>
      <c r="I127" s="103" t="s">
        <v>23</v>
      </c>
      <c r="J127" s="11" t="s">
        <v>23</v>
      </c>
    </row>
    <row r="128" spans="1:10" s="42" customFormat="1" ht="103.5" customHeight="1">
      <c r="A128" s="104" t="s">
        <v>1049</v>
      </c>
      <c r="B128" s="162" t="s">
        <v>3878</v>
      </c>
      <c r="C128" s="163"/>
      <c r="D128" s="10">
        <f>D127</f>
        <v>7</v>
      </c>
      <c r="E128" s="283">
        <f>E118+E127</f>
        <v>592422</v>
      </c>
      <c r="F128" s="283">
        <v>0</v>
      </c>
      <c r="G128" s="279">
        <f>G118+G127</f>
        <v>592422</v>
      </c>
      <c r="H128" s="11" t="s">
        <v>23</v>
      </c>
      <c r="I128" s="103" t="s">
        <v>23</v>
      </c>
      <c r="J128" s="11" t="s">
        <v>23</v>
      </c>
    </row>
    <row r="129" spans="1:10" s="42" customFormat="1" ht="34.5" customHeight="1">
      <c r="A129" s="32" t="s">
        <v>1070</v>
      </c>
      <c r="B129" s="1065" t="s">
        <v>3879</v>
      </c>
      <c r="C129" s="1085"/>
      <c r="D129" s="1085"/>
      <c r="E129" s="1085"/>
      <c r="F129" s="1085"/>
      <c r="G129" s="1085"/>
      <c r="H129" s="1085"/>
      <c r="I129" s="1085"/>
      <c r="J129" s="1086"/>
    </row>
    <row r="130" spans="1:10" s="42" customFormat="1" ht="39.75" customHeight="1">
      <c r="A130" s="106" t="s">
        <v>1072</v>
      </c>
      <c r="B130" s="1052" t="s">
        <v>3828</v>
      </c>
      <c r="C130" s="1057"/>
      <c r="D130" s="1057"/>
      <c r="E130" s="1057"/>
      <c r="F130" s="1057"/>
      <c r="G130" s="1057"/>
      <c r="H130" s="1057"/>
      <c r="I130" s="1057"/>
      <c r="J130" s="1058"/>
    </row>
    <row r="131" spans="1:10" s="42" customFormat="1" ht="180.75" customHeight="1">
      <c r="A131" s="405" t="s">
        <v>982</v>
      </c>
      <c r="B131" s="12" t="s">
        <v>3880</v>
      </c>
      <c r="C131" s="5" t="s">
        <v>3881</v>
      </c>
      <c r="D131" s="269">
        <v>1</v>
      </c>
      <c r="E131" s="368">
        <v>335026</v>
      </c>
      <c r="F131" s="449">
        <v>0</v>
      </c>
      <c r="G131" s="273">
        <f>E131-F131</f>
        <v>335026</v>
      </c>
      <c r="H131" s="19">
        <v>39202</v>
      </c>
      <c r="I131" s="12" t="s">
        <v>3882</v>
      </c>
      <c r="J131" s="103" t="s">
        <v>23</v>
      </c>
    </row>
    <row r="132" spans="1:10" s="42" customFormat="1" ht="153" customHeight="1">
      <c r="A132" s="405" t="s">
        <v>1293</v>
      </c>
      <c r="B132" s="12" t="s">
        <v>3883</v>
      </c>
      <c r="C132" s="5" t="s">
        <v>3884</v>
      </c>
      <c r="D132" s="269">
        <v>1</v>
      </c>
      <c r="E132" s="368">
        <v>178000</v>
      </c>
      <c r="F132" s="449">
        <v>0</v>
      </c>
      <c r="G132" s="273">
        <f>E132-F132</f>
        <v>178000</v>
      </c>
      <c r="H132" s="19">
        <v>40589</v>
      </c>
      <c r="I132" s="12" t="s">
        <v>3885</v>
      </c>
      <c r="J132" s="18" t="s">
        <v>23</v>
      </c>
    </row>
    <row r="133" spans="1:10" s="42" customFormat="1" ht="132" customHeight="1">
      <c r="A133" s="405" t="s">
        <v>1027</v>
      </c>
      <c r="B133" s="12" t="s">
        <v>6240</v>
      </c>
      <c r="C133" s="5" t="s">
        <v>6241</v>
      </c>
      <c r="D133" s="269">
        <v>1</v>
      </c>
      <c r="E133" s="368">
        <v>605774</v>
      </c>
      <c r="F133" s="449">
        <v>171636.08</v>
      </c>
      <c r="G133" s="273">
        <f>E133-F133</f>
        <v>434137.92000000004</v>
      </c>
      <c r="H133" s="19">
        <v>43251</v>
      </c>
      <c r="I133" s="12" t="s">
        <v>3886</v>
      </c>
      <c r="J133" s="18"/>
    </row>
    <row r="134" spans="1:10" s="42" customFormat="1" ht="60" customHeight="1">
      <c r="A134" s="106" t="s">
        <v>1072</v>
      </c>
      <c r="B134" s="1068" t="s">
        <v>3829</v>
      </c>
      <c r="C134" s="1086"/>
      <c r="D134" s="10">
        <f>SUM(D131:D133)</f>
        <v>3</v>
      </c>
      <c r="E134" s="167">
        <f>SUM(E131:E133)</f>
        <v>1118800</v>
      </c>
      <c r="F134" s="167">
        <f>SUM(F131:F133)</f>
        <v>171636.08</v>
      </c>
      <c r="G134" s="35">
        <f>SUM(G131:G133)</f>
        <v>947163.92</v>
      </c>
      <c r="H134" s="11" t="s">
        <v>23</v>
      </c>
      <c r="I134" s="103" t="s">
        <v>23</v>
      </c>
      <c r="J134" s="26" t="s">
        <v>23</v>
      </c>
    </row>
    <row r="135" spans="1:10" s="42" customFormat="1" ht="45" customHeight="1">
      <c r="A135" s="106" t="s">
        <v>1074</v>
      </c>
      <c r="B135" s="1052" t="s">
        <v>3830</v>
      </c>
      <c r="C135" s="1057"/>
      <c r="D135" s="1057"/>
      <c r="E135" s="1057"/>
      <c r="F135" s="1057"/>
      <c r="G135" s="1057"/>
      <c r="H135" s="1057"/>
      <c r="I135" s="1057"/>
      <c r="J135" s="1057"/>
    </row>
    <row r="136" spans="1:10" s="42" customFormat="1" ht="37.5" customHeight="1">
      <c r="A136" s="44">
        <v>1</v>
      </c>
      <c r="D136" s="10">
        <v>0</v>
      </c>
      <c r="E136" s="35">
        <v>0</v>
      </c>
      <c r="F136" s="35">
        <v>0</v>
      </c>
      <c r="G136" s="34">
        <v>0</v>
      </c>
      <c r="H136" s="36" t="s">
        <v>23</v>
      </c>
      <c r="I136" s="73" t="s">
        <v>23</v>
      </c>
      <c r="J136" s="18" t="s">
        <v>23</v>
      </c>
    </row>
    <row r="137" spans="1:10" s="42" customFormat="1" ht="35.25" customHeight="1">
      <c r="A137" s="106" t="s">
        <v>1074</v>
      </c>
      <c r="B137" s="1068" t="s">
        <v>3831</v>
      </c>
      <c r="C137" s="1086"/>
      <c r="D137" s="10">
        <v>0</v>
      </c>
      <c r="E137" s="35">
        <v>0</v>
      </c>
      <c r="F137" s="35">
        <v>0</v>
      </c>
      <c r="G137" s="34">
        <v>0</v>
      </c>
      <c r="H137" s="36" t="s">
        <v>23</v>
      </c>
      <c r="I137" s="73" t="s">
        <v>23</v>
      </c>
      <c r="J137" s="25" t="s">
        <v>23</v>
      </c>
    </row>
    <row r="138" spans="1:10" s="42" customFormat="1" ht="37.5" customHeight="1">
      <c r="A138" s="106" t="s">
        <v>1076</v>
      </c>
      <c r="B138" s="1052" t="s">
        <v>3832</v>
      </c>
      <c r="C138" s="1057"/>
      <c r="D138" s="1057"/>
      <c r="E138" s="1057"/>
      <c r="F138" s="1057"/>
      <c r="G138" s="1057"/>
      <c r="H138" s="1057"/>
      <c r="I138" s="1057"/>
      <c r="J138" s="1057"/>
    </row>
    <row r="139" spans="1:10" s="67" customFormat="1" ht="81" customHeight="1">
      <c r="A139" s="44">
        <v>1</v>
      </c>
      <c r="B139" s="12" t="s">
        <v>3887</v>
      </c>
      <c r="C139" s="21" t="s">
        <v>3888</v>
      </c>
      <c r="D139" s="282">
        <v>1</v>
      </c>
      <c r="E139" s="368">
        <v>45941</v>
      </c>
      <c r="F139" s="273">
        <v>0</v>
      </c>
      <c r="G139" s="273">
        <f>E139-F139</f>
        <v>45941</v>
      </c>
      <c r="H139" s="19">
        <v>42174</v>
      </c>
      <c r="I139" s="12" t="s">
        <v>3889</v>
      </c>
      <c r="J139" s="18"/>
    </row>
    <row r="140" spans="1:10" s="67" customFormat="1" ht="312.75" customHeight="1">
      <c r="A140" s="44">
        <v>2</v>
      </c>
      <c r="B140" s="12" t="s">
        <v>3890</v>
      </c>
      <c r="C140" s="21" t="s">
        <v>3891</v>
      </c>
      <c r="D140" s="282">
        <v>1</v>
      </c>
      <c r="E140" s="368">
        <v>76750</v>
      </c>
      <c r="F140" s="273">
        <v>8527.85</v>
      </c>
      <c r="G140" s="273">
        <f>E140-F140</f>
        <v>68222.149999999994</v>
      </c>
      <c r="H140" s="19">
        <v>43094</v>
      </c>
      <c r="I140" s="12" t="s">
        <v>3892</v>
      </c>
      <c r="J140" s="18"/>
    </row>
    <row r="141" spans="1:10" s="67" customFormat="1" ht="73.5" customHeight="1">
      <c r="A141" s="104" t="s">
        <v>1076</v>
      </c>
      <c r="B141" s="1068" t="s">
        <v>3844</v>
      </c>
      <c r="C141" s="1075"/>
      <c r="D141" s="10">
        <f>SUM(D139:D140)</f>
        <v>2</v>
      </c>
      <c r="E141" s="368">
        <f>SUM(E139:E140)</f>
        <v>122691</v>
      </c>
      <c r="F141" s="273">
        <f>SUM(F139:F140)</f>
        <v>8527.85</v>
      </c>
      <c r="G141" s="273">
        <f>SUM(G139:G140)</f>
        <v>114163.15</v>
      </c>
      <c r="H141" s="11" t="s">
        <v>23</v>
      </c>
      <c r="I141" s="103" t="s">
        <v>23</v>
      </c>
      <c r="J141" s="11" t="s">
        <v>23</v>
      </c>
    </row>
    <row r="142" spans="1:10" s="42" customFormat="1" ht="73.5" customHeight="1">
      <c r="A142" s="106" t="s">
        <v>1070</v>
      </c>
      <c r="B142" s="1076" t="s">
        <v>3893</v>
      </c>
      <c r="C142" s="1086"/>
      <c r="D142" s="23">
        <v>5</v>
      </c>
      <c r="E142" s="270">
        <f>E134+E137+E141</f>
        <v>1241491</v>
      </c>
      <c r="F142" s="270">
        <f>F134+F137+F141</f>
        <v>180163.93</v>
      </c>
      <c r="G142" s="271">
        <f>G134+G137+G141</f>
        <v>1061327.07</v>
      </c>
      <c r="H142" s="26" t="s">
        <v>23</v>
      </c>
      <c r="I142" s="105" t="s">
        <v>23</v>
      </c>
      <c r="J142" s="26" t="s">
        <v>23</v>
      </c>
    </row>
    <row r="143" spans="1:10" s="42" customFormat="1" ht="27">
      <c r="A143" s="32" t="s">
        <v>1091</v>
      </c>
      <c r="B143" s="1065" t="s">
        <v>3894</v>
      </c>
      <c r="C143" s="1085"/>
      <c r="D143" s="1085"/>
      <c r="E143" s="1085"/>
      <c r="F143" s="1085"/>
      <c r="G143" s="1085"/>
      <c r="H143" s="1085"/>
      <c r="I143" s="1085"/>
      <c r="J143" s="1086"/>
    </row>
    <row r="144" spans="1:10" s="42" customFormat="1" ht="22.5">
      <c r="A144" s="106" t="s">
        <v>1092</v>
      </c>
      <c r="B144" s="1052" t="s">
        <v>3828</v>
      </c>
      <c r="C144" s="1057"/>
      <c r="D144" s="1057"/>
      <c r="E144" s="1057"/>
      <c r="F144" s="1057"/>
      <c r="G144" s="1057"/>
      <c r="H144" s="1057"/>
      <c r="I144" s="1057"/>
      <c r="J144" s="1058"/>
    </row>
    <row r="145" spans="1:10" s="42" customFormat="1" ht="22.5">
      <c r="A145" s="405"/>
      <c r="B145" s="189"/>
      <c r="C145" s="189"/>
      <c r="D145" s="55">
        <v>0</v>
      </c>
      <c r="E145" s="427">
        <v>0</v>
      </c>
      <c r="F145" s="427">
        <v>0</v>
      </c>
      <c r="G145" s="151">
        <v>0</v>
      </c>
      <c r="H145" s="19"/>
      <c r="I145" s="12"/>
      <c r="J145" s="103"/>
    </row>
    <row r="146" spans="1:10" s="42" customFormat="1" ht="22.5">
      <c r="A146" s="106" t="s">
        <v>1092</v>
      </c>
      <c r="B146" s="153" t="s">
        <v>3829</v>
      </c>
      <c r="C146" s="155"/>
      <c r="D146" s="55">
        <v>0</v>
      </c>
      <c r="E146" s="427">
        <v>0</v>
      </c>
      <c r="F146" s="427">
        <v>0</v>
      </c>
      <c r="G146" s="151">
        <v>0</v>
      </c>
      <c r="H146" s="26" t="s">
        <v>23</v>
      </c>
      <c r="I146" s="105" t="s">
        <v>23</v>
      </c>
      <c r="J146" s="26" t="s">
        <v>23</v>
      </c>
    </row>
    <row r="147" spans="1:10" s="42" customFormat="1" ht="22.5">
      <c r="A147" s="106" t="s">
        <v>1093</v>
      </c>
      <c r="B147" s="1052" t="s">
        <v>3830</v>
      </c>
      <c r="C147" s="1057"/>
      <c r="D147" s="1057"/>
      <c r="E147" s="1057"/>
      <c r="F147" s="1057"/>
      <c r="G147" s="1057"/>
      <c r="H147" s="1057"/>
      <c r="I147" s="1057"/>
      <c r="J147" s="1058"/>
    </row>
    <row r="148" spans="1:10" s="42" customFormat="1" ht="22.5">
      <c r="A148" s="44">
        <v>1</v>
      </c>
      <c r="B148" s="674"/>
      <c r="C148" s="675"/>
      <c r="D148" s="55">
        <v>0</v>
      </c>
      <c r="E148" s="427">
        <v>0</v>
      </c>
      <c r="F148" s="427">
        <v>0</v>
      </c>
      <c r="G148" s="151">
        <v>0</v>
      </c>
      <c r="H148" s="675"/>
      <c r="I148" s="675"/>
      <c r="J148" s="18" t="s">
        <v>23</v>
      </c>
    </row>
    <row r="149" spans="1:10" s="42" customFormat="1" ht="22.5">
      <c r="A149" s="106" t="s">
        <v>1093</v>
      </c>
      <c r="B149" s="106" t="s">
        <v>3831</v>
      </c>
      <c r="C149" s="106"/>
      <c r="D149" s="55">
        <v>0</v>
      </c>
      <c r="E149" s="427">
        <v>0</v>
      </c>
      <c r="F149" s="427">
        <v>0</v>
      </c>
      <c r="G149" s="151">
        <v>0</v>
      </c>
      <c r="H149" s="26" t="s">
        <v>23</v>
      </c>
      <c r="I149" s="25" t="s">
        <v>23</v>
      </c>
      <c r="J149" s="25" t="s">
        <v>23</v>
      </c>
    </row>
    <row r="150" spans="1:10" s="42" customFormat="1" ht="22.5">
      <c r="A150" s="106" t="s">
        <v>1094</v>
      </c>
      <c r="B150" s="1052" t="s">
        <v>3832</v>
      </c>
      <c r="C150" s="1057"/>
      <c r="D150" s="1057"/>
      <c r="E150" s="1057"/>
      <c r="F150" s="1057"/>
      <c r="G150" s="1057"/>
      <c r="H150" s="1057"/>
      <c r="I150" s="1057"/>
      <c r="J150" s="1058"/>
    </row>
    <row r="151" spans="1:10" s="67" customFormat="1" ht="70.5" customHeight="1">
      <c r="A151" s="104">
        <v>1</v>
      </c>
      <c r="B151" s="12" t="s">
        <v>6538</v>
      </c>
      <c r="C151" s="5"/>
      <c r="D151" s="269">
        <v>1</v>
      </c>
      <c r="E151" s="368">
        <v>50580</v>
      </c>
      <c r="F151" s="368">
        <v>0</v>
      </c>
      <c r="G151" s="6">
        <v>50580</v>
      </c>
      <c r="H151" s="20">
        <v>42809</v>
      </c>
      <c r="I151" s="28" t="s">
        <v>3895</v>
      </c>
      <c r="J151" s="161"/>
    </row>
    <row r="152" spans="1:10" s="67" customFormat="1" ht="36" customHeight="1">
      <c r="A152" s="44">
        <v>2</v>
      </c>
      <c r="B152" s="12" t="s">
        <v>3849</v>
      </c>
      <c r="C152" s="5"/>
      <c r="D152" s="269">
        <v>1</v>
      </c>
      <c r="E152" s="368">
        <v>45238</v>
      </c>
      <c r="F152" s="368">
        <v>0</v>
      </c>
      <c r="G152" s="6">
        <v>45238</v>
      </c>
      <c r="H152" s="20">
        <v>40280</v>
      </c>
      <c r="I152" s="28"/>
      <c r="J152" s="18"/>
    </row>
    <row r="153" spans="1:10" s="67" customFormat="1" ht="42" customHeight="1">
      <c r="A153" s="104" t="s">
        <v>1094</v>
      </c>
      <c r="B153" s="1068" t="s">
        <v>3844</v>
      </c>
      <c r="C153" s="1070"/>
      <c r="D153" s="269">
        <f>SUM(D151:D152)</f>
        <v>2</v>
      </c>
      <c r="E153" s="368">
        <f>SUM(E151:E152)</f>
        <v>95818</v>
      </c>
      <c r="F153" s="368">
        <v>0</v>
      </c>
      <c r="G153" s="6">
        <f>SUM(G151:G152)</f>
        <v>95818</v>
      </c>
      <c r="H153" s="36" t="s">
        <v>23</v>
      </c>
      <c r="I153" s="103" t="s">
        <v>23</v>
      </c>
      <c r="J153" s="11" t="s">
        <v>23</v>
      </c>
    </row>
    <row r="154" spans="1:10" s="67" customFormat="1" ht="102" customHeight="1">
      <c r="A154" s="104" t="s">
        <v>1091</v>
      </c>
      <c r="B154" s="1068" t="s">
        <v>9281</v>
      </c>
      <c r="C154" s="1070"/>
      <c r="D154" s="282">
        <v>2</v>
      </c>
      <c r="E154" s="35">
        <f>E149+E153</f>
        <v>95818</v>
      </c>
      <c r="F154" s="35">
        <v>0</v>
      </c>
      <c r="G154" s="34">
        <v>95818</v>
      </c>
      <c r="H154" s="36" t="s">
        <v>23</v>
      </c>
      <c r="I154" s="103" t="s">
        <v>23</v>
      </c>
      <c r="J154" s="11" t="s">
        <v>23</v>
      </c>
    </row>
    <row r="155" spans="1:10" s="42" customFormat="1" ht="27">
      <c r="A155" s="32" t="s">
        <v>1049</v>
      </c>
      <c r="B155" s="1065" t="s">
        <v>3896</v>
      </c>
      <c r="C155" s="1085"/>
      <c r="D155" s="1085"/>
      <c r="E155" s="1085"/>
      <c r="F155" s="1085"/>
      <c r="G155" s="1085"/>
      <c r="H155" s="1085"/>
      <c r="I155" s="1085"/>
      <c r="J155" s="1085"/>
    </row>
    <row r="156" spans="1:10" s="42" customFormat="1" ht="22.5">
      <c r="A156" s="106" t="s">
        <v>1051</v>
      </c>
      <c r="B156" s="1052" t="s">
        <v>3828</v>
      </c>
      <c r="C156" s="1057"/>
      <c r="D156" s="1057"/>
      <c r="E156" s="1057"/>
      <c r="F156" s="1057"/>
      <c r="G156" s="1057"/>
      <c r="H156" s="1057"/>
      <c r="I156" s="1057"/>
      <c r="J156" s="1058"/>
    </row>
    <row r="157" spans="1:10" s="42" customFormat="1" ht="20.25">
      <c r="A157" s="44">
        <v>1</v>
      </c>
      <c r="B157" s="21" t="s">
        <v>23</v>
      </c>
      <c r="C157" s="54" t="s">
        <v>23</v>
      </c>
      <c r="D157" s="269">
        <v>0</v>
      </c>
      <c r="E157" s="269">
        <v>0</v>
      </c>
      <c r="F157" s="269">
        <v>0</v>
      </c>
      <c r="G157" s="269">
        <v>0</v>
      </c>
      <c r="H157" s="19" t="s">
        <v>23</v>
      </c>
      <c r="I157" s="5" t="s">
        <v>23</v>
      </c>
      <c r="J157" s="18" t="s">
        <v>23</v>
      </c>
    </row>
    <row r="158" spans="1:10" s="42" customFormat="1" ht="22.5">
      <c r="A158" s="106" t="s">
        <v>1051</v>
      </c>
      <c r="B158" s="153" t="s">
        <v>3829</v>
      </c>
      <c r="C158" s="155"/>
      <c r="D158" s="23">
        <v>0</v>
      </c>
      <c r="E158" s="23">
        <v>0</v>
      </c>
      <c r="F158" s="23">
        <v>0</v>
      </c>
      <c r="G158" s="23">
        <v>0</v>
      </c>
      <c r="H158" s="26" t="s">
        <v>23</v>
      </c>
      <c r="I158" s="105" t="s">
        <v>23</v>
      </c>
      <c r="J158" s="26" t="s">
        <v>23</v>
      </c>
    </row>
    <row r="159" spans="1:10" s="42" customFormat="1" ht="22.5">
      <c r="A159" s="106" t="s">
        <v>1053</v>
      </c>
      <c r="B159" s="1052" t="s">
        <v>3830</v>
      </c>
      <c r="C159" s="1057"/>
      <c r="D159" s="1057"/>
      <c r="E159" s="1057"/>
      <c r="F159" s="1057"/>
      <c r="G159" s="1057"/>
      <c r="H159" s="1057"/>
      <c r="I159" s="1057"/>
      <c r="J159" s="1058"/>
    </row>
    <row r="160" spans="1:10" s="42" customFormat="1" ht="20.25">
      <c r="A160" s="44">
        <v>1</v>
      </c>
      <c r="B160" s="54" t="s">
        <v>23</v>
      </c>
      <c r="C160" s="54" t="s">
        <v>23</v>
      </c>
      <c r="D160" s="269">
        <v>0</v>
      </c>
      <c r="E160" s="269">
        <v>0</v>
      </c>
      <c r="F160" s="269">
        <v>0</v>
      </c>
      <c r="G160" s="269">
        <v>0</v>
      </c>
      <c r="H160" s="281" t="s">
        <v>23</v>
      </c>
      <c r="I160" s="17" t="s">
        <v>23</v>
      </c>
      <c r="J160" s="18" t="s">
        <v>23</v>
      </c>
    </row>
    <row r="161" spans="1:10" s="42" customFormat="1" ht="22.5">
      <c r="A161" s="106" t="s">
        <v>1053</v>
      </c>
      <c r="B161" s="153" t="s">
        <v>3831</v>
      </c>
      <c r="C161" s="155"/>
      <c r="D161" s="23">
        <v>0</v>
      </c>
      <c r="E161" s="23">
        <v>0</v>
      </c>
      <c r="F161" s="23">
        <v>0</v>
      </c>
      <c r="G161" s="23">
        <v>0</v>
      </c>
      <c r="H161" s="26" t="s">
        <v>23</v>
      </c>
      <c r="I161" s="105" t="s">
        <v>23</v>
      </c>
      <c r="J161" s="26" t="s">
        <v>23</v>
      </c>
    </row>
    <row r="162" spans="1:10" s="42" customFormat="1" ht="22.5">
      <c r="A162" s="106" t="s">
        <v>1055</v>
      </c>
      <c r="B162" s="1052" t="s">
        <v>3832</v>
      </c>
      <c r="C162" s="1057"/>
      <c r="D162" s="1057"/>
      <c r="E162" s="1057"/>
      <c r="F162" s="1057"/>
      <c r="G162" s="1057"/>
      <c r="H162" s="1057"/>
      <c r="I162" s="1057"/>
      <c r="J162" s="1058"/>
    </row>
    <row r="163" spans="1:10" s="375" customFormat="1" ht="30" customHeight="1">
      <c r="A163" s="44">
        <v>1</v>
      </c>
      <c r="B163" s="21" t="s">
        <v>8922</v>
      </c>
      <c r="C163" s="677" t="s">
        <v>8923</v>
      </c>
      <c r="D163" s="282">
        <v>1</v>
      </c>
      <c r="E163" s="6">
        <v>1127220</v>
      </c>
      <c r="F163" s="273">
        <v>1061465.5</v>
      </c>
      <c r="G163" s="273">
        <f>E163-F163</f>
        <v>65754.5</v>
      </c>
      <c r="H163" s="20">
        <v>44335</v>
      </c>
      <c r="I163" s="28" t="s">
        <v>8924</v>
      </c>
      <c r="J163" s="407"/>
    </row>
    <row r="164" spans="1:10" s="375" customFormat="1" ht="27" customHeight="1">
      <c r="A164" s="44">
        <v>2</v>
      </c>
      <c r="B164" s="21" t="s">
        <v>8922</v>
      </c>
      <c r="C164" s="677" t="s">
        <v>8925</v>
      </c>
      <c r="D164" s="282">
        <v>1</v>
      </c>
      <c r="E164" s="6">
        <v>6546226</v>
      </c>
      <c r="F164" s="273">
        <v>6382570.3600000003</v>
      </c>
      <c r="G164" s="273">
        <f>E164-F164</f>
        <v>163655.63999999966</v>
      </c>
      <c r="H164" s="20">
        <v>44445</v>
      </c>
      <c r="I164" s="28" t="s">
        <v>8924</v>
      </c>
      <c r="J164" s="407"/>
    </row>
    <row r="165" spans="1:10" s="375" customFormat="1" ht="21">
      <c r="A165" s="44">
        <v>3</v>
      </c>
      <c r="B165" s="450" t="s">
        <v>8922</v>
      </c>
      <c r="C165" s="21" t="s">
        <v>8926</v>
      </c>
      <c r="D165" s="282">
        <v>1</v>
      </c>
      <c r="E165" s="6">
        <v>3777282.4</v>
      </c>
      <c r="F165" s="273">
        <v>3682850.35</v>
      </c>
      <c r="G165" s="273">
        <v>94432.05</v>
      </c>
      <c r="H165" s="20">
        <v>44468</v>
      </c>
      <c r="I165" s="28" t="s">
        <v>8924</v>
      </c>
      <c r="J165" s="407"/>
    </row>
    <row r="166" spans="1:10" s="375" customFormat="1" ht="21">
      <c r="A166" s="44">
        <v>4</v>
      </c>
      <c r="B166" s="450" t="s">
        <v>8922</v>
      </c>
      <c r="C166" s="21" t="s">
        <v>8927</v>
      </c>
      <c r="D166" s="282">
        <v>1</v>
      </c>
      <c r="E166" s="6">
        <v>1325015.2</v>
      </c>
      <c r="F166" s="273">
        <v>1291889.83</v>
      </c>
      <c r="G166" s="273">
        <v>33125.370000000003</v>
      </c>
      <c r="H166" s="20">
        <v>44468</v>
      </c>
      <c r="I166" s="28" t="s">
        <v>8924</v>
      </c>
      <c r="J166" s="407"/>
    </row>
    <row r="167" spans="1:10" s="375" customFormat="1" ht="21">
      <c r="A167" s="44">
        <v>5</v>
      </c>
      <c r="B167" s="450" t="s">
        <v>8922</v>
      </c>
      <c r="C167" s="21" t="s">
        <v>8928</v>
      </c>
      <c r="D167" s="282">
        <v>1</v>
      </c>
      <c r="E167" s="6">
        <v>793591.4</v>
      </c>
      <c r="F167" s="273">
        <v>773751.62</v>
      </c>
      <c r="G167" s="273">
        <v>19839.78</v>
      </c>
      <c r="H167" s="20">
        <v>44468</v>
      </c>
      <c r="I167" s="28" t="s">
        <v>8924</v>
      </c>
      <c r="J167" s="407"/>
    </row>
    <row r="168" spans="1:10" s="375" customFormat="1" ht="21">
      <c r="A168" s="44">
        <v>6</v>
      </c>
      <c r="B168" s="450" t="s">
        <v>8922</v>
      </c>
      <c r="C168" s="21" t="s">
        <v>8929</v>
      </c>
      <c r="D168" s="282">
        <v>1</v>
      </c>
      <c r="E168" s="6">
        <v>1745830</v>
      </c>
      <c r="F168" s="273">
        <v>1716732.84</v>
      </c>
      <c r="G168" s="273">
        <v>29097.16</v>
      </c>
      <c r="H168" s="20">
        <v>44494</v>
      </c>
      <c r="I168" s="28" t="s">
        <v>8924</v>
      </c>
      <c r="J168" s="407"/>
    </row>
    <row r="169" spans="1:10" s="375" customFormat="1" ht="21">
      <c r="A169" s="44">
        <v>7</v>
      </c>
      <c r="B169" s="450" t="s">
        <v>8930</v>
      </c>
      <c r="C169" s="21" t="s">
        <v>8931</v>
      </c>
      <c r="D169" s="282">
        <v>1</v>
      </c>
      <c r="E169" s="6">
        <v>318000</v>
      </c>
      <c r="F169" s="273">
        <v>318000</v>
      </c>
      <c r="G169" s="273">
        <v>0</v>
      </c>
      <c r="H169" s="20">
        <v>44494</v>
      </c>
      <c r="I169" s="28" t="s">
        <v>8924</v>
      </c>
      <c r="J169" s="407"/>
    </row>
    <row r="170" spans="1:10" s="375" customFormat="1" ht="21">
      <c r="A170" s="44">
        <v>8</v>
      </c>
      <c r="B170" s="450" t="s">
        <v>8932</v>
      </c>
      <c r="C170" s="21" t="s">
        <v>8933</v>
      </c>
      <c r="D170" s="282">
        <v>1</v>
      </c>
      <c r="E170" s="6">
        <v>215000</v>
      </c>
      <c r="F170" s="273">
        <v>215000</v>
      </c>
      <c r="G170" s="273">
        <v>0</v>
      </c>
      <c r="H170" s="20">
        <v>44495</v>
      </c>
      <c r="I170" s="28" t="s">
        <v>8924</v>
      </c>
      <c r="J170" s="407"/>
    </row>
    <row r="171" spans="1:10" s="375" customFormat="1" ht="21">
      <c r="A171" s="44">
        <v>9</v>
      </c>
      <c r="B171" s="450" t="s">
        <v>8934</v>
      </c>
      <c r="C171" s="21" t="s">
        <v>8935</v>
      </c>
      <c r="D171" s="282">
        <v>1</v>
      </c>
      <c r="E171" s="6">
        <v>79113</v>
      </c>
      <c r="F171" s="273">
        <v>0</v>
      </c>
      <c r="G171" s="273">
        <v>79113</v>
      </c>
      <c r="H171" s="20">
        <v>44508</v>
      </c>
      <c r="I171" s="28" t="s">
        <v>8936</v>
      </c>
      <c r="J171" s="407"/>
    </row>
    <row r="172" spans="1:10" s="375" customFormat="1" ht="21">
      <c r="A172" s="44">
        <v>10</v>
      </c>
      <c r="B172" s="450" t="s">
        <v>4297</v>
      </c>
      <c r="C172" s="21" t="s">
        <v>8935</v>
      </c>
      <c r="D172" s="282">
        <v>1</v>
      </c>
      <c r="E172" s="6">
        <v>308849</v>
      </c>
      <c r="F172" s="273">
        <v>308849</v>
      </c>
      <c r="G172" s="273">
        <v>0</v>
      </c>
      <c r="H172" s="20">
        <v>44508</v>
      </c>
      <c r="I172" s="28" t="s">
        <v>8936</v>
      </c>
      <c r="J172" s="407"/>
    </row>
    <row r="173" spans="1:10" s="375" customFormat="1" ht="21">
      <c r="A173" s="44">
        <v>11</v>
      </c>
      <c r="B173" s="450" t="s">
        <v>8937</v>
      </c>
      <c r="C173" s="21" t="s">
        <v>8935</v>
      </c>
      <c r="D173" s="282">
        <v>1</v>
      </c>
      <c r="E173" s="6">
        <v>59151</v>
      </c>
      <c r="F173" s="273">
        <v>0</v>
      </c>
      <c r="G173" s="273">
        <v>59151</v>
      </c>
      <c r="H173" s="20">
        <v>44508</v>
      </c>
      <c r="I173" s="28" t="s">
        <v>8936</v>
      </c>
      <c r="J173" s="407"/>
    </row>
    <row r="174" spans="1:10" s="375" customFormat="1" ht="21">
      <c r="A174" s="44">
        <v>12</v>
      </c>
      <c r="B174" s="450" t="s">
        <v>8938</v>
      </c>
      <c r="C174" s="21" t="s">
        <v>8939</v>
      </c>
      <c r="D174" s="282">
        <v>1</v>
      </c>
      <c r="E174" s="6">
        <v>86000</v>
      </c>
      <c r="F174" s="273">
        <v>0</v>
      </c>
      <c r="G174" s="273">
        <v>86000</v>
      </c>
      <c r="H174" s="20">
        <v>44525</v>
      </c>
      <c r="I174" s="28" t="s">
        <v>8924</v>
      </c>
      <c r="J174" s="407"/>
    </row>
    <row r="175" spans="1:10" s="375" customFormat="1" ht="21">
      <c r="A175" s="44">
        <v>13</v>
      </c>
      <c r="B175" s="450" t="s">
        <v>8940</v>
      </c>
      <c r="C175" s="21" t="s">
        <v>8941</v>
      </c>
      <c r="D175" s="282">
        <v>1</v>
      </c>
      <c r="E175" s="6">
        <v>163000</v>
      </c>
      <c r="F175" s="273">
        <v>163000</v>
      </c>
      <c r="G175" s="273">
        <v>0</v>
      </c>
      <c r="H175" s="20">
        <v>44539</v>
      </c>
      <c r="I175" s="28" t="s">
        <v>8924</v>
      </c>
      <c r="J175" s="407"/>
    </row>
    <row r="176" spans="1:10" s="375" customFormat="1" ht="21">
      <c r="A176" s="44">
        <v>14</v>
      </c>
      <c r="B176" s="450" t="s">
        <v>8940</v>
      </c>
      <c r="C176" s="21" t="s">
        <v>8942</v>
      </c>
      <c r="D176" s="282">
        <v>1</v>
      </c>
      <c r="E176" s="6">
        <v>175000</v>
      </c>
      <c r="F176" s="273">
        <v>175000</v>
      </c>
      <c r="G176" s="273">
        <v>0</v>
      </c>
      <c r="H176" s="20">
        <v>44539</v>
      </c>
      <c r="I176" s="28" t="s">
        <v>8924</v>
      </c>
      <c r="J176" s="407"/>
    </row>
    <row r="177" spans="1:10" s="375" customFormat="1" ht="21">
      <c r="A177" s="44">
        <v>15</v>
      </c>
      <c r="B177" s="450" t="s">
        <v>8940</v>
      </c>
      <c r="C177" s="21" t="s">
        <v>8943</v>
      </c>
      <c r="D177" s="282">
        <v>1</v>
      </c>
      <c r="E177" s="6">
        <v>175000</v>
      </c>
      <c r="F177" s="273">
        <v>175000</v>
      </c>
      <c r="G177" s="273">
        <v>0</v>
      </c>
      <c r="H177" s="20">
        <v>44539</v>
      </c>
      <c r="I177" s="28" t="s">
        <v>8924</v>
      </c>
      <c r="J177" s="407"/>
    </row>
    <row r="178" spans="1:10" s="375" customFormat="1" ht="21">
      <c r="A178" s="44">
        <v>16</v>
      </c>
      <c r="B178" s="450" t="s">
        <v>8944</v>
      </c>
      <c r="C178" s="21"/>
      <c r="D178" s="282">
        <v>1</v>
      </c>
      <c r="E178" s="6">
        <v>277965.40999999997</v>
      </c>
      <c r="F178" s="273">
        <v>277965.40999999997</v>
      </c>
      <c r="G178" s="273">
        <v>0</v>
      </c>
      <c r="H178" s="20">
        <v>44560</v>
      </c>
      <c r="I178" s="28" t="s">
        <v>8924</v>
      </c>
      <c r="J178" s="407"/>
    </row>
    <row r="179" spans="1:10" s="375" customFormat="1" ht="21">
      <c r="A179" s="44">
        <v>17</v>
      </c>
      <c r="B179" s="450" t="s">
        <v>8945</v>
      </c>
      <c r="C179" s="21"/>
      <c r="D179" s="282">
        <v>1</v>
      </c>
      <c r="E179" s="6">
        <v>286441.15999999997</v>
      </c>
      <c r="F179" s="273">
        <v>286441.15999999997</v>
      </c>
      <c r="G179" s="273">
        <v>0</v>
      </c>
      <c r="H179" s="20">
        <v>44560</v>
      </c>
      <c r="I179" s="28" t="s">
        <v>8924</v>
      </c>
      <c r="J179" s="407"/>
    </row>
    <row r="180" spans="1:10" s="375" customFormat="1" ht="21">
      <c r="A180" s="44">
        <v>18</v>
      </c>
      <c r="B180" s="450" t="s">
        <v>8937</v>
      </c>
      <c r="C180" s="21"/>
      <c r="D180" s="282">
        <v>1</v>
      </c>
      <c r="E180" s="6">
        <v>66341.41</v>
      </c>
      <c r="F180" s="273">
        <v>0</v>
      </c>
      <c r="G180" s="273">
        <v>66341.41</v>
      </c>
      <c r="H180" s="20">
        <v>44560</v>
      </c>
      <c r="I180" s="28" t="s">
        <v>8924</v>
      </c>
      <c r="J180" s="407"/>
    </row>
    <row r="181" spans="1:10" s="375" customFormat="1" ht="21">
      <c r="A181" s="44">
        <v>19</v>
      </c>
      <c r="B181" s="450" t="s">
        <v>8934</v>
      </c>
      <c r="C181" s="21"/>
      <c r="D181" s="282">
        <v>1</v>
      </c>
      <c r="E181" s="6">
        <v>71498.92</v>
      </c>
      <c r="F181" s="273">
        <v>0</v>
      </c>
      <c r="G181" s="273">
        <v>71498.92</v>
      </c>
      <c r="H181" s="20">
        <v>44560</v>
      </c>
      <c r="I181" s="28" t="s">
        <v>8924</v>
      </c>
      <c r="J181" s="407"/>
    </row>
    <row r="182" spans="1:10" s="375" customFormat="1" ht="21">
      <c r="A182" s="44">
        <v>20</v>
      </c>
      <c r="B182" s="450" t="s">
        <v>8946</v>
      </c>
      <c r="C182" s="21"/>
      <c r="D182" s="282">
        <v>1</v>
      </c>
      <c r="E182" s="6">
        <v>954447.92</v>
      </c>
      <c r="F182" s="273">
        <v>954447.92</v>
      </c>
      <c r="G182" s="273">
        <v>0</v>
      </c>
      <c r="H182" s="20">
        <v>44560</v>
      </c>
      <c r="I182" s="28" t="s">
        <v>8924</v>
      </c>
      <c r="J182" s="407"/>
    </row>
    <row r="183" spans="1:10" s="375" customFormat="1" ht="21">
      <c r="A183" s="44">
        <v>21</v>
      </c>
      <c r="B183" s="450" t="s">
        <v>8945</v>
      </c>
      <c r="C183" s="21"/>
      <c r="D183" s="282">
        <v>1</v>
      </c>
      <c r="E183" s="6">
        <v>279564.57</v>
      </c>
      <c r="F183" s="273">
        <v>279564.57</v>
      </c>
      <c r="G183" s="273">
        <v>0</v>
      </c>
      <c r="H183" s="20">
        <v>44560</v>
      </c>
      <c r="I183" s="28" t="s">
        <v>8924</v>
      </c>
      <c r="J183" s="407"/>
    </row>
    <row r="184" spans="1:10" s="375" customFormat="1" ht="21">
      <c r="A184" s="44">
        <v>22</v>
      </c>
      <c r="B184" s="450" t="s">
        <v>8946</v>
      </c>
      <c r="C184" s="21"/>
      <c r="D184" s="282">
        <v>1</v>
      </c>
      <c r="E184" s="6">
        <v>1067469.8799999999</v>
      </c>
      <c r="F184" s="273">
        <v>1067469.8799999999</v>
      </c>
      <c r="G184" s="273">
        <v>0</v>
      </c>
      <c r="H184" s="20">
        <v>44560</v>
      </c>
      <c r="I184" s="28" t="s">
        <v>8924</v>
      </c>
      <c r="J184" s="407"/>
    </row>
    <row r="185" spans="1:10" s="375" customFormat="1" ht="21">
      <c r="A185" s="44">
        <v>23</v>
      </c>
      <c r="B185" s="450" t="s">
        <v>8937</v>
      </c>
      <c r="C185" s="21"/>
      <c r="D185" s="282">
        <v>1</v>
      </c>
      <c r="E185" s="6">
        <v>64748.75</v>
      </c>
      <c r="F185" s="273">
        <v>0</v>
      </c>
      <c r="G185" s="273">
        <v>64748.75</v>
      </c>
      <c r="H185" s="20">
        <v>44560</v>
      </c>
      <c r="I185" s="28" t="s">
        <v>8924</v>
      </c>
      <c r="J185" s="407"/>
    </row>
    <row r="186" spans="1:10" s="375" customFormat="1" ht="21">
      <c r="A186" s="44">
        <v>24</v>
      </c>
      <c r="B186" s="450" t="s">
        <v>8947</v>
      </c>
      <c r="C186" s="21"/>
      <c r="D186" s="282">
        <v>1</v>
      </c>
      <c r="E186" s="6">
        <v>60790.62</v>
      </c>
      <c r="F186" s="273">
        <v>0</v>
      </c>
      <c r="G186" s="273">
        <v>60790.62</v>
      </c>
      <c r="H186" s="20">
        <v>44560</v>
      </c>
      <c r="I186" s="28" t="s">
        <v>8924</v>
      </c>
      <c r="J186" s="407"/>
    </row>
    <row r="187" spans="1:10" s="375" customFormat="1" ht="21">
      <c r="A187" s="44">
        <v>25</v>
      </c>
      <c r="B187" s="450" t="s">
        <v>8944</v>
      </c>
      <c r="C187" s="21"/>
      <c r="D187" s="282">
        <v>1</v>
      </c>
      <c r="E187" s="6">
        <v>271292.3</v>
      </c>
      <c r="F187" s="273">
        <v>271292.3</v>
      </c>
      <c r="G187" s="273">
        <v>0</v>
      </c>
      <c r="H187" s="20">
        <v>44560</v>
      </c>
      <c r="I187" s="28" t="s">
        <v>8924</v>
      </c>
      <c r="J187" s="407"/>
    </row>
    <row r="188" spans="1:10" s="375" customFormat="1" ht="21">
      <c r="A188" s="44">
        <v>26</v>
      </c>
      <c r="B188" s="450" t="s">
        <v>8934</v>
      </c>
      <c r="C188" s="21"/>
      <c r="D188" s="282">
        <v>1</v>
      </c>
      <c r="E188" s="6">
        <v>69782.45</v>
      </c>
      <c r="F188" s="273">
        <v>0</v>
      </c>
      <c r="G188" s="273">
        <v>69782.45</v>
      </c>
      <c r="H188" s="20">
        <v>44560</v>
      </c>
      <c r="I188" s="28" t="s">
        <v>8924</v>
      </c>
      <c r="J188" s="407"/>
    </row>
    <row r="189" spans="1:10" s="375" customFormat="1" ht="21">
      <c r="A189" s="44">
        <v>27</v>
      </c>
      <c r="B189" s="450" t="s">
        <v>8944</v>
      </c>
      <c r="C189" s="21"/>
      <c r="D189" s="282">
        <v>1</v>
      </c>
      <c r="E189" s="6">
        <v>276330.59000000003</v>
      </c>
      <c r="F189" s="273">
        <v>276330.59000000003</v>
      </c>
      <c r="G189" s="273">
        <v>0</v>
      </c>
      <c r="H189" s="20">
        <v>44560</v>
      </c>
      <c r="I189" s="28" t="s">
        <v>8924</v>
      </c>
      <c r="J189" s="407"/>
    </row>
    <row r="190" spans="1:10" s="375" customFormat="1" ht="21">
      <c r="A190" s="44">
        <v>28</v>
      </c>
      <c r="B190" s="450" t="s">
        <v>8945</v>
      </c>
      <c r="C190" s="21"/>
      <c r="D190" s="282">
        <v>1</v>
      </c>
      <c r="E190" s="6">
        <v>284756.49</v>
      </c>
      <c r="F190" s="273">
        <v>284756.49</v>
      </c>
      <c r="G190" s="273">
        <v>0</v>
      </c>
      <c r="H190" s="20">
        <v>44560</v>
      </c>
      <c r="I190" s="28" t="s">
        <v>8924</v>
      </c>
      <c r="J190" s="407"/>
    </row>
    <row r="191" spans="1:10" s="375" customFormat="1" ht="21">
      <c r="A191" s="44">
        <v>29</v>
      </c>
      <c r="B191" s="450" t="s">
        <v>8937</v>
      </c>
      <c r="C191" s="21"/>
      <c r="D191" s="282">
        <v>1</v>
      </c>
      <c r="E191" s="6">
        <v>65951.23</v>
      </c>
      <c r="F191" s="273">
        <v>0</v>
      </c>
      <c r="G191" s="273">
        <v>65951.23</v>
      </c>
      <c r="H191" s="20">
        <v>44560</v>
      </c>
      <c r="I191" s="28" t="s">
        <v>8924</v>
      </c>
      <c r="J191" s="407"/>
    </row>
    <row r="192" spans="1:10" s="375" customFormat="1" ht="21">
      <c r="A192" s="44">
        <v>30</v>
      </c>
      <c r="B192" s="450" t="s">
        <v>8946</v>
      </c>
      <c r="C192" s="21"/>
      <c r="D192" s="282">
        <v>1</v>
      </c>
      <c r="E192" s="6">
        <v>552531.41</v>
      </c>
      <c r="F192" s="273">
        <v>552531.41</v>
      </c>
      <c r="G192" s="273">
        <v>0</v>
      </c>
      <c r="H192" s="20">
        <v>44560</v>
      </c>
      <c r="I192" s="28" t="s">
        <v>8924</v>
      </c>
      <c r="J192" s="407"/>
    </row>
    <row r="193" spans="1:10" s="375" customFormat="1" ht="21">
      <c r="A193" s="44">
        <v>31</v>
      </c>
      <c r="B193" s="450" t="s">
        <v>8934</v>
      </c>
      <c r="C193" s="21"/>
      <c r="D193" s="282">
        <v>1</v>
      </c>
      <c r="E193" s="6">
        <v>71078.41</v>
      </c>
      <c r="F193" s="273">
        <v>0</v>
      </c>
      <c r="G193" s="273">
        <v>71078.41</v>
      </c>
      <c r="H193" s="20">
        <v>44560</v>
      </c>
      <c r="I193" s="28" t="s">
        <v>8924</v>
      </c>
      <c r="J193" s="407"/>
    </row>
    <row r="194" spans="1:10" s="375" customFormat="1" ht="21">
      <c r="A194" s="44">
        <v>32</v>
      </c>
      <c r="B194" s="450" t="s">
        <v>8944</v>
      </c>
      <c r="C194" s="21"/>
      <c r="D194" s="282">
        <v>1</v>
      </c>
      <c r="E194" s="6">
        <v>285646.45</v>
      </c>
      <c r="F194" s="273">
        <v>285646.45</v>
      </c>
      <c r="G194" s="273">
        <v>0</v>
      </c>
      <c r="H194" s="20">
        <v>44560</v>
      </c>
      <c r="I194" s="28" t="s">
        <v>8924</v>
      </c>
      <c r="J194" s="407"/>
    </row>
    <row r="195" spans="1:10" s="375" customFormat="1" ht="21">
      <c r="A195" s="44">
        <v>33</v>
      </c>
      <c r="B195" s="450" t="s">
        <v>8945</v>
      </c>
      <c r="C195" s="21"/>
      <c r="D195" s="282">
        <v>1</v>
      </c>
      <c r="E195" s="6">
        <v>294356.40999999997</v>
      </c>
      <c r="F195" s="273">
        <v>294356.40999999997</v>
      </c>
      <c r="G195" s="273">
        <v>0</v>
      </c>
      <c r="H195" s="20">
        <v>44560</v>
      </c>
      <c r="I195" s="28" t="s">
        <v>8924</v>
      </c>
      <c r="J195" s="407"/>
    </row>
    <row r="196" spans="1:10" s="375" customFormat="1" ht="21">
      <c r="A196" s="44">
        <v>34</v>
      </c>
      <c r="B196" s="450" t="s">
        <v>8947</v>
      </c>
      <c r="C196" s="21"/>
      <c r="D196" s="282">
        <v>1</v>
      </c>
      <c r="E196" s="6">
        <v>64007.06</v>
      </c>
      <c r="F196" s="273">
        <v>0</v>
      </c>
      <c r="G196" s="273">
        <v>64007.06</v>
      </c>
      <c r="H196" s="20">
        <v>44560</v>
      </c>
      <c r="I196" s="28" t="s">
        <v>8924</v>
      </c>
      <c r="J196" s="407"/>
    </row>
    <row r="197" spans="1:10" s="375" customFormat="1" ht="21">
      <c r="A197" s="44">
        <v>35</v>
      </c>
      <c r="B197" s="450" t="s">
        <v>8934</v>
      </c>
      <c r="C197" s="21"/>
      <c r="D197" s="282">
        <v>1</v>
      </c>
      <c r="E197" s="6">
        <v>73474.66</v>
      </c>
      <c r="F197" s="273">
        <v>0</v>
      </c>
      <c r="G197" s="273">
        <v>73474.66</v>
      </c>
      <c r="H197" s="20">
        <v>44560</v>
      </c>
      <c r="I197" s="28" t="s">
        <v>8924</v>
      </c>
      <c r="J197" s="407"/>
    </row>
    <row r="198" spans="1:10" s="375" customFormat="1" ht="21">
      <c r="A198" s="44">
        <v>36</v>
      </c>
      <c r="B198" s="450" t="s">
        <v>8946</v>
      </c>
      <c r="C198" s="21"/>
      <c r="D198" s="282">
        <v>1</v>
      </c>
      <c r="E198" s="6">
        <v>1123949.56</v>
      </c>
      <c r="F198" s="273">
        <v>1123949.56</v>
      </c>
      <c r="G198" s="273">
        <v>0</v>
      </c>
      <c r="H198" s="20">
        <v>44560</v>
      </c>
      <c r="I198" s="28" t="s">
        <v>8924</v>
      </c>
      <c r="J198" s="407"/>
    </row>
    <row r="199" spans="1:10" s="375" customFormat="1" ht="21">
      <c r="A199" s="44">
        <v>37</v>
      </c>
      <c r="B199" s="450" t="s">
        <v>8937</v>
      </c>
      <c r="C199" s="21"/>
      <c r="D199" s="282">
        <v>1</v>
      </c>
      <c r="E199" s="6">
        <v>68174.62</v>
      </c>
      <c r="F199" s="273">
        <v>0</v>
      </c>
      <c r="G199" s="273">
        <v>68174.62</v>
      </c>
      <c r="H199" s="20">
        <v>44560</v>
      </c>
      <c r="I199" s="28" t="s">
        <v>8924</v>
      </c>
      <c r="J199" s="407"/>
    </row>
    <row r="200" spans="1:10" s="375" customFormat="1" ht="21">
      <c r="A200" s="44">
        <v>38</v>
      </c>
      <c r="B200" s="450" t="s">
        <v>8945</v>
      </c>
      <c r="C200" s="21"/>
      <c r="D200" s="282">
        <v>1</v>
      </c>
      <c r="E200" s="6">
        <v>292876.96000000002</v>
      </c>
      <c r="F200" s="273">
        <v>292876.96000000002</v>
      </c>
      <c r="G200" s="273">
        <v>0</v>
      </c>
      <c r="H200" s="20">
        <v>44560</v>
      </c>
      <c r="I200" s="28" t="s">
        <v>8924</v>
      </c>
      <c r="J200" s="407"/>
    </row>
    <row r="201" spans="1:10" s="375" customFormat="1" ht="21">
      <c r="A201" s="44">
        <v>39</v>
      </c>
      <c r="B201" s="450" t="s">
        <v>8944</v>
      </c>
      <c r="C201" s="21"/>
      <c r="D201" s="282">
        <v>1</v>
      </c>
      <c r="E201" s="6">
        <v>284210.78000000003</v>
      </c>
      <c r="F201" s="273">
        <v>284210.78000000003</v>
      </c>
      <c r="G201" s="273">
        <v>0</v>
      </c>
      <c r="H201" s="20">
        <v>44560</v>
      </c>
      <c r="I201" s="28" t="s">
        <v>8924</v>
      </c>
      <c r="J201" s="407"/>
    </row>
    <row r="202" spans="1:10" s="375" customFormat="1" ht="21">
      <c r="A202" s="44">
        <v>40</v>
      </c>
      <c r="B202" s="450" t="s">
        <v>8947</v>
      </c>
      <c r="C202" s="21"/>
      <c r="D202" s="282">
        <v>1</v>
      </c>
      <c r="E202" s="6">
        <v>63685.36</v>
      </c>
      <c r="F202" s="273">
        <v>0</v>
      </c>
      <c r="G202" s="273">
        <v>63685.36</v>
      </c>
      <c r="H202" s="20">
        <v>44560</v>
      </c>
      <c r="I202" s="28" t="s">
        <v>8924</v>
      </c>
      <c r="J202" s="407"/>
    </row>
    <row r="203" spans="1:10" s="375" customFormat="1" ht="21">
      <c r="A203" s="44">
        <v>41</v>
      </c>
      <c r="B203" s="450" t="s">
        <v>8934</v>
      </c>
      <c r="C203" s="21"/>
      <c r="D203" s="282">
        <v>1</v>
      </c>
      <c r="E203" s="6">
        <v>73105.36</v>
      </c>
      <c r="F203" s="273">
        <v>0</v>
      </c>
      <c r="G203" s="273">
        <v>73105.36</v>
      </c>
      <c r="H203" s="20">
        <v>44560</v>
      </c>
      <c r="I203" s="28" t="s">
        <v>8924</v>
      </c>
      <c r="J203" s="407"/>
    </row>
    <row r="204" spans="1:10" s="375" customFormat="1" ht="21">
      <c r="A204" s="44">
        <v>42</v>
      </c>
      <c r="B204" s="450" t="s">
        <v>8946</v>
      </c>
      <c r="C204" s="21"/>
      <c r="D204" s="282">
        <v>1</v>
      </c>
      <c r="E204" s="6">
        <v>1121555.5</v>
      </c>
      <c r="F204" s="273">
        <v>1121555.5</v>
      </c>
      <c r="G204" s="273">
        <v>0</v>
      </c>
      <c r="H204" s="20">
        <v>44560</v>
      </c>
      <c r="I204" s="28" t="s">
        <v>8924</v>
      </c>
      <c r="J204" s="407"/>
    </row>
    <row r="205" spans="1:10" s="375" customFormat="1" ht="21">
      <c r="A205" s="44">
        <v>43</v>
      </c>
      <c r="B205" s="450" t="s">
        <v>8937</v>
      </c>
      <c r="C205" s="21"/>
      <c r="D205" s="282">
        <v>1</v>
      </c>
      <c r="E205" s="6">
        <v>67831.97</v>
      </c>
      <c r="F205" s="273">
        <v>0</v>
      </c>
      <c r="G205" s="273">
        <v>67831.97</v>
      </c>
      <c r="H205" s="20">
        <v>44560</v>
      </c>
      <c r="I205" s="28" t="s">
        <v>8924</v>
      </c>
      <c r="J205" s="407"/>
    </row>
    <row r="206" spans="1:10" s="375" customFormat="1" ht="21">
      <c r="A206" s="44">
        <v>44</v>
      </c>
      <c r="B206" s="450" t="s">
        <v>8944</v>
      </c>
      <c r="C206" s="21"/>
      <c r="D206" s="282">
        <v>1</v>
      </c>
      <c r="E206" s="6">
        <v>261244.43</v>
      </c>
      <c r="F206" s="273">
        <v>261244.43</v>
      </c>
      <c r="G206" s="273">
        <v>0</v>
      </c>
      <c r="H206" s="20">
        <v>44560</v>
      </c>
      <c r="I206" s="28" t="s">
        <v>8924</v>
      </c>
      <c r="J206" s="407"/>
    </row>
    <row r="207" spans="1:10" s="375" customFormat="1" ht="21">
      <c r="A207" s="44">
        <v>45</v>
      </c>
      <c r="B207" s="450" t="s">
        <v>8945</v>
      </c>
      <c r="C207" s="21"/>
      <c r="D207" s="282">
        <v>1</v>
      </c>
      <c r="E207" s="6">
        <v>269210.32</v>
      </c>
      <c r="F207" s="273">
        <v>269210.32</v>
      </c>
      <c r="G207" s="273">
        <v>0</v>
      </c>
      <c r="H207" s="20">
        <v>44560</v>
      </c>
      <c r="I207" s="28" t="s">
        <v>8924</v>
      </c>
      <c r="J207" s="407"/>
    </row>
    <row r="208" spans="1:10" s="375" customFormat="1" ht="21">
      <c r="A208" s="44">
        <v>46</v>
      </c>
      <c r="B208" s="450" t="s">
        <v>8947</v>
      </c>
      <c r="C208" s="21"/>
      <c r="D208" s="282">
        <v>1</v>
      </c>
      <c r="E208" s="6">
        <v>58539.11</v>
      </c>
      <c r="F208" s="273">
        <v>0</v>
      </c>
      <c r="G208" s="273">
        <v>58539.11</v>
      </c>
      <c r="H208" s="20">
        <v>44560</v>
      </c>
      <c r="I208" s="28" t="s">
        <v>8924</v>
      </c>
      <c r="J208" s="407"/>
    </row>
    <row r="209" spans="1:10" s="375" customFormat="1" ht="21">
      <c r="A209" s="44">
        <v>47</v>
      </c>
      <c r="B209" s="450" t="s">
        <v>8934</v>
      </c>
      <c r="C209" s="21"/>
      <c r="D209" s="282">
        <v>1</v>
      </c>
      <c r="E209" s="6">
        <v>67197.91</v>
      </c>
      <c r="F209" s="273">
        <v>0</v>
      </c>
      <c r="G209" s="273">
        <v>67197.91</v>
      </c>
      <c r="H209" s="20">
        <v>44560</v>
      </c>
      <c r="I209" s="28" t="s">
        <v>8924</v>
      </c>
      <c r="J209" s="407"/>
    </row>
    <row r="210" spans="1:10" s="375" customFormat="1" ht="21">
      <c r="A210" s="44">
        <v>48</v>
      </c>
      <c r="B210" s="450" t="s">
        <v>8946</v>
      </c>
      <c r="C210" s="21"/>
      <c r="D210" s="282">
        <v>1</v>
      </c>
      <c r="E210" s="6">
        <v>1030924.19</v>
      </c>
      <c r="F210" s="273">
        <v>1030924.19</v>
      </c>
      <c r="G210" s="273">
        <v>0</v>
      </c>
      <c r="H210" s="20">
        <v>44560</v>
      </c>
      <c r="I210" s="28" t="s">
        <v>8924</v>
      </c>
      <c r="J210" s="407"/>
    </row>
    <row r="211" spans="1:10" s="375" customFormat="1" ht="21">
      <c r="A211" s="44">
        <v>49</v>
      </c>
      <c r="B211" s="450" t="s">
        <v>8937</v>
      </c>
      <c r="C211" s="21"/>
      <c r="D211" s="282">
        <v>1</v>
      </c>
      <c r="E211" s="6">
        <v>62350.64</v>
      </c>
      <c r="F211" s="273">
        <v>0</v>
      </c>
      <c r="G211" s="273">
        <v>62350.64</v>
      </c>
      <c r="H211" s="20">
        <v>44560</v>
      </c>
      <c r="I211" s="28" t="s">
        <v>8924</v>
      </c>
      <c r="J211" s="407"/>
    </row>
    <row r="212" spans="1:10" s="375" customFormat="1" ht="21">
      <c r="A212" s="44">
        <v>50</v>
      </c>
      <c r="B212" s="450" t="s">
        <v>8944</v>
      </c>
      <c r="C212" s="21"/>
      <c r="D212" s="282">
        <v>1</v>
      </c>
      <c r="E212" s="6">
        <v>285645.09000000003</v>
      </c>
      <c r="F212" s="273">
        <v>285645.09000000003</v>
      </c>
      <c r="G212" s="273">
        <v>0</v>
      </c>
      <c r="H212" s="20">
        <v>44560</v>
      </c>
      <c r="I212" s="28" t="s">
        <v>8924</v>
      </c>
      <c r="J212" s="407"/>
    </row>
    <row r="213" spans="1:10" s="375" customFormat="1" ht="21">
      <c r="A213" s="44">
        <v>51</v>
      </c>
      <c r="B213" s="450" t="s">
        <v>8945</v>
      </c>
      <c r="C213" s="21"/>
      <c r="D213" s="282">
        <v>1</v>
      </c>
      <c r="E213" s="6">
        <v>294355</v>
      </c>
      <c r="F213" s="273">
        <v>294355</v>
      </c>
      <c r="G213" s="273">
        <v>0</v>
      </c>
      <c r="H213" s="20">
        <v>44560</v>
      </c>
      <c r="I213" s="28" t="s">
        <v>8924</v>
      </c>
      <c r="J213" s="407"/>
    </row>
    <row r="214" spans="1:10" s="375" customFormat="1" ht="21">
      <c r="A214" s="44">
        <v>52</v>
      </c>
      <c r="B214" s="450" t="s">
        <v>8947</v>
      </c>
      <c r="C214" s="21"/>
      <c r="D214" s="282">
        <v>1</v>
      </c>
      <c r="E214" s="6">
        <v>64006.76</v>
      </c>
      <c r="F214" s="273">
        <v>0</v>
      </c>
      <c r="G214" s="273">
        <v>64006.76</v>
      </c>
      <c r="H214" s="20">
        <v>44560</v>
      </c>
      <c r="I214" s="28" t="s">
        <v>8924</v>
      </c>
      <c r="J214" s="407"/>
    </row>
    <row r="215" spans="1:10" s="375" customFormat="1" ht="21">
      <c r="A215" s="44">
        <v>53</v>
      </c>
      <c r="B215" s="450" t="s">
        <v>8934</v>
      </c>
      <c r="C215" s="21"/>
      <c r="D215" s="282">
        <v>1</v>
      </c>
      <c r="E215" s="6">
        <v>73474.3</v>
      </c>
      <c r="F215" s="273">
        <v>0</v>
      </c>
      <c r="G215" s="273">
        <v>73474.3</v>
      </c>
      <c r="H215" s="20">
        <v>44560</v>
      </c>
      <c r="I215" s="28" t="s">
        <v>8924</v>
      </c>
      <c r="J215" s="407"/>
    </row>
    <row r="216" spans="1:10" s="375" customFormat="1" ht="21">
      <c r="A216" s="44">
        <v>54</v>
      </c>
      <c r="B216" s="450" t="s">
        <v>8946</v>
      </c>
      <c r="C216" s="21"/>
      <c r="D216" s="282">
        <v>1</v>
      </c>
      <c r="E216" s="6">
        <v>1126403.22</v>
      </c>
      <c r="F216" s="273">
        <v>1126403.22</v>
      </c>
      <c r="G216" s="273">
        <v>0</v>
      </c>
      <c r="H216" s="20">
        <v>44560</v>
      </c>
      <c r="I216" s="28" t="s">
        <v>8924</v>
      </c>
      <c r="J216" s="407"/>
    </row>
    <row r="217" spans="1:10" s="375" customFormat="1" ht="21">
      <c r="A217" s="44">
        <v>55</v>
      </c>
      <c r="B217" s="450" t="s">
        <v>8937</v>
      </c>
      <c r="C217" s="21"/>
      <c r="D217" s="282">
        <v>1</v>
      </c>
      <c r="E217" s="6">
        <v>68174.3</v>
      </c>
      <c r="F217" s="273">
        <v>0</v>
      </c>
      <c r="G217" s="273">
        <v>68174.3</v>
      </c>
      <c r="H217" s="20">
        <v>44560</v>
      </c>
      <c r="I217" s="28" t="s">
        <v>8924</v>
      </c>
      <c r="J217" s="407"/>
    </row>
    <row r="218" spans="1:10" s="375" customFormat="1" ht="21">
      <c r="A218" s="44">
        <v>56</v>
      </c>
      <c r="B218" s="450" t="s">
        <v>8944</v>
      </c>
      <c r="C218" s="21" t="s">
        <v>8948</v>
      </c>
      <c r="D218" s="282">
        <v>1</v>
      </c>
      <c r="E218" s="6">
        <v>278260</v>
      </c>
      <c r="F218" s="273">
        <v>278260</v>
      </c>
      <c r="G218" s="273">
        <v>0</v>
      </c>
      <c r="H218" s="20">
        <v>44560</v>
      </c>
      <c r="I218" s="28" t="s">
        <v>8924</v>
      </c>
      <c r="J218" s="407"/>
    </row>
    <row r="219" spans="1:10" s="375" customFormat="1" ht="21">
      <c r="A219" s="44">
        <v>57</v>
      </c>
      <c r="B219" s="450" t="s">
        <v>8945</v>
      </c>
      <c r="C219" s="21" t="s">
        <v>8948</v>
      </c>
      <c r="D219" s="282">
        <v>1</v>
      </c>
      <c r="E219" s="6">
        <v>286744.71999999997</v>
      </c>
      <c r="F219" s="273">
        <v>286744.71999999997</v>
      </c>
      <c r="G219" s="273">
        <v>0</v>
      </c>
      <c r="H219" s="20">
        <v>44560</v>
      </c>
      <c r="I219" s="28" t="s">
        <v>8924</v>
      </c>
      <c r="J219" s="407"/>
    </row>
    <row r="220" spans="1:10" s="375" customFormat="1" ht="21">
      <c r="A220" s="44">
        <v>58</v>
      </c>
      <c r="B220" s="450" t="s">
        <v>8947</v>
      </c>
      <c r="C220" s="21" t="s">
        <v>8948</v>
      </c>
      <c r="D220" s="282">
        <v>1</v>
      </c>
      <c r="E220" s="6">
        <v>62351.89</v>
      </c>
      <c r="F220" s="273">
        <v>0</v>
      </c>
      <c r="G220" s="273">
        <v>62351.89</v>
      </c>
      <c r="H220" s="20">
        <v>44560</v>
      </c>
      <c r="I220" s="28" t="s">
        <v>8924</v>
      </c>
      <c r="J220" s="407"/>
    </row>
    <row r="221" spans="1:10" s="375" customFormat="1" ht="21">
      <c r="A221" s="44">
        <v>59</v>
      </c>
      <c r="B221" s="450" t="s">
        <v>8934</v>
      </c>
      <c r="C221" s="21" t="s">
        <v>8948</v>
      </c>
      <c r="D221" s="282">
        <v>1</v>
      </c>
      <c r="E221" s="6">
        <v>93033.25</v>
      </c>
      <c r="F221" s="273">
        <v>0</v>
      </c>
      <c r="G221" s="273">
        <v>93033.25</v>
      </c>
      <c r="H221" s="20">
        <v>44560</v>
      </c>
      <c r="I221" s="28" t="s">
        <v>8924</v>
      </c>
      <c r="J221" s="407"/>
    </row>
    <row r="222" spans="1:10" s="375" customFormat="1" ht="28.5" customHeight="1">
      <c r="A222" s="44">
        <v>60</v>
      </c>
      <c r="B222" s="450" t="s">
        <v>8946</v>
      </c>
      <c r="C222" s="21" t="s">
        <v>8948</v>
      </c>
      <c r="D222" s="282">
        <v>1</v>
      </c>
      <c r="E222" s="6">
        <v>1127608.08</v>
      </c>
      <c r="F222" s="273">
        <v>1127608.08</v>
      </c>
      <c r="G222" s="273">
        <v>0</v>
      </c>
      <c r="H222" s="20">
        <v>44560</v>
      </c>
      <c r="I222" s="28" t="s">
        <v>8924</v>
      </c>
      <c r="J222" s="407"/>
    </row>
    <row r="223" spans="1:10" s="375" customFormat="1" ht="21">
      <c r="A223" s="44">
        <v>61</v>
      </c>
      <c r="B223" s="450" t="s">
        <v>8937</v>
      </c>
      <c r="C223" s="21" t="s">
        <v>8948</v>
      </c>
      <c r="D223" s="282">
        <v>1</v>
      </c>
      <c r="E223" s="6">
        <v>66411.75</v>
      </c>
      <c r="F223" s="273">
        <v>0</v>
      </c>
      <c r="G223" s="273">
        <v>66411.75</v>
      </c>
      <c r="H223" s="20">
        <v>44560</v>
      </c>
      <c r="I223" s="28" t="s">
        <v>8924</v>
      </c>
      <c r="J223" s="407"/>
    </row>
    <row r="224" spans="1:10" s="375" customFormat="1" ht="31.5" customHeight="1">
      <c r="A224" s="44">
        <v>62</v>
      </c>
      <c r="B224" s="450" t="s">
        <v>8949</v>
      </c>
      <c r="C224" s="21"/>
      <c r="D224" s="282">
        <v>1</v>
      </c>
      <c r="E224" s="6">
        <v>26370481.199999999</v>
      </c>
      <c r="F224" s="273">
        <v>26370481.199999999</v>
      </c>
      <c r="G224" s="273">
        <v>0</v>
      </c>
      <c r="H224" s="20">
        <v>44560</v>
      </c>
      <c r="I224" s="28" t="s">
        <v>8924</v>
      </c>
      <c r="J224" s="407"/>
    </row>
    <row r="225" spans="1:10" s="375" customFormat="1" ht="48" customHeight="1">
      <c r="A225" s="44">
        <v>63</v>
      </c>
      <c r="B225" s="450" t="s">
        <v>8950</v>
      </c>
      <c r="C225" s="21"/>
      <c r="D225" s="282">
        <v>1</v>
      </c>
      <c r="E225" s="6">
        <v>9701407.5999999996</v>
      </c>
      <c r="F225" s="273">
        <v>9701407.5999999996</v>
      </c>
      <c r="G225" s="273">
        <v>0</v>
      </c>
      <c r="H225" s="20">
        <v>44560</v>
      </c>
      <c r="I225" s="28" t="s">
        <v>8924</v>
      </c>
      <c r="J225" s="407"/>
    </row>
    <row r="226" spans="1:10" s="375" customFormat="1" ht="21">
      <c r="A226" s="44">
        <v>64</v>
      </c>
      <c r="B226" s="450" t="s">
        <v>8951</v>
      </c>
      <c r="C226" s="21"/>
      <c r="D226" s="282">
        <v>1</v>
      </c>
      <c r="E226" s="6">
        <v>44364.800000000003</v>
      </c>
      <c r="F226" s="273">
        <v>0</v>
      </c>
      <c r="G226" s="273">
        <v>44364.800000000003</v>
      </c>
      <c r="H226" s="20">
        <v>44560</v>
      </c>
      <c r="I226" s="28" t="s">
        <v>8924</v>
      </c>
      <c r="J226" s="407"/>
    </row>
    <row r="227" spans="1:10" s="375" customFormat="1" ht="36" customHeight="1">
      <c r="A227" s="44">
        <v>65</v>
      </c>
      <c r="B227" s="450" t="s">
        <v>8951</v>
      </c>
      <c r="C227" s="21"/>
      <c r="D227" s="282">
        <v>1</v>
      </c>
      <c r="E227" s="6">
        <v>44364.800000000003</v>
      </c>
      <c r="F227" s="273">
        <v>0</v>
      </c>
      <c r="G227" s="273">
        <v>44364.800000000003</v>
      </c>
      <c r="H227" s="20">
        <v>44560</v>
      </c>
      <c r="I227" s="28" t="s">
        <v>8924</v>
      </c>
      <c r="J227" s="407"/>
    </row>
    <row r="228" spans="1:10" s="375" customFormat="1" ht="28.5" customHeight="1">
      <c r="A228" s="44">
        <v>66</v>
      </c>
      <c r="B228" s="450" t="s">
        <v>8951</v>
      </c>
      <c r="C228" s="21"/>
      <c r="D228" s="282">
        <v>1</v>
      </c>
      <c r="E228" s="6">
        <v>44364.800000000003</v>
      </c>
      <c r="F228" s="273">
        <v>0</v>
      </c>
      <c r="G228" s="273">
        <v>44364.800000000003</v>
      </c>
      <c r="H228" s="20">
        <v>44560</v>
      </c>
      <c r="I228" s="28" t="s">
        <v>8924</v>
      </c>
      <c r="J228" s="407"/>
    </row>
    <row r="229" spans="1:10" s="375" customFormat="1" ht="25.5" customHeight="1">
      <c r="A229" s="44">
        <v>67</v>
      </c>
      <c r="B229" s="450" t="s">
        <v>8952</v>
      </c>
      <c r="C229" s="21"/>
      <c r="D229" s="282">
        <v>1</v>
      </c>
      <c r="E229" s="6">
        <v>129600</v>
      </c>
      <c r="F229" s="273">
        <v>129600</v>
      </c>
      <c r="G229" s="273">
        <v>0</v>
      </c>
      <c r="H229" s="20">
        <v>44508</v>
      </c>
      <c r="I229" s="28" t="s">
        <v>8936</v>
      </c>
      <c r="J229" s="407"/>
    </row>
    <row r="230" spans="1:10" s="375" customFormat="1" ht="28.5" customHeight="1">
      <c r="A230" s="44">
        <v>68</v>
      </c>
      <c r="B230" s="450" t="s">
        <v>8953</v>
      </c>
      <c r="C230" s="21"/>
      <c r="D230" s="282">
        <v>1</v>
      </c>
      <c r="E230" s="6">
        <v>46588</v>
      </c>
      <c r="F230" s="273">
        <v>0</v>
      </c>
      <c r="G230" s="273">
        <v>46588</v>
      </c>
      <c r="H230" s="20">
        <v>44511</v>
      </c>
      <c r="I230" s="28" t="s">
        <v>8936</v>
      </c>
      <c r="J230" s="407"/>
    </row>
    <row r="231" spans="1:10" s="42" customFormat="1" ht="25.5" customHeight="1">
      <c r="A231" s="106" t="s">
        <v>1055</v>
      </c>
      <c r="B231" s="1076" t="s">
        <v>3844</v>
      </c>
      <c r="C231" s="1086"/>
      <c r="D231" s="10">
        <f>D163+D164+D165+D166+D167+D168+D169+D170+D171+D172+D173+D174+D175+D176+D177+D178+D179+D180+D181+D182+D183+D184+D185+D186+D187+D188+D189+D190+D191+D192+D193+D194+D195+D196+D197+D198+D199+D200+D201+D202+D203+D204+D205+D206+D207+D208+D209+D210+D211+D212+D213+D214+D215+D216+D217+D218+D219+D220+D221+D222+D223+D224+D225+D226+D227+D228+D229+D230</f>
        <v>68</v>
      </c>
      <c r="E231" s="278">
        <f>SUM(E163:E230)</f>
        <v>67385250.370000005</v>
      </c>
      <c r="F231" s="278">
        <f>SUM(F163:F230)</f>
        <v>65079388.740000002</v>
      </c>
      <c r="G231" s="279">
        <f>SUM(G163:G230)</f>
        <v>2305861.629999999</v>
      </c>
      <c r="H231" s="26" t="s">
        <v>23</v>
      </c>
      <c r="I231" s="105" t="s">
        <v>23</v>
      </c>
      <c r="J231" s="26" t="s">
        <v>23</v>
      </c>
    </row>
    <row r="232" spans="1:10" s="42" customFormat="1" ht="70.5" customHeight="1">
      <c r="A232" s="106" t="s">
        <v>1049</v>
      </c>
      <c r="B232" s="1076" t="s">
        <v>3897</v>
      </c>
      <c r="C232" s="1086"/>
      <c r="D232" s="23">
        <f>D158+D161+D231</f>
        <v>68</v>
      </c>
      <c r="E232" s="23">
        <f>E158+E161+E231</f>
        <v>67385250.370000005</v>
      </c>
      <c r="F232" s="23">
        <f>F158+F161+F231</f>
        <v>65079388.740000002</v>
      </c>
      <c r="G232" s="23">
        <f>G158+G161+G231</f>
        <v>2305861.629999999</v>
      </c>
      <c r="H232" s="23" t="s">
        <v>23</v>
      </c>
      <c r="I232" s="23" t="s">
        <v>23</v>
      </c>
      <c r="J232" s="23" t="s">
        <v>23</v>
      </c>
    </row>
    <row r="233" spans="1:10" s="42" customFormat="1" ht="27">
      <c r="A233" s="32" t="s">
        <v>1049</v>
      </c>
      <c r="B233" s="1065" t="s">
        <v>3898</v>
      </c>
      <c r="C233" s="1085"/>
      <c r="D233" s="1085"/>
      <c r="E233" s="1085"/>
      <c r="F233" s="1085"/>
      <c r="G233" s="1085"/>
      <c r="H233" s="1085"/>
      <c r="I233" s="1085"/>
      <c r="J233" s="1085"/>
    </row>
    <row r="234" spans="1:10" s="42" customFormat="1" ht="22.5">
      <c r="A234" s="106" t="s">
        <v>1051</v>
      </c>
      <c r="B234" s="1052" t="s">
        <v>3828</v>
      </c>
      <c r="C234" s="1057"/>
      <c r="D234" s="1057"/>
      <c r="E234" s="1057"/>
      <c r="F234" s="1057"/>
      <c r="G234" s="1057"/>
      <c r="H234" s="1057"/>
      <c r="I234" s="1057"/>
      <c r="J234" s="1058"/>
    </row>
    <row r="235" spans="1:10" s="42" customFormat="1" ht="22.5">
      <c r="A235" s="405"/>
      <c r="B235" s="12"/>
      <c r="C235" s="5"/>
      <c r="D235" s="55">
        <v>0</v>
      </c>
      <c r="E235" s="427">
        <v>0</v>
      </c>
      <c r="F235" s="427">
        <v>0</v>
      </c>
      <c r="G235" s="151">
        <v>0</v>
      </c>
      <c r="H235" s="19"/>
      <c r="I235" s="5"/>
      <c r="J235" s="103"/>
    </row>
    <row r="236" spans="1:10" s="42" customFormat="1" ht="22.5">
      <c r="A236" s="106" t="s">
        <v>1051</v>
      </c>
      <c r="B236" s="153" t="s">
        <v>3829</v>
      </c>
      <c r="C236" s="155"/>
      <c r="D236" s="55">
        <v>0</v>
      </c>
      <c r="E236" s="427">
        <v>0</v>
      </c>
      <c r="F236" s="427">
        <v>0</v>
      </c>
      <c r="G236" s="151">
        <v>0</v>
      </c>
      <c r="H236" s="26" t="s">
        <v>23</v>
      </c>
      <c r="I236" s="105" t="s">
        <v>23</v>
      </c>
      <c r="J236" s="26" t="s">
        <v>23</v>
      </c>
    </row>
    <row r="237" spans="1:10" s="42" customFormat="1" ht="22.5">
      <c r="A237" s="106" t="s">
        <v>1053</v>
      </c>
      <c r="B237" s="1052" t="s">
        <v>3830</v>
      </c>
      <c r="C237" s="1057"/>
      <c r="D237" s="1057"/>
      <c r="E237" s="1057"/>
      <c r="F237" s="1057"/>
      <c r="G237" s="1057"/>
      <c r="H237" s="1057"/>
      <c r="I237" s="1057"/>
      <c r="J237" s="1057"/>
    </row>
    <row r="238" spans="1:10" s="42" customFormat="1" ht="22.5">
      <c r="A238" s="44">
        <v>1</v>
      </c>
      <c r="B238" s="21" t="s">
        <v>23</v>
      </c>
      <c r="C238" s="21" t="s">
        <v>23</v>
      </c>
      <c r="D238" s="55">
        <v>0</v>
      </c>
      <c r="E238" s="427">
        <v>0</v>
      </c>
      <c r="F238" s="427">
        <v>0</v>
      </c>
      <c r="G238" s="151">
        <v>0</v>
      </c>
      <c r="H238" s="20" t="s">
        <v>23</v>
      </c>
      <c r="I238" s="28" t="s">
        <v>23</v>
      </c>
      <c r="J238" s="18" t="s">
        <v>23</v>
      </c>
    </row>
    <row r="239" spans="1:10" s="42" customFormat="1" ht="22.5">
      <c r="A239" s="106" t="s">
        <v>1053</v>
      </c>
      <c r="B239" s="156" t="s">
        <v>3831</v>
      </c>
      <c r="C239" s="157"/>
      <c r="D239" s="55">
        <v>0</v>
      </c>
      <c r="E239" s="427">
        <v>0</v>
      </c>
      <c r="F239" s="427">
        <v>0</v>
      </c>
      <c r="G239" s="151">
        <v>0</v>
      </c>
      <c r="H239" s="24" t="s">
        <v>23</v>
      </c>
      <c r="I239" s="25" t="s">
        <v>23</v>
      </c>
      <c r="J239" s="25" t="s">
        <v>23</v>
      </c>
    </row>
    <row r="240" spans="1:10" s="42" customFormat="1" ht="22.5">
      <c r="A240" s="106" t="s">
        <v>1055</v>
      </c>
      <c r="B240" s="1052" t="s">
        <v>3832</v>
      </c>
      <c r="C240" s="1057"/>
      <c r="D240" s="1057"/>
      <c r="E240" s="1057"/>
      <c r="F240" s="1057"/>
      <c r="G240" s="1057"/>
      <c r="H240" s="1057"/>
      <c r="I240" s="1057"/>
      <c r="J240" s="1057"/>
    </row>
    <row r="241" spans="1:10" s="42" customFormat="1" ht="22.5">
      <c r="A241" s="44">
        <v>1</v>
      </c>
      <c r="B241" s="21" t="s">
        <v>23</v>
      </c>
      <c r="C241" s="21" t="s">
        <v>23</v>
      </c>
      <c r="D241" s="55">
        <v>0</v>
      </c>
      <c r="E241" s="427">
        <v>0</v>
      </c>
      <c r="F241" s="427">
        <v>0</v>
      </c>
      <c r="G241" s="151">
        <v>0</v>
      </c>
      <c r="H241" s="19"/>
      <c r="I241" s="12"/>
      <c r="J241" s="18" t="s">
        <v>23</v>
      </c>
    </row>
    <row r="242" spans="1:10" s="42" customFormat="1" ht="22.5">
      <c r="A242" s="106" t="s">
        <v>1055</v>
      </c>
      <c r="B242" s="1076" t="s">
        <v>3844</v>
      </c>
      <c r="C242" s="1086"/>
      <c r="D242" s="55">
        <v>0</v>
      </c>
      <c r="E242" s="427">
        <v>0</v>
      </c>
      <c r="F242" s="427">
        <v>0</v>
      </c>
      <c r="G242" s="151">
        <v>0</v>
      </c>
      <c r="H242" s="26" t="s">
        <v>23</v>
      </c>
      <c r="I242" s="105" t="s">
        <v>23</v>
      </c>
      <c r="J242" s="26" t="s">
        <v>23</v>
      </c>
    </row>
    <row r="243" spans="1:10" s="42" customFormat="1" ht="61.5" customHeight="1">
      <c r="A243" s="106" t="s">
        <v>1049</v>
      </c>
      <c r="B243" s="1076" t="s">
        <v>3899</v>
      </c>
      <c r="C243" s="1086"/>
      <c r="D243" s="55">
        <v>0</v>
      </c>
      <c r="E243" s="427">
        <v>0</v>
      </c>
      <c r="F243" s="427">
        <v>0</v>
      </c>
      <c r="G243" s="151">
        <v>0</v>
      </c>
      <c r="H243" s="26" t="s">
        <v>23</v>
      </c>
      <c r="I243" s="105" t="s">
        <v>23</v>
      </c>
      <c r="J243" s="26" t="s">
        <v>23</v>
      </c>
    </row>
    <row r="244" spans="1:10" s="42" customFormat="1" ht="27">
      <c r="A244" s="32" t="s">
        <v>1070</v>
      </c>
      <c r="B244" s="1065" t="s">
        <v>3900</v>
      </c>
      <c r="C244" s="1085"/>
      <c r="D244" s="1085"/>
      <c r="E244" s="1085"/>
      <c r="F244" s="1085"/>
      <c r="G244" s="1085"/>
      <c r="H244" s="1085"/>
      <c r="I244" s="1085"/>
      <c r="J244" s="1085"/>
    </row>
    <row r="245" spans="1:10" s="42" customFormat="1" ht="22.5">
      <c r="A245" s="106" t="s">
        <v>1072</v>
      </c>
      <c r="B245" s="1052" t="s">
        <v>3828</v>
      </c>
      <c r="C245" s="1057"/>
      <c r="D245" s="1057"/>
      <c r="E245" s="1057"/>
      <c r="F245" s="1057"/>
      <c r="G245" s="1057"/>
      <c r="H245" s="1057"/>
      <c r="I245" s="1057"/>
      <c r="J245" s="1058"/>
    </row>
    <row r="246" spans="1:10" s="42" customFormat="1" ht="22.5">
      <c r="A246" s="405"/>
      <c r="B246" s="12"/>
      <c r="C246" s="5"/>
      <c r="D246" s="55">
        <v>0</v>
      </c>
      <c r="E246" s="427">
        <v>0</v>
      </c>
      <c r="F246" s="427">
        <v>0</v>
      </c>
      <c r="G246" s="151">
        <v>0</v>
      </c>
      <c r="H246" s="19"/>
      <c r="I246" s="5"/>
      <c r="J246" s="103"/>
    </row>
    <row r="247" spans="1:10" s="42" customFormat="1" ht="22.5">
      <c r="A247" s="106" t="s">
        <v>1072</v>
      </c>
      <c r="B247" s="1052" t="s">
        <v>3829</v>
      </c>
      <c r="C247" s="1058"/>
      <c r="D247" s="55">
        <v>0</v>
      </c>
      <c r="E247" s="427">
        <v>0</v>
      </c>
      <c r="F247" s="427">
        <v>0</v>
      </c>
      <c r="G247" s="151">
        <v>0</v>
      </c>
      <c r="H247" s="26" t="s">
        <v>23</v>
      </c>
      <c r="I247" s="105" t="s">
        <v>23</v>
      </c>
      <c r="J247" s="26" t="s">
        <v>23</v>
      </c>
    </row>
    <row r="248" spans="1:10" s="42" customFormat="1" ht="22.5">
      <c r="A248" s="106" t="s">
        <v>1074</v>
      </c>
      <c r="B248" s="1052" t="s">
        <v>3830</v>
      </c>
      <c r="C248" s="1057"/>
      <c r="D248" s="1057"/>
      <c r="E248" s="1057"/>
      <c r="F248" s="1057"/>
      <c r="G248" s="1057"/>
      <c r="H248" s="1057"/>
      <c r="I248" s="1057"/>
      <c r="J248" s="1057"/>
    </row>
    <row r="249" spans="1:10" s="42" customFormat="1" ht="22.5">
      <c r="A249" s="44">
        <v>1</v>
      </c>
      <c r="B249" s="21" t="s">
        <v>23</v>
      </c>
      <c r="C249" s="21" t="s">
        <v>23</v>
      </c>
      <c r="D249" s="55">
        <v>0</v>
      </c>
      <c r="E249" s="427">
        <v>0</v>
      </c>
      <c r="F249" s="427">
        <v>0</v>
      </c>
      <c r="G249" s="151">
        <v>0</v>
      </c>
      <c r="H249" s="20" t="s">
        <v>23</v>
      </c>
      <c r="I249" s="28" t="s">
        <v>23</v>
      </c>
      <c r="J249" s="18" t="s">
        <v>23</v>
      </c>
    </row>
    <row r="250" spans="1:10" s="42" customFormat="1" ht="22.5">
      <c r="A250" s="106" t="s">
        <v>1074</v>
      </c>
      <c r="B250" s="1052" t="s">
        <v>3831</v>
      </c>
      <c r="C250" s="1054"/>
      <c r="D250" s="55">
        <v>0</v>
      </c>
      <c r="E250" s="427">
        <v>0</v>
      </c>
      <c r="F250" s="427">
        <v>0</v>
      </c>
      <c r="G250" s="151">
        <v>0</v>
      </c>
      <c r="H250" s="24" t="s">
        <v>23</v>
      </c>
      <c r="I250" s="25" t="s">
        <v>23</v>
      </c>
      <c r="J250" s="25" t="s">
        <v>23</v>
      </c>
    </row>
    <row r="251" spans="1:10" s="42" customFormat="1" ht="22.5">
      <c r="A251" s="106" t="s">
        <v>1076</v>
      </c>
      <c r="B251" s="1052" t="s">
        <v>3832</v>
      </c>
      <c r="C251" s="1057"/>
      <c r="D251" s="1057"/>
      <c r="E251" s="1057"/>
      <c r="F251" s="1057"/>
      <c r="G251" s="1057"/>
      <c r="H251" s="1057"/>
      <c r="I251" s="1057"/>
      <c r="J251" s="1057"/>
    </row>
    <row r="252" spans="1:10" s="42" customFormat="1" ht="22.5">
      <c r="A252" s="44">
        <v>1</v>
      </c>
      <c r="B252" s="21"/>
      <c r="C252" s="21" t="s">
        <v>23</v>
      </c>
      <c r="D252" s="55">
        <v>0</v>
      </c>
      <c r="E252" s="427">
        <v>0</v>
      </c>
      <c r="F252" s="427">
        <v>0</v>
      </c>
      <c r="G252" s="151">
        <v>0</v>
      </c>
      <c r="H252" s="19"/>
      <c r="I252" s="12"/>
      <c r="J252" s="18" t="s">
        <v>23</v>
      </c>
    </row>
    <row r="253" spans="1:10" s="42" customFormat="1" ht="22.5">
      <c r="A253" s="106" t="s">
        <v>1076</v>
      </c>
      <c r="B253" s="1052" t="s">
        <v>3844</v>
      </c>
      <c r="C253" s="1058"/>
      <c r="D253" s="55">
        <v>0</v>
      </c>
      <c r="E253" s="427">
        <v>0</v>
      </c>
      <c r="F253" s="427">
        <v>0</v>
      </c>
      <c r="G253" s="151">
        <v>0</v>
      </c>
      <c r="H253" s="26" t="s">
        <v>23</v>
      </c>
      <c r="I253" s="105" t="s">
        <v>23</v>
      </c>
      <c r="J253" s="26" t="s">
        <v>23</v>
      </c>
    </row>
    <row r="254" spans="1:10" s="42" customFormat="1" ht="57" customHeight="1">
      <c r="A254" s="106" t="s">
        <v>1070</v>
      </c>
      <c r="B254" s="1052" t="s">
        <v>3899</v>
      </c>
      <c r="C254" s="1058"/>
      <c r="D254" s="275">
        <v>0</v>
      </c>
      <c r="E254" s="426">
        <v>0</v>
      </c>
      <c r="F254" s="426">
        <v>0</v>
      </c>
      <c r="G254" s="399">
        <v>0</v>
      </c>
      <c r="H254" s="26" t="s">
        <v>23</v>
      </c>
      <c r="I254" s="105" t="s">
        <v>23</v>
      </c>
      <c r="J254" s="26" t="s">
        <v>23</v>
      </c>
    </row>
    <row r="255" spans="1:10" s="42" customFormat="1" ht="54" customHeight="1">
      <c r="A255" s="106" t="s">
        <v>960</v>
      </c>
      <c r="B255" s="1071" t="s">
        <v>1118</v>
      </c>
      <c r="C255" s="1058"/>
      <c r="D255" s="55">
        <f>D243+D232+D142+D128+D111+D96+D85</f>
        <v>132</v>
      </c>
      <c r="E255" s="152">
        <f>E243+E232+E154+E142+E128+E111+E96+E85+E254</f>
        <v>73591633.74000001</v>
      </c>
      <c r="F255" s="152">
        <f>F254+F243+F232+F154+F142+F128+F111+F96+F85</f>
        <v>65497645.390000001</v>
      </c>
      <c r="G255" s="151">
        <f>G254+G243+G232+G154+G142+G128+G111+G96+G85</f>
        <v>8093988.3499999987</v>
      </c>
      <c r="H255" s="26" t="s">
        <v>23</v>
      </c>
      <c r="I255" s="26" t="s">
        <v>23</v>
      </c>
      <c r="J255" s="26" t="s">
        <v>23</v>
      </c>
    </row>
    <row r="256" spans="1:10" s="42" customFormat="1" ht="54" customHeight="1">
      <c r="A256" s="32" t="s">
        <v>1119</v>
      </c>
      <c r="B256" s="1146" t="s">
        <v>1120</v>
      </c>
      <c r="C256" s="1085"/>
      <c r="D256" s="1085"/>
      <c r="E256" s="1085"/>
      <c r="F256" s="1085"/>
      <c r="G256" s="1085"/>
      <c r="H256" s="1085"/>
      <c r="I256" s="1085"/>
      <c r="J256" s="1086"/>
    </row>
    <row r="257" spans="1:10" s="42" customFormat="1" ht="54.75" customHeight="1">
      <c r="A257" s="106" t="s">
        <v>1121</v>
      </c>
      <c r="B257" s="1076" t="s">
        <v>3901</v>
      </c>
      <c r="C257" s="1085"/>
      <c r="D257" s="1085"/>
      <c r="E257" s="1085"/>
      <c r="F257" s="1085"/>
      <c r="G257" s="1085"/>
      <c r="H257" s="1085"/>
      <c r="I257" s="1085"/>
      <c r="J257" s="1086"/>
    </row>
    <row r="258" spans="1:10" s="42" customFormat="1" ht="22.5">
      <c r="A258" s="106" t="s">
        <v>1123</v>
      </c>
      <c r="B258" s="1052" t="s">
        <v>3828</v>
      </c>
      <c r="C258" s="1057"/>
      <c r="D258" s="1057"/>
      <c r="E258" s="1057"/>
      <c r="F258" s="1057"/>
      <c r="G258" s="1057"/>
      <c r="H258" s="1057"/>
      <c r="I258" s="1057"/>
      <c r="J258" s="1058"/>
    </row>
    <row r="259" spans="1:10" s="42" customFormat="1" ht="27" customHeight="1">
      <c r="A259" s="44">
        <v>1</v>
      </c>
      <c r="B259" s="12"/>
      <c r="C259" s="12" t="s">
        <v>23</v>
      </c>
      <c r="D259" s="399">
        <v>0</v>
      </c>
      <c r="E259" s="399">
        <v>0</v>
      </c>
      <c r="F259" s="399">
        <v>0</v>
      </c>
      <c r="G259" s="399">
        <v>0</v>
      </c>
      <c r="H259" s="281" t="s">
        <v>23</v>
      </c>
      <c r="I259" s="17" t="s">
        <v>23</v>
      </c>
      <c r="J259" s="18" t="s">
        <v>23</v>
      </c>
    </row>
    <row r="260" spans="1:10" s="42" customFormat="1" ht="39" customHeight="1">
      <c r="A260" s="104" t="s">
        <v>1123</v>
      </c>
      <c r="B260" s="1049" t="s">
        <v>3829</v>
      </c>
      <c r="C260" s="1058"/>
      <c r="D260" s="399">
        <v>0</v>
      </c>
      <c r="E260" s="399">
        <v>0</v>
      </c>
      <c r="F260" s="399">
        <v>0</v>
      </c>
      <c r="G260" s="399">
        <v>0</v>
      </c>
      <c r="H260" s="11" t="s">
        <v>23</v>
      </c>
      <c r="I260" s="103" t="s">
        <v>23</v>
      </c>
      <c r="J260" s="11" t="s">
        <v>23</v>
      </c>
    </row>
    <row r="261" spans="1:10" s="42" customFormat="1" ht="21">
      <c r="A261" s="104" t="s">
        <v>1142</v>
      </c>
      <c r="B261" s="1049" t="s">
        <v>3830</v>
      </c>
      <c r="C261" s="1063"/>
      <c r="D261" s="1063"/>
      <c r="E261" s="1063"/>
      <c r="F261" s="1063"/>
      <c r="G261" s="1063"/>
      <c r="H261" s="1063"/>
      <c r="I261" s="1063"/>
      <c r="J261" s="1064"/>
    </row>
    <row r="262" spans="1:10" s="42" customFormat="1" ht="40.5">
      <c r="A262" s="44">
        <v>1</v>
      </c>
      <c r="B262" s="12" t="s">
        <v>3902</v>
      </c>
      <c r="C262" s="21" t="s">
        <v>23</v>
      </c>
      <c r="D262" s="282">
        <v>1</v>
      </c>
      <c r="E262" s="284">
        <v>100467.81</v>
      </c>
      <c r="F262" s="273">
        <v>0</v>
      </c>
      <c r="G262" s="273">
        <f>E262-F262</f>
        <v>100467.81</v>
      </c>
      <c r="H262" s="19">
        <v>41373</v>
      </c>
      <c r="I262" s="12" t="s">
        <v>3903</v>
      </c>
      <c r="J262" s="18" t="s">
        <v>23</v>
      </c>
    </row>
    <row r="263" spans="1:10" s="42" customFormat="1" ht="40.5">
      <c r="A263" s="44">
        <v>2</v>
      </c>
      <c r="B263" s="12" t="s">
        <v>3904</v>
      </c>
      <c r="C263" s="21" t="s">
        <v>23</v>
      </c>
      <c r="D263" s="282">
        <v>1</v>
      </c>
      <c r="E263" s="284">
        <v>52470.5</v>
      </c>
      <c r="F263" s="273">
        <v>0</v>
      </c>
      <c r="G263" s="273">
        <v>52470.5</v>
      </c>
      <c r="H263" s="19">
        <v>41558</v>
      </c>
      <c r="I263" s="12" t="s">
        <v>3905</v>
      </c>
      <c r="J263" s="18" t="s">
        <v>23</v>
      </c>
    </row>
    <row r="264" spans="1:10" s="42" customFormat="1" ht="40.5">
      <c r="A264" s="44">
        <v>3</v>
      </c>
      <c r="B264" s="12" t="s">
        <v>3987</v>
      </c>
      <c r="C264" s="21" t="s">
        <v>3907</v>
      </c>
      <c r="D264" s="282">
        <v>1</v>
      </c>
      <c r="E264" s="284">
        <v>72909.490000000005</v>
      </c>
      <c r="F264" s="273">
        <v>0</v>
      </c>
      <c r="G264" s="273">
        <f t="shared" ref="G264:G298" si="1">E264-F264</f>
        <v>72909.490000000005</v>
      </c>
      <c r="H264" s="19">
        <v>40921</v>
      </c>
      <c r="I264" s="12" t="s">
        <v>3908</v>
      </c>
      <c r="J264" s="18" t="s">
        <v>23</v>
      </c>
    </row>
    <row r="265" spans="1:10" s="42" customFormat="1" ht="45" customHeight="1">
      <c r="A265" s="44">
        <v>4</v>
      </c>
      <c r="B265" s="12" t="s">
        <v>3906</v>
      </c>
      <c r="C265" s="21" t="s">
        <v>3907</v>
      </c>
      <c r="D265" s="282">
        <v>1</v>
      </c>
      <c r="E265" s="284">
        <v>72909.5</v>
      </c>
      <c r="F265" s="273">
        <v>0</v>
      </c>
      <c r="G265" s="273">
        <f t="shared" si="1"/>
        <v>72909.5</v>
      </c>
      <c r="H265" s="19">
        <v>40921</v>
      </c>
      <c r="I265" s="12" t="s">
        <v>3908</v>
      </c>
      <c r="J265" s="18" t="s">
        <v>23</v>
      </c>
    </row>
    <row r="266" spans="1:10" s="42" customFormat="1" ht="40.5">
      <c r="A266" s="44">
        <v>5</v>
      </c>
      <c r="B266" s="12" t="s">
        <v>3906</v>
      </c>
      <c r="C266" s="21" t="s">
        <v>3907</v>
      </c>
      <c r="D266" s="282">
        <v>1</v>
      </c>
      <c r="E266" s="284">
        <v>72909.5</v>
      </c>
      <c r="F266" s="273">
        <v>0</v>
      </c>
      <c r="G266" s="273">
        <f t="shared" si="1"/>
        <v>72909.5</v>
      </c>
      <c r="H266" s="19">
        <v>40921</v>
      </c>
      <c r="I266" s="12" t="s">
        <v>3908</v>
      </c>
      <c r="J266" s="18" t="s">
        <v>23</v>
      </c>
    </row>
    <row r="267" spans="1:10" s="42" customFormat="1" ht="40.5">
      <c r="A267" s="44">
        <v>6</v>
      </c>
      <c r="B267" s="12" t="s">
        <v>3909</v>
      </c>
      <c r="C267" s="21" t="s">
        <v>23</v>
      </c>
      <c r="D267" s="282">
        <v>1</v>
      </c>
      <c r="E267" s="284">
        <v>52487</v>
      </c>
      <c r="F267" s="273">
        <v>0</v>
      </c>
      <c r="G267" s="273">
        <f t="shared" si="1"/>
        <v>52487</v>
      </c>
      <c r="H267" s="19">
        <v>40921</v>
      </c>
      <c r="I267" s="12" t="s">
        <v>3908</v>
      </c>
      <c r="J267" s="18" t="s">
        <v>23</v>
      </c>
    </row>
    <row r="268" spans="1:10" s="42" customFormat="1" ht="40.5">
      <c r="A268" s="44">
        <v>7</v>
      </c>
      <c r="B268" s="12" t="s">
        <v>3910</v>
      </c>
      <c r="C268" s="21" t="s">
        <v>23</v>
      </c>
      <c r="D268" s="282">
        <v>1</v>
      </c>
      <c r="E268" s="284">
        <v>190353</v>
      </c>
      <c r="F268" s="273">
        <v>0</v>
      </c>
      <c r="G268" s="273">
        <f t="shared" si="1"/>
        <v>190353</v>
      </c>
      <c r="H268" s="19">
        <v>40921</v>
      </c>
      <c r="I268" s="12" t="s">
        <v>3908</v>
      </c>
      <c r="J268" s="18" t="s">
        <v>23</v>
      </c>
    </row>
    <row r="269" spans="1:10" s="42" customFormat="1" ht="40.5">
      <c r="A269" s="44">
        <v>8</v>
      </c>
      <c r="B269" s="12" t="s">
        <v>3911</v>
      </c>
      <c r="C269" s="21" t="s">
        <v>23</v>
      </c>
      <c r="D269" s="282">
        <v>1</v>
      </c>
      <c r="E269" s="284">
        <v>66741</v>
      </c>
      <c r="F269" s="273">
        <v>0</v>
      </c>
      <c r="G269" s="273">
        <f t="shared" si="1"/>
        <v>66741</v>
      </c>
      <c r="H269" s="19">
        <v>40921</v>
      </c>
      <c r="I269" s="12" t="s">
        <v>3908</v>
      </c>
      <c r="J269" s="18" t="s">
        <v>23</v>
      </c>
    </row>
    <row r="270" spans="1:10" s="42" customFormat="1" ht="40.5">
      <c r="A270" s="44">
        <v>9</v>
      </c>
      <c r="B270" s="12" t="s">
        <v>3912</v>
      </c>
      <c r="C270" s="21" t="s">
        <v>6086</v>
      </c>
      <c r="D270" s="282">
        <v>1</v>
      </c>
      <c r="E270" s="284">
        <v>84250</v>
      </c>
      <c r="F270" s="273">
        <v>0</v>
      </c>
      <c r="G270" s="273">
        <f t="shared" si="1"/>
        <v>84250</v>
      </c>
      <c r="H270" s="19">
        <v>41051</v>
      </c>
      <c r="I270" s="12" t="s">
        <v>3913</v>
      </c>
      <c r="J270" s="18" t="s">
        <v>23</v>
      </c>
    </row>
    <row r="271" spans="1:10" s="42" customFormat="1" ht="40.5">
      <c r="A271" s="44">
        <v>10</v>
      </c>
      <c r="B271" s="12" t="s">
        <v>6087</v>
      </c>
      <c r="C271" s="21" t="s">
        <v>23</v>
      </c>
      <c r="D271" s="282">
        <v>1</v>
      </c>
      <c r="E271" s="284">
        <v>155182.5</v>
      </c>
      <c r="F271" s="273">
        <v>0</v>
      </c>
      <c r="G271" s="273">
        <f t="shared" si="1"/>
        <v>155182.5</v>
      </c>
      <c r="H271" s="19">
        <v>41865</v>
      </c>
      <c r="I271" s="12" t="s">
        <v>3915</v>
      </c>
      <c r="J271" s="18" t="s">
        <v>23</v>
      </c>
    </row>
    <row r="272" spans="1:10" s="42" customFormat="1" ht="54" customHeight="1">
      <c r="A272" s="44">
        <v>11</v>
      </c>
      <c r="B272" s="12" t="s">
        <v>3916</v>
      </c>
      <c r="C272" s="21" t="s">
        <v>3917</v>
      </c>
      <c r="D272" s="282">
        <v>1</v>
      </c>
      <c r="E272" s="284">
        <v>68000</v>
      </c>
      <c r="F272" s="273">
        <v>0</v>
      </c>
      <c r="G272" s="273">
        <f t="shared" si="1"/>
        <v>68000</v>
      </c>
      <c r="H272" s="19">
        <v>42394</v>
      </c>
      <c r="I272" s="12" t="s">
        <v>3918</v>
      </c>
      <c r="J272" s="18" t="s">
        <v>23</v>
      </c>
    </row>
    <row r="273" spans="1:10" s="42" customFormat="1" ht="40.5">
      <c r="A273" s="44">
        <v>12</v>
      </c>
      <c r="B273" s="12" t="s">
        <v>3919</v>
      </c>
      <c r="C273" s="21" t="s">
        <v>23</v>
      </c>
      <c r="D273" s="282">
        <v>1</v>
      </c>
      <c r="E273" s="368">
        <v>188836</v>
      </c>
      <c r="F273" s="273">
        <v>0</v>
      </c>
      <c r="G273" s="273">
        <f t="shared" si="1"/>
        <v>188836</v>
      </c>
      <c r="H273" s="19">
        <v>40907</v>
      </c>
      <c r="I273" s="5" t="s">
        <v>3920</v>
      </c>
      <c r="J273" s="18"/>
    </row>
    <row r="274" spans="1:10" s="42" customFormat="1" ht="30.75" customHeight="1">
      <c r="A274" s="44">
        <v>13</v>
      </c>
      <c r="B274" s="21" t="s">
        <v>6088</v>
      </c>
      <c r="C274" s="21" t="s">
        <v>6089</v>
      </c>
      <c r="D274" s="282">
        <v>1</v>
      </c>
      <c r="E274" s="368">
        <v>59600</v>
      </c>
      <c r="F274" s="273">
        <v>0</v>
      </c>
      <c r="G274" s="273">
        <f t="shared" si="1"/>
        <v>59600</v>
      </c>
      <c r="H274" s="19">
        <v>43193</v>
      </c>
      <c r="I274" s="5" t="s">
        <v>3921</v>
      </c>
      <c r="J274" s="18"/>
    </row>
    <row r="275" spans="1:10" s="42" customFormat="1" ht="40.5">
      <c r="A275" s="44">
        <v>14</v>
      </c>
      <c r="B275" s="21" t="s">
        <v>3922</v>
      </c>
      <c r="C275" s="21" t="s">
        <v>23</v>
      </c>
      <c r="D275" s="282">
        <v>1</v>
      </c>
      <c r="E275" s="368">
        <v>99100</v>
      </c>
      <c r="F275" s="273">
        <v>0</v>
      </c>
      <c r="G275" s="273">
        <f t="shared" si="1"/>
        <v>99100</v>
      </c>
      <c r="H275" s="19">
        <v>41465</v>
      </c>
      <c r="I275" s="5" t="s">
        <v>3923</v>
      </c>
      <c r="J275" s="18"/>
    </row>
    <row r="276" spans="1:10" s="42" customFormat="1" ht="41.25" customHeight="1">
      <c r="A276" s="44">
        <v>15</v>
      </c>
      <c r="B276" s="21" t="s">
        <v>6090</v>
      </c>
      <c r="C276" s="21" t="s">
        <v>6091</v>
      </c>
      <c r="D276" s="282">
        <v>1</v>
      </c>
      <c r="E276" s="368">
        <v>125600</v>
      </c>
      <c r="F276" s="273">
        <v>87919.93</v>
      </c>
      <c r="G276" s="273">
        <f t="shared" si="1"/>
        <v>37680.070000000007</v>
      </c>
      <c r="H276" s="19">
        <v>43444</v>
      </c>
      <c r="I276" s="5" t="s">
        <v>3924</v>
      </c>
      <c r="J276" s="18"/>
    </row>
    <row r="277" spans="1:10" s="42" customFormat="1" ht="40.5">
      <c r="A277" s="44">
        <v>16</v>
      </c>
      <c r="B277" s="21" t="s">
        <v>6033</v>
      </c>
      <c r="C277" s="21" t="s">
        <v>3925</v>
      </c>
      <c r="D277" s="282">
        <v>1</v>
      </c>
      <c r="E277" s="368">
        <v>174228</v>
      </c>
      <c r="F277" s="273">
        <v>130671</v>
      </c>
      <c r="G277" s="273">
        <f t="shared" si="1"/>
        <v>43557</v>
      </c>
      <c r="H277" s="19">
        <v>43633</v>
      </c>
      <c r="I277" s="5" t="s">
        <v>6092</v>
      </c>
      <c r="J277" s="18"/>
    </row>
    <row r="278" spans="1:10" s="42" customFormat="1" ht="40.5">
      <c r="A278" s="44">
        <v>17</v>
      </c>
      <c r="B278" s="21" t="s">
        <v>3926</v>
      </c>
      <c r="C278" s="21" t="s">
        <v>3927</v>
      </c>
      <c r="D278" s="282">
        <v>1</v>
      </c>
      <c r="E278" s="368">
        <v>134000</v>
      </c>
      <c r="F278" s="273">
        <v>117808.38</v>
      </c>
      <c r="G278" s="273">
        <f t="shared" si="1"/>
        <v>16191.619999999995</v>
      </c>
      <c r="H278" s="19">
        <v>43669</v>
      </c>
      <c r="I278" s="5" t="s">
        <v>3928</v>
      </c>
      <c r="J278" s="18"/>
    </row>
    <row r="279" spans="1:10" s="42" customFormat="1" ht="40.5">
      <c r="A279" s="44">
        <v>18</v>
      </c>
      <c r="B279" s="21" t="s">
        <v>3926</v>
      </c>
      <c r="C279" s="21" t="s">
        <v>3927</v>
      </c>
      <c r="D279" s="282">
        <v>1</v>
      </c>
      <c r="E279" s="368">
        <v>134000</v>
      </c>
      <c r="F279" s="273">
        <v>117808.38</v>
      </c>
      <c r="G279" s="273">
        <f t="shared" si="1"/>
        <v>16191.619999999995</v>
      </c>
      <c r="H279" s="19">
        <v>43669</v>
      </c>
      <c r="I279" s="5" t="s">
        <v>3928</v>
      </c>
      <c r="J279" s="18"/>
    </row>
    <row r="280" spans="1:10" s="42" customFormat="1" ht="40.5">
      <c r="A280" s="44">
        <v>19</v>
      </c>
      <c r="B280" s="21" t="s">
        <v>3929</v>
      </c>
      <c r="C280" s="21" t="s">
        <v>23</v>
      </c>
      <c r="D280" s="282">
        <v>1</v>
      </c>
      <c r="E280" s="368">
        <v>106000</v>
      </c>
      <c r="F280" s="273">
        <v>90099.98</v>
      </c>
      <c r="G280" s="273">
        <f t="shared" si="1"/>
        <v>15900.020000000004</v>
      </c>
      <c r="H280" s="19">
        <v>43717</v>
      </c>
      <c r="I280" s="5" t="s">
        <v>3930</v>
      </c>
      <c r="J280" s="18"/>
    </row>
    <row r="281" spans="1:10" s="42" customFormat="1" ht="171.75" customHeight="1">
      <c r="A281" s="44">
        <v>20</v>
      </c>
      <c r="B281" s="21" t="s">
        <v>3931</v>
      </c>
      <c r="C281" s="21" t="s">
        <v>23</v>
      </c>
      <c r="D281" s="282">
        <v>1</v>
      </c>
      <c r="E281" s="368">
        <v>151180</v>
      </c>
      <c r="F281" s="273">
        <v>90707.97</v>
      </c>
      <c r="G281" s="273">
        <f t="shared" si="1"/>
        <v>60472.03</v>
      </c>
      <c r="H281" s="19">
        <v>43808</v>
      </c>
      <c r="I281" s="5" t="s">
        <v>3932</v>
      </c>
      <c r="J281" s="18"/>
    </row>
    <row r="282" spans="1:10" s="42" customFormat="1" ht="174.75" customHeight="1">
      <c r="A282" s="44">
        <v>21</v>
      </c>
      <c r="B282" s="21" t="s">
        <v>3931</v>
      </c>
      <c r="C282" s="21" t="s">
        <v>23</v>
      </c>
      <c r="D282" s="282">
        <v>1</v>
      </c>
      <c r="E282" s="368">
        <v>151180</v>
      </c>
      <c r="F282" s="273">
        <v>90707.97</v>
      </c>
      <c r="G282" s="273">
        <f t="shared" si="1"/>
        <v>60472.03</v>
      </c>
      <c r="H282" s="19">
        <v>43808</v>
      </c>
      <c r="I282" s="5" t="s">
        <v>3932</v>
      </c>
      <c r="J282" s="18"/>
    </row>
    <row r="283" spans="1:10" s="42" customFormat="1" ht="40.5">
      <c r="A283" s="44">
        <v>22</v>
      </c>
      <c r="B283" s="21" t="s">
        <v>3933</v>
      </c>
      <c r="C283" s="21" t="s">
        <v>3934</v>
      </c>
      <c r="D283" s="282">
        <v>1</v>
      </c>
      <c r="E283" s="368">
        <v>50000</v>
      </c>
      <c r="F283" s="273">
        <v>0</v>
      </c>
      <c r="G283" s="273">
        <f t="shared" si="1"/>
        <v>50000</v>
      </c>
      <c r="H283" s="19">
        <v>43812</v>
      </c>
      <c r="I283" s="5" t="s">
        <v>3935</v>
      </c>
      <c r="J283" s="18"/>
    </row>
    <row r="284" spans="1:10" s="42" customFormat="1" ht="156" customHeight="1">
      <c r="A284" s="44">
        <v>23</v>
      </c>
      <c r="B284" s="21" t="s">
        <v>4181</v>
      </c>
      <c r="C284" s="21" t="s">
        <v>6093</v>
      </c>
      <c r="D284" s="282">
        <v>1</v>
      </c>
      <c r="E284" s="368">
        <v>50226.75</v>
      </c>
      <c r="F284" s="273">
        <v>0</v>
      </c>
      <c r="G284" s="273">
        <f t="shared" si="1"/>
        <v>50226.75</v>
      </c>
      <c r="H284" s="19">
        <v>44018</v>
      </c>
      <c r="I284" s="12" t="s">
        <v>6094</v>
      </c>
      <c r="J284" s="18"/>
    </row>
    <row r="285" spans="1:10" s="42" customFormat="1" ht="148.5" customHeight="1">
      <c r="A285" s="44">
        <v>24</v>
      </c>
      <c r="B285" s="21" t="s">
        <v>4181</v>
      </c>
      <c r="C285" s="21" t="s">
        <v>6093</v>
      </c>
      <c r="D285" s="282">
        <v>1</v>
      </c>
      <c r="E285" s="368">
        <v>50226.75</v>
      </c>
      <c r="F285" s="273">
        <v>0</v>
      </c>
      <c r="G285" s="273">
        <f t="shared" si="1"/>
        <v>50226.75</v>
      </c>
      <c r="H285" s="19">
        <v>44018</v>
      </c>
      <c r="I285" s="12" t="s">
        <v>6094</v>
      </c>
      <c r="J285" s="18"/>
    </row>
    <row r="286" spans="1:10" s="42" customFormat="1" ht="121.5">
      <c r="A286" s="44">
        <v>25</v>
      </c>
      <c r="B286" s="21" t="s">
        <v>6095</v>
      </c>
      <c r="C286" s="21" t="s">
        <v>6096</v>
      </c>
      <c r="D286" s="282">
        <v>1</v>
      </c>
      <c r="E286" s="368">
        <v>54300</v>
      </c>
      <c r="F286" s="273">
        <v>0</v>
      </c>
      <c r="G286" s="273">
        <f t="shared" si="1"/>
        <v>54300</v>
      </c>
      <c r="H286" s="19">
        <v>44190</v>
      </c>
      <c r="I286" s="12" t="s">
        <v>6097</v>
      </c>
      <c r="J286" s="18"/>
    </row>
    <row r="287" spans="1:10" s="42" customFormat="1" ht="121.5">
      <c r="A287" s="44">
        <v>26</v>
      </c>
      <c r="B287" s="21" t="s">
        <v>6095</v>
      </c>
      <c r="C287" s="21" t="s">
        <v>6096</v>
      </c>
      <c r="D287" s="282">
        <v>1</v>
      </c>
      <c r="E287" s="368">
        <v>54300</v>
      </c>
      <c r="F287" s="273">
        <v>0</v>
      </c>
      <c r="G287" s="273">
        <f t="shared" si="1"/>
        <v>54300</v>
      </c>
      <c r="H287" s="19">
        <v>44190</v>
      </c>
      <c r="I287" s="12" t="s">
        <v>6097</v>
      </c>
      <c r="J287" s="18"/>
    </row>
    <row r="288" spans="1:10" s="42" customFormat="1" ht="121.5">
      <c r="A288" s="44">
        <v>27</v>
      </c>
      <c r="B288" s="21" t="s">
        <v>6095</v>
      </c>
      <c r="C288" s="21" t="s">
        <v>6096</v>
      </c>
      <c r="D288" s="282">
        <v>1</v>
      </c>
      <c r="E288" s="368">
        <v>54300</v>
      </c>
      <c r="F288" s="273">
        <v>0</v>
      </c>
      <c r="G288" s="273">
        <f t="shared" si="1"/>
        <v>54300</v>
      </c>
      <c r="H288" s="19">
        <v>44190</v>
      </c>
      <c r="I288" s="12" t="s">
        <v>6097</v>
      </c>
      <c r="J288" s="18"/>
    </row>
    <row r="289" spans="1:10" s="42" customFormat="1" ht="121.5">
      <c r="A289" s="44">
        <v>28</v>
      </c>
      <c r="B289" s="21" t="s">
        <v>6095</v>
      </c>
      <c r="C289" s="21" t="s">
        <v>6096</v>
      </c>
      <c r="D289" s="282">
        <v>1</v>
      </c>
      <c r="E289" s="368">
        <v>54300</v>
      </c>
      <c r="F289" s="273">
        <v>0</v>
      </c>
      <c r="G289" s="273">
        <f t="shared" si="1"/>
        <v>54300</v>
      </c>
      <c r="H289" s="19">
        <v>44190</v>
      </c>
      <c r="I289" s="12" t="s">
        <v>6097</v>
      </c>
      <c r="J289" s="18"/>
    </row>
    <row r="290" spans="1:10" s="42" customFormat="1" ht="121.5">
      <c r="A290" s="44">
        <v>29</v>
      </c>
      <c r="B290" s="21" t="s">
        <v>6095</v>
      </c>
      <c r="C290" s="21" t="s">
        <v>6096</v>
      </c>
      <c r="D290" s="282">
        <v>1</v>
      </c>
      <c r="E290" s="368">
        <v>54300</v>
      </c>
      <c r="F290" s="273">
        <v>0</v>
      </c>
      <c r="G290" s="273">
        <f t="shared" si="1"/>
        <v>54300</v>
      </c>
      <c r="H290" s="19">
        <v>44190</v>
      </c>
      <c r="I290" s="12" t="s">
        <v>6097</v>
      </c>
      <c r="J290" s="18"/>
    </row>
    <row r="291" spans="1:10" s="42" customFormat="1" ht="121.5">
      <c r="A291" s="44">
        <v>30</v>
      </c>
      <c r="B291" s="21" t="s">
        <v>6098</v>
      </c>
      <c r="C291" s="21" t="s">
        <v>6096</v>
      </c>
      <c r="D291" s="282">
        <v>1</v>
      </c>
      <c r="E291" s="368">
        <v>57928.32</v>
      </c>
      <c r="F291" s="273">
        <v>0</v>
      </c>
      <c r="G291" s="273">
        <f t="shared" si="1"/>
        <v>57928.32</v>
      </c>
      <c r="H291" s="19">
        <v>44190</v>
      </c>
      <c r="I291" s="12" t="s">
        <v>6097</v>
      </c>
      <c r="J291" s="18"/>
    </row>
    <row r="292" spans="1:10" s="42" customFormat="1" ht="121.5">
      <c r="A292" s="44">
        <v>31</v>
      </c>
      <c r="B292" s="21" t="s">
        <v>6098</v>
      </c>
      <c r="C292" s="21" t="s">
        <v>6096</v>
      </c>
      <c r="D292" s="282">
        <v>1</v>
      </c>
      <c r="E292" s="368">
        <v>57928.32</v>
      </c>
      <c r="F292" s="273">
        <v>0</v>
      </c>
      <c r="G292" s="273">
        <f t="shared" si="1"/>
        <v>57928.32</v>
      </c>
      <c r="H292" s="19">
        <v>44190</v>
      </c>
      <c r="I292" s="12" t="s">
        <v>6097</v>
      </c>
      <c r="J292" s="18"/>
    </row>
    <row r="293" spans="1:10" s="42" customFormat="1" ht="121.5">
      <c r="A293" s="44">
        <v>32</v>
      </c>
      <c r="B293" s="21" t="s">
        <v>4016</v>
      </c>
      <c r="C293" s="21" t="s">
        <v>6099</v>
      </c>
      <c r="D293" s="282">
        <v>1</v>
      </c>
      <c r="E293" s="368">
        <v>59900</v>
      </c>
      <c r="F293" s="273">
        <v>0</v>
      </c>
      <c r="G293" s="273">
        <f t="shared" si="1"/>
        <v>59900</v>
      </c>
      <c r="H293" s="19">
        <v>44089</v>
      </c>
      <c r="I293" s="12" t="s">
        <v>6100</v>
      </c>
      <c r="J293" s="18"/>
    </row>
    <row r="294" spans="1:10" s="42" customFormat="1" ht="51" customHeight="1">
      <c r="A294" s="44">
        <v>33</v>
      </c>
      <c r="B294" s="21" t="s">
        <v>6101</v>
      </c>
      <c r="C294" s="21" t="s">
        <v>6102</v>
      </c>
      <c r="D294" s="282">
        <v>1</v>
      </c>
      <c r="E294" s="368">
        <v>65673</v>
      </c>
      <c r="F294" s="273">
        <v>0</v>
      </c>
      <c r="G294" s="273">
        <f t="shared" si="1"/>
        <v>65673</v>
      </c>
      <c r="H294" s="19">
        <v>44159</v>
      </c>
      <c r="I294" s="12" t="s">
        <v>6103</v>
      </c>
      <c r="J294" s="18"/>
    </row>
    <row r="295" spans="1:10" s="42" customFormat="1" ht="133.5" customHeight="1">
      <c r="A295" s="44">
        <v>34</v>
      </c>
      <c r="B295" s="21" t="s">
        <v>6104</v>
      </c>
      <c r="C295" s="21" t="s">
        <v>6105</v>
      </c>
      <c r="D295" s="282">
        <v>1</v>
      </c>
      <c r="E295" s="368">
        <v>69923.850000000006</v>
      </c>
      <c r="F295" s="273">
        <v>0</v>
      </c>
      <c r="G295" s="273">
        <f t="shared" si="1"/>
        <v>69923.850000000006</v>
      </c>
      <c r="H295" s="19">
        <v>44089</v>
      </c>
      <c r="I295" s="12" t="s">
        <v>6106</v>
      </c>
      <c r="J295" s="18"/>
    </row>
    <row r="296" spans="1:10" s="42" customFormat="1" ht="130.5" customHeight="1">
      <c r="A296" s="44">
        <v>35</v>
      </c>
      <c r="B296" s="21" t="s">
        <v>4181</v>
      </c>
      <c r="C296" s="21" t="s">
        <v>6107</v>
      </c>
      <c r="D296" s="282">
        <v>1</v>
      </c>
      <c r="E296" s="368">
        <v>86000</v>
      </c>
      <c r="F296" s="273">
        <v>0</v>
      </c>
      <c r="G296" s="273">
        <f t="shared" si="1"/>
        <v>86000</v>
      </c>
      <c r="H296" s="19">
        <v>44089</v>
      </c>
      <c r="I296" s="12" t="s">
        <v>6100</v>
      </c>
      <c r="J296" s="18"/>
    </row>
    <row r="297" spans="1:10" s="42" customFormat="1" ht="74.25" customHeight="1">
      <c r="A297" s="44">
        <v>36</v>
      </c>
      <c r="B297" s="21" t="s">
        <v>6108</v>
      </c>
      <c r="C297" s="21" t="s">
        <v>6109</v>
      </c>
      <c r="D297" s="282">
        <v>1</v>
      </c>
      <c r="E297" s="368">
        <v>119000</v>
      </c>
      <c r="F297" s="273">
        <v>45616.639999999999</v>
      </c>
      <c r="G297" s="273">
        <f t="shared" si="1"/>
        <v>73383.360000000001</v>
      </c>
      <c r="H297" s="19">
        <v>43857</v>
      </c>
      <c r="I297" s="5" t="s">
        <v>6110</v>
      </c>
      <c r="J297" s="18"/>
    </row>
    <row r="298" spans="1:10" s="42" customFormat="1" ht="87.75" customHeight="1">
      <c r="A298" s="44">
        <v>37</v>
      </c>
      <c r="B298" s="21" t="s">
        <v>6111</v>
      </c>
      <c r="C298" s="21" t="s">
        <v>6112</v>
      </c>
      <c r="D298" s="282">
        <v>1</v>
      </c>
      <c r="E298" s="368">
        <v>128930</v>
      </c>
      <c r="F298" s="273">
        <v>98846.36</v>
      </c>
      <c r="G298" s="273">
        <f t="shared" si="1"/>
        <v>30083.64</v>
      </c>
      <c r="H298" s="19">
        <v>44106</v>
      </c>
      <c r="I298" s="5" t="s">
        <v>6113</v>
      </c>
      <c r="J298" s="18"/>
    </row>
    <row r="299" spans="1:10" s="375" customFormat="1" ht="142.5" customHeight="1">
      <c r="A299" s="44">
        <v>38</v>
      </c>
      <c r="B299" s="21" t="s">
        <v>8860</v>
      </c>
      <c r="C299" s="21" t="s">
        <v>8861</v>
      </c>
      <c r="D299" s="282">
        <v>1</v>
      </c>
      <c r="E299" s="368">
        <v>75271</v>
      </c>
      <c r="F299" s="273">
        <v>0</v>
      </c>
      <c r="G299" s="368">
        <v>75271</v>
      </c>
      <c r="H299" s="19">
        <v>44363</v>
      </c>
      <c r="I299" s="5" t="s">
        <v>9254</v>
      </c>
      <c r="J299" s="18" t="s">
        <v>23</v>
      </c>
    </row>
    <row r="300" spans="1:10" s="375" customFormat="1" ht="142.5" customHeight="1">
      <c r="A300" s="44">
        <v>39</v>
      </c>
      <c r="B300" s="21" t="s">
        <v>8860</v>
      </c>
      <c r="C300" s="21" t="s">
        <v>8861</v>
      </c>
      <c r="D300" s="282">
        <v>1</v>
      </c>
      <c r="E300" s="368">
        <v>75271</v>
      </c>
      <c r="F300" s="273">
        <v>0</v>
      </c>
      <c r="G300" s="368">
        <v>75271</v>
      </c>
      <c r="H300" s="19">
        <v>44363</v>
      </c>
      <c r="I300" s="5" t="s">
        <v>9254</v>
      </c>
      <c r="J300" s="18" t="s">
        <v>23</v>
      </c>
    </row>
    <row r="301" spans="1:10" s="375" customFormat="1" ht="142.5" customHeight="1">
      <c r="A301" s="44">
        <v>40</v>
      </c>
      <c r="B301" s="21" t="s">
        <v>8860</v>
      </c>
      <c r="C301" s="21" t="s">
        <v>8861</v>
      </c>
      <c r="D301" s="282">
        <v>1</v>
      </c>
      <c r="E301" s="368">
        <v>75271</v>
      </c>
      <c r="F301" s="273">
        <v>0</v>
      </c>
      <c r="G301" s="368">
        <v>75271</v>
      </c>
      <c r="H301" s="19">
        <v>44363</v>
      </c>
      <c r="I301" s="5" t="s">
        <v>9254</v>
      </c>
      <c r="J301" s="18" t="s">
        <v>23</v>
      </c>
    </row>
    <row r="302" spans="1:10" s="375" customFormat="1" ht="142.5" customHeight="1">
      <c r="A302" s="44">
        <v>41</v>
      </c>
      <c r="B302" s="21" t="s">
        <v>8860</v>
      </c>
      <c r="C302" s="21" t="s">
        <v>8861</v>
      </c>
      <c r="D302" s="282">
        <v>1</v>
      </c>
      <c r="E302" s="368">
        <v>75271</v>
      </c>
      <c r="F302" s="273">
        <v>0</v>
      </c>
      <c r="G302" s="368">
        <v>75271</v>
      </c>
      <c r="H302" s="19">
        <v>44363</v>
      </c>
      <c r="I302" s="5" t="s">
        <v>9254</v>
      </c>
      <c r="J302" s="18" t="s">
        <v>23</v>
      </c>
    </row>
    <row r="303" spans="1:10" s="375" customFormat="1" ht="142.5" customHeight="1">
      <c r="A303" s="44">
        <v>42</v>
      </c>
      <c r="B303" s="21" t="s">
        <v>8860</v>
      </c>
      <c r="C303" s="21" t="s">
        <v>8861</v>
      </c>
      <c r="D303" s="282">
        <v>1</v>
      </c>
      <c r="E303" s="368">
        <v>75271</v>
      </c>
      <c r="F303" s="273">
        <v>0</v>
      </c>
      <c r="G303" s="368">
        <v>75271</v>
      </c>
      <c r="H303" s="19">
        <v>44363</v>
      </c>
      <c r="I303" s="5" t="s">
        <v>9254</v>
      </c>
      <c r="J303" s="18" t="s">
        <v>23</v>
      </c>
    </row>
    <row r="304" spans="1:10" s="375" customFormat="1" ht="142.5" customHeight="1">
      <c r="A304" s="44">
        <v>43</v>
      </c>
      <c r="B304" s="21" t="s">
        <v>8862</v>
      </c>
      <c r="C304" s="21" t="s">
        <v>8863</v>
      </c>
      <c r="D304" s="282">
        <v>1</v>
      </c>
      <c r="E304" s="368">
        <v>62904</v>
      </c>
      <c r="F304" s="273">
        <v>0</v>
      </c>
      <c r="G304" s="368">
        <v>62904</v>
      </c>
      <c r="H304" s="19">
        <v>44508</v>
      </c>
      <c r="I304" s="5" t="s">
        <v>9255</v>
      </c>
      <c r="J304" s="18" t="s">
        <v>23</v>
      </c>
    </row>
    <row r="305" spans="1:10" s="375" customFormat="1" ht="142.5" customHeight="1">
      <c r="A305" s="44">
        <v>44</v>
      </c>
      <c r="B305" s="21" t="s">
        <v>8862</v>
      </c>
      <c r="C305" s="21" t="s">
        <v>8863</v>
      </c>
      <c r="D305" s="282">
        <v>1</v>
      </c>
      <c r="E305" s="368">
        <v>62904</v>
      </c>
      <c r="F305" s="273">
        <v>0</v>
      </c>
      <c r="G305" s="368">
        <v>62904</v>
      </c>
      <c r="H305" s="19">
        <v>44508</v>
      </c>
      <c r="I305" s="5" t="s">
        <v>9255</v>
      </c>
      <c r="J305" s="18" t="s">
        <v>23</v>
      </c>
    </row>
    <row r="306" spans="1:10" s="375" customFormat="1" ht="142.5" customHeight="1">
      <c r="A306" s="44">
        <v>45</v>
      </c>
      <c r="B306" s="21" t="s">
        <v>8862</v>
      </c>
      <c r="C306" s="21" t="s">
        <v>8863</v>
      </c>
      <c r="D306" s="282">
        <v>1</v>
      </c>
      <c r="E306" s="368">
        <v>62904</v>
      </c>
      <c r="F306" s="273">
        <v>0</v>
      </c>
      <c r="G306" s="368">
        <v>62904</v>
      </c>
      <c r="H306" s="19">
        <v>44508</v>
      </c>
      <c r="I306" s="5" t="s">
        <v>9255</v>
      </c>
      <c r="J306" s="18" t="s">
        <v>23</v>
      </c>
    </row>
    <row r="307" spans="1:10" s="375" customFormat="1" ht="142.5" customHeight="1">
      <c r="A307" s="44">
        <v>46</v>
      </c>
      <c r="B307" s="21" t="s">
        <v>8862</v>
      </c>
      <c r="C307" s="21" t="s">
        <v>8863</v>
      </c>
      <c r="D307" s="282">
        <v>1</v>
      </c>
      <c r="E307" s="368">
        <v>62904</v>
      </c>
      <c r="F307" s="273">
        <v>0</v>
      </c>
      <c r="G307" s="368">
        <v>62904</v>
      </c>
      <c r="H307" s="19">
        <v>44508</v>
      </c>
      <c r="I307" s="5" t="s">
        <v>9255</v>
      </c>
      <c r="J307" s="18" t="s">
        <v>23</v>
      </c>
    </row>
    <row r="308" spans="1:10" s="375" customFormat="1" ht="142.5" customHeight="1">
      <c r="A308" s="44">
        <v>47</v>
      </c>
      <c r="B308" s="21" t="s">
        <v>8862</v>
      </c>
      <c r="C308" s="21" t="s">
        <v>8864</v>
      </c>
      <c r="D308" s="282">
        <v>1</v>
      </c>
      <c r="E308" s="368">
        <v>62282.09</v>
      </c>
      <c r="F308" s="273">
        <v>0</v>
      </c>
      <c r="G308" s="368">
        <v>62282.09</v>
      </c>
      <c r="H308" s="19">
        <v>44508</v>
      </c>
      <c r="I308" s="5" t="s">
        <v>9255</v>
      </c>
      <c r="J308" s="18" t="s">
        <v>23</v>
      </c>
    </row>
    <row r="309" spans="1:10" s="375" customFormat="1" ht="142.5" customHeight="1">
      <c r="A309" s="44">
        <v>48</v>
      </c>
      <c r="B309" s="21" t="s">
        <v>4181</v>
      </c>
      <c r="C309" s="21" t="s">
        <v>8865</v>
      </c>
      <c r="D309" s="282">
        <v>1</v>
      </c>
      <c r="E309" s="368">
        <v>51512.83</v>
      </c>
      <c r="F309" s="273">
        <v>0</v>
      </c>
      <c r="G309" s="368">
        <v>51512.83</v>
      </c>
      <c r="H309" s="19">
        <v>44517</v>
      </c>
      <c r="I309" s="5" t="s">
        <v>9256</v>
      </c>
      <c r="J309" s="18" t="s">
        <v>23</v>
      </c>
    </row>
    <row r="310" spans="1:10" s="375" customFormat="1" ht="142.5" customHeight="1">
      <c r="A310" s="44">
        <v>49</v>
      </c>
      <c r="B310" s="21" t="s">
        <v>4181</v>
      </c>
      <c r="C310" s="21" t="s">
        <v>8865</v>
      </c>
      <c r="D310" s="282">
        <v>1</v>
      </c>
      <c r="E310" s="368">
        <v>51512.83</v>
      </c>
      <c r="F310" s="273">
        <v>0</v>
      </c>
      <c r="G310" s="368">
        <v>51512.83</v>
      </c>
      <c r="H310" s="19">
        <v>44517</v>
      </c>
      <c r="I310" s="5" t="s">
        <v>9256</v>
      </c>
      <c r="J310" s="18" t="s">
        <v>23</v>
      </c>
    </row>
    <row r="311" spans="1:10" s="375" customFormat="1" ht="142.5" customHeight="1">
      <c r="A311" s="44">
        <v>50</v>
      </c>
      <c r="B311" s="21" t="s">
        <v>4181</v>
      </c>
      <c r="C311" s="21" t="s">
        <v>8865</v>
      </c>
      <c r="D311" s="282">
        <v>1</v>
      </c>
      <c r="E311" s="368">
        <v>51512.83</v>
      </c>
      <c r="F311" s="273">
        <v>0</v>
      </c>
      <c r="G311" s="368">
        <v>51512.83</v>
      </c>
      <c r="H311" s="19">
        <v>44517</v>
      </c>
      <c r="I311" s="5" t="s">
        <v>9256</v>
      </c>
      <c r="J311" s="18" t="s">
        <v>23</v>
      </c>
    </row>
    <row r="312" spans="1:10" s="375" customFormat="1" ht="142.5" customHeight="1">
      <c r="A312" s="44">
        <v>51</v>
      </c>
      <c r="B312" s="21" t="s">
        <v>4181</v>
      </c>
      <c r="C312" s="21" t="s">
        <v>8865</v>
      </c>
      <c r="D312" s="282">
        <v>1</v>
      </c>
      <c r="E312" s="368">
        <v>51512.83</v>
      </c>
      <c r="F312" s="273">
        <v>0</v>
      </c>
      <c r="G312" s="368">
        <v>51512.83</v>
      </c>
      <c r="H312" s="19">
        <v>44517</v>
      </c>
      <c r="I312" s="5" t="s">
        <v>9256</v>
      </c>
      <c r="J312" s="18" t="s">
        <v>23</v>
      </c>
    </row>
    <row r="313" spans="1:10" s="375" customFormat="1" ht="142.5" customHeight="1">
      <c r="A313" s="44">
        <v>52</v>
      </c>
      <c r="B313" s="21" t="s">
        <v>4181</v>
      </c>
      <c r="C313" s="21" t="s">
        <v>8865</v>
      </c>
      <c r="D313" s="282">
        <v>1</v>
      </c>
      <c r="E313" s="368">
        <v>51512.83</v>
      </c>
      <c r="F313" s="273">
        <v>0</v>
      </c>
      <c r="G313" s="368">
        <v>51512.83</v>
      </c>
      <c r="H313" s="19">
        <v>44517</v>
      </c>
      <c r="I313" s="5" t="s">
        <v>9256</v>
      </c>
      <c r="J313" s="18" t="s">
        <v>23</v>
      </c>
    </row>
    <row r="314" spans="1:10" s="375" customFormat="1" ht="142.5" customHeight="1">
      <c r="A314" s="44">
        <v>53</v>
      </c>
      <c r="B314" s="21" t="s">
        <v>4181</v>
      </c>
      <c r="C314" s="21" t="s">
        <v>8865</v>
      </c>
      <c r="D314" s="282">
        <v>1</v>
      </c>
      <c r="E314" s="368">
        <v>51512.83</v>
      </c>
      <c r="F314" s="273">
        <v>0</v>
      </c>
      <c r="G314" s="368">
        <v>51512.83</v>
      </c>
      <c r="H314" s="19">
        <v>44517</v>
      </c>
      <c r="I314" s="5" t="s">
        <v>9256</v>
      </c>
      <c r="J314" s="18" t="s">
        <v>23</v>
      </c>
    </row>
    <row r="315" spans="1:10" s="375" customFormat="1" ht="142.5" customHeight="1">
      <c r="A315" s="44">
        <v>54</v>
      </c>
      <c r="B315" s="21" t="s">
        <v>4181</v>
      </c>
      <c r="C315" s="21" t="s">
        <v>8865</v>
      </c>
      <c r="D315" s="282">
        <v>1</v>
      </c>
      <c r="E315" s="368">
        <v>51512.83</v>
      </c>
      <c r="F315" s="273">
        <v>0</v>
      </c>
      <c r="G315" s="368">
        <v>51512.83</v>
      </c>
      <c r="H315" s="19">
        <v>44517</v>
      </c>
      <c r="I315" s="5" t="s">
        <v>9256</v>
      </c>
      <c r="J315" s="18" t="s">
        <v>23</v>
      </c>
    </row>
    <row r="316" spans="1:10" s="375" customFormat="1" ht="142.5" customHeight="1">
      <c r="A316" s="44">
        <v>55</v>
      </c>
      <c r="B316" s="21" t="s">
        <v>4181</v>
      </c>
      <c r="C316" s="21" t="s">
        <v>8865</v>
      </c>
      <c r="D316" s="282">
        <v>1</v>
      </c>
      <c r="E316" s="368">
        <v>51512.83</v>
      </c>
      <c r="F316" s="273">
        <v>0</v>
      </c>
      <c r="G316" s="368">
        <v>51512.83</v>
      </c>
      <c r="H316" s="19">
        <v>44517</v>
      </c>
      <c r="I316" s="5" t="s">
        <v>9256</v>
      </c>
      <c r="J316" s="18" t="s">
        <v>23</v>
      </c>
    </row>
    <row r="317" spans="1:10" s="375" customFormat="1" ht="142.5" customHeight="1">
      <c r="A317" s="44">
        <v>56</v>
      </c>
      <c r="B317" s="21" t="s">
        <v>4181</v>
      </c>
      <c r="C317" s="21" t="s">
        <v>8865</v>
      </c>
      <c r="D317" s="282">
        <v>1</v>
      </c>
      <c r="E317" s="368">
        <v>51512.83</v>
      </c>
      <c r="F317" s="273">
        <v>0</v>
      </c>
      <c r="G317" s="368">
        <v>51512.83</v>
      </c>
      <c r="H317" s="19">
        <v>44517</v>
      </c>
      <c r="I317" s="5" t="s">
        <v>9256</v>
      </c>
      <c r="J317" s="18" t="s">
        <v>23</v>
      </c>
    </row>
    <row r="318" spans="1:10" s="375" customFormat="1" ht="142.5" customHeight="1">
      <c r="A318" s="44">
        <v>57</v>
      </c>
      <c r="B318" s="21" t="s">
        <v>4181</v>
      </c>
      <c r="C318" s="21" t="s">
        <v>8865</v>
      </c>
      <c r="D318" s="282">
        <v>1</v>
      </c>
      <c r="E318" s="368">
        <v>51512.83</v>
      </c>
      <c r="F318" s="273">
        <v>0</v>
      </c>
      <c r="G318" s="368">
        <v>51512.83</v>
      </c>
      <c r="H318" s="19">
        <v>44517</v>
      </c>
      <c r="I318" s="5" t="s">
        <v>9256</v>
      </c>
      <c r="J318" s="18" t="s">
        <v>23</v>
      </c>
    </row>
    <row r="319" spans="1:10" s="375" customFormat="1" ht="142.5" customHeight="1">
      <c r="A319" s="44">
        <v>58</v>
      </c>
      <c r="B319" s="21" t="s">
        <v>4181</v>
      </c>
      <c r="C319" s="21" t="s">
        <v>8865</v>
      </c>
      <c r="D319" s="282">
        <v>1</v>
      </c>
      <c r="E319" s="368">
        <v>51512.83</v>
      </c>
      <c r="F319" s="273">
        <v>0</v>
      </c>
      <c r="G319" s="368">
        <v>51512.83</v>
      </c>
      <c r="H319" s="19">
        <v>44517</v>
      </c>
      <c r="I319" s="5" t="s">
        <v>9256</v>
      </c>
      <c r="J319" s="18" t="s">
        <v>23</v>
      </c>
    </row>
    <row r="320" spans="1:10" s="375" customFormat="1" ht="142.5" customHeight="1">
      <c r="A320" s="44">
        <v>59</v>
      </c>
      <c r="B320" s="21" t="s">
        <v>4181</v>
      </c>
      <c r="C320" s="21" t="s">
        <v>8865</v>
      </c>
      <c r="D320" s="282">
        <v>1</v>
      </c>
      <c r="E320" s="368">
        <v>51512.83</v>
      </c>
      <c r="F320" s="273">
        <v>0</v>
      </c>
      <c r="G320" s="368">
        <v>51512.83</v>
      </c>
      <c r="H320" s="19">
        <v>44517</v>
      </c>
      <c r="I320" s="5" t="s">
        <v>9256</v>
      </c>
      <c r="J320" s="18" t="s">
        <v>23</v>
      </c>
    </row>
    <row r="321" spans="1:10" s="375" customFormat="1" ht="142.5" customHeight="1">
      <c r="A321" s="44">
        <v>60</v>
      </c>
      <c r="B321" s="21" t="s">
        <v>4181</v>
      </c>
      <c r="C321" s="21" t="s">
        <v>8865</v>
      </c>
      <c r="D321" s="282">
        <v>1</v>
      </c>
      <c r="E321" s="368">
        <v>51512.83</v>
      </c>
      <c r="F321" s="273">
        <v>0</v>
      </c>
      <c r="G321" s="368">
        <v>51512.83</v>
      </c>
      <c r="H321" s="19">
        <v>44517</v>
      </c>
      <c r="I321" s="5" t="s">
        <v>9256</v>
      </c>
      <c r="J321" s="18" t="s">
        <v>23</v>
      </c>
    </row>
    <row r="322" spans="1:10" s="375" customFormat="1" ht="142.5" customHeight="1">
      <c r="A322" s="44">
        <v>61</v>
      </c>
      <c r="B322" s="21" t="s">
        <v>4181</v>
      </c>
      <c r="C322" s="21" t="s">
        <v>8865</v>
      </c>
      <c r="D322" s="282">
        <v>1</v>
      </c>
      <c r="E322" s="368">
        <v>51512.83</v>
      </c>
      <c r="F322" s="273">
        <v>0</v>
      </c>
      <c r="G322" s="368">
        <v>51512.83</v>
      </c>
      <c r="H322" s="19">
        <v>44517</v>
      </c>
      <c r="I322" s="5" t="s">
        <v>9256</v>
      </c>
      <c r="J322" s="18" t="s">
        <v>23</v>
      </c>
    </row>
    <row r="323" spans="1:10" s="375" customFormat="1" ht="142.5" customHeight="1">
      <c r="A323" s="44">
        <v>62</v>
      </c>
      <c r="B323" s="21" t="s">
        <v>4181</v>
      </c>
      <c r="C323" s="21" t="s">
        <v>8865</v>
      </c>
      <c r="D323" s="282">
        <v>1</v>
      </c>
      <c r="E323" s="368">
        <v>51512.83</v>
      </c>
      <c r="F323" s="273">
        <v>0</v>
      </c>
      <c r="G323" s="368">
        <v>51512.83</v>
      </c>
      <c r="H323" s="19">
        <v>44517</v>
      </c>
      <c r="I323" s="5" t="s">
        <v>9256</v>
      </c>
      <c r="J323" s="18" t="s">
        <v>23</v>
      </c>
    </row>
    <row r="324" spans="1:10" s="375" customFormat="1" ht="142.5" customHeight="1">
      <c r="A324" s="44">
        <v>63</v>
      </c>
      <c r="B324" s="21" t="s">
        <v>4181</v>
      </c>
      <c r="C324" s="21" t="s">
        <v>8865</v>
      </c>
      <c r="D324" s="282">
        <v>1</v>
      </c>
      <c r="E324" s="368">
        <v>51512.83</v>
      </c>
      <c r="F324" s="273">
        <v>0</v>
      </c>
      <c r="G324" s="368">
        <v>51512.83</v>
      </c>
      <c r="H324" s="19">
        <v>44517</v>
      </c>
      <c r="I324" s="5" t="s">
        <v>9256</v>
      </c>
      <c r="J324" s="18" t="s">
        <v>23</v>
      </c>
    </row>
    <row r="325" spans="1:10" s="375" customFormat="1" ht="142.5" customHeight="1">
      <c r="A325" s="44">
        <v>64</v>
      </c>
      <c r="B325" s="21" t="s">
        <v>4181</v>
      </c>
      <c r="C325" s="21" t="s">
        <v>8865</v>
      </c>
      <c r="D325" s="282">
        <v>1</v>
      </c>
      <c r="E325" s="368">
        <v>51512.83</v>
      </c>
      <c r="F325" s="273">
        <v>0</v>
      </c>
      <c r="G325" s="368">
        <v>51512.83</v>
      </c>
      <c r="H325" s="19">
        <v>44517</v>
      </c>
      <c r="I325" s="5" t="s">
        <v>9256</v>
      </c>
      <c r="J325" s="18" t="s">
        <v>23</v>
      </c>
    </row>
    <row r="326" spans="1:10" s="375" customFormat="1" ht="142.5" customHeight="1">
      <c r="A326" s="44">
        <v>65</v>
      </c>
      <c r="B326" s="21" t="s">
        <v>4181</v>
      </c>
      <c r="C326" s="21" t="s">
        <v>8865</v>
      </c>
      <c r="D326" s="282">
        <v>1</v>
      </c>
      <c r="E326" s="368">
        <v>51512.83</v>
      </c>
      <c r="F326" s="273">
        <v>0</v>
      </c>
      <c r="G326" s="368">
        <v>51512.83</v>
      </c>
      <c r="H326" s="19">
        <v>44517</v>
      </c>
      <c r="I326" s="5" t="s">
        <v>9256</v>
      </c>
      <c r="J326" s="18" t="s">
        <v>23</v>
      </c>
    </row>
    <row r="327" spans="1:10" s="375" customFormat="1" ht="142.5" customHeight="1">
      <c r="A327" s="44">
        <v>66</v>
      </c>
      <c r="B327" s="21" t="s">
        <v>4181</v>
      </c>
      <c r="C327" s="21" t="s">
        <v>8865</v>
      </c>
      <c r="D327" s="282">
        <v>1</v>
      </c>
      <c r="E327" s="368">
        <v>51512.83</v>
      </c>
      <c r="F327" s="273">
        <v>0</v>
      </c>
      <c r="G327" s="368">
        <v>51512.83</v>
      </c>
      <c r="H327" s="19">
        <v>44517</v>
      </c>
      <c r="I327" s="5" t="s">
        <v>9256</v>
      </c>
      <c r="J327" s="18" t="s">
        <v>23</v>
      </c>
    </row>
    <row r="328" spans="1:10" s="375" customFormat="1" ht="142.5" customHeight="1">
      <c r="A328" s="44">
        <v>67</v>
      </c>
      <c r="B328" s="21" t="s">
        <v>4181</v>
      </c>
      <c r="C328" s="21" t="s">
        <v>8865</v>
      </c>
      <c r="D328" s="282">
        <v>1</v>
      </c>
      <c r="E328" s="368">
        <v>51512.83</v>
      </c>
      <c r="F328" s="273">
        <v>0</v>
      </c>
      <c r="G328" s="368">
        <v>51512.83</v>
      </c>
      <c r="H328" s="19">
        <v>44517</v>
      </c>
      <c r="I328" s="5" t="s">
        <v>9256</v>
      </c>
      <c r="J328" s="18" t="s">
        <v>23</v>
      </c>
    </row>
    <row r="329" spans="1:10" s="375" customFormat="1" ht="142.5" customHeight="1">
      <c r="A329" s="44">
        <v>68</v>
      </c>
      <c r="B329" s="21" t="s">
        <v>4181</v>
      </c>
      <c r="C329" s="21" t="s">
        <v>8865</v>
      </c>
      <c r="D329" s="282">
        <v>1</v>
      </c>
      <c r="E329" s="368">
        <v>51512.83</v>
      </c>
      <c r="F329" s="273">
        <v>0</v>
      </c>
      <c r="G329" s="368">
        <v>51512.83</v>
      </c>
      <c r="H329" s="19">
        <v>44517</v>
      </c>
      <c r="I329" s="5" t="s">
        <v>9256</v>
      </c>
      <c r="J329" s="18" t="s">
        <v>23</v>
      </c>
    </row>
    <row r="330" spans="1:10" s="375" customFormat="1" ht="142.5" customHeight="1">
      <c r="A330" s="44">
        <v>69</v>
      </c>
      <c r="B330" s="21" t="s">
        <v>4181</v>
      </c>
      <c r="C330" s="21" t="s">
        <v>8865</v>
      </c>
      <c r="D330" s="282">
        <v>1</v>
      </c>
      <c r="E330" s="368">
        <v>51512.83</v>
      </c>
      <c r="F330" s="273">
        <v>0</v>
      </c>
      <c r="G330" s="368">
        <v>51512.83</v>
      </c>
      <c r="H330" s="19">
        <v>44517</v>
      </c>
      <c r="I330" s="5" t="s">
        <v>9256</v>
      </c>
      <c r="J330" s="18" t="s">
        <v>23</v>
      </c>
    </row>
    <row r="331" spans="1:10" s="375" customFormat="1" ht="142.5" customHeight="1">
      <c r="A331" s="44">
        <v>70</v>
      </c>
      <c r="B331" s="21" t="s">
        <v>4181</v>
      </c>
      <c r="C331" s="21" t="s">
        <v>8865</v>
      </c>
      <c r="D331" s="282">
        <v>1</v>
      </c>
      <c r="E331" s="368">
        <v>51512.83</v>
      </c>
      <c r="F331" s="273">
        <v>0</v>
      </c>
      <c r="G331" s="368">
        <v>51512.83</v>
      </c>
      <c r="H331" s="19">
        <v>44517</v>
      </c>
      <c r="I331" s="5" t="s">
        <v>9256</v>
      </c>
      <c r="J331" s="18" t="s">
        <v>23</v>
      </c>
    </row>
    <row r="332" spans="1:10" s="375" customFormat="1" ht="142.5" customHeight="1">
      <c r="A332" s="44">
        <v>71</v>
      </c>
      <c r="B332" s="21" t="s">
        <v>4181</v>
      </c>
      <c r="C332" s="21" t="s">
        <v>8865</v>
      </c>
      <c r="D332" s="282">
        <v>1</v>
      </c>
      <c r="E332" s="368">
        <v>51512.83</v>
      </c>
      <c r="F332" s="273">
        <v>0</v>
      </c>
      <c r="G332" s="368">
        <v>51512.83</v>
      </c>
      <c r="H332" s="19">
        <v>44517</v>
      </c>
      <c r="I332" s="5" t="s">
        <v>9256</v>
      </c>
      <c r="J332" s="18" t="s">
        <v>23</v>
      </c>
    </row>
    <row r="333" spans="1:10" s="375" customFormat="1" ht="142.5" customHeight="1">
      <c r="A333" s="44">
        <v>72</v>
      </c>
      <c r="B333" s="21" t="s">
        <v>4181</v>
      </c>
      <c r="C333" s="21" t="s">
        <v>8865</v>
      </c>
      <c r="D333" s="282">
        <v>1</v>
      </c>
      <c r="E333" s="368">
        <v>51512.83</v>
      </c>
      <c r="F333" s="273">
        <v>0</v>
      </c>
      <c r="G333" s="368">
        <v>51512.83</v>
      </c>
      <c r="H333" s="19">
        <v>44517</v>
      </c>
      <c r="I333" s="5" t="s">
        <v>9256</v>
      </c>
      <c r="J333" s="18" t="s">
        <v>23</v>
      </c>
    </row>
    <row r="334" spans="1:10" s="375" customFormat="1" ht="142.5" customHeight="1">
      <c r="A334" s="44">
        <v>73</v>
      </c>
      <c r="B334" s="21" t="s">
        <v>4181</v>
      </c>
      <c r="C334" s="21" t="s">
        <v>8865</v>
      </c>
      <c r="D334" s="282">
        <v>1</v>
      </c>
      <c r="E334" s="368">
        <v>51512.83</v>
      </c>
      <c r="F334" s="273">
        <v>0</v>
      </c>
      <c r="G334" s="368">
        <v>51512.83</v>
      </c>
      <c r="H334" s="19">
        <v>44517</v>
      </c>
      <c r="I334" s="5" t="s">
        <v>9256</v>
      </c>
      <c r="J334" s="18" t="s">
        <v>23</v>
      </c>
    </row>
    <row r="335" spans="1:10" s="375" customFormat="1" ht="142.5" customHeight="1">
      <c r="A335" s="44">
        <v>74</v>
      </c>
      <c r="B335" s="21" t="s">
        <v>4181</v>
      </c>
      <c r="C335" s="21" t="s">
        <v>8865</v>
      </c>
      <c r="D335" s="282">
        <v>1</v>
      </c>
      <c r="E335" s="368">
        <v>51512.83</v>
      </c>
      <c r="F335" s="273">
        <v>0</v>
      </c>
      <c r="G335" s="368">
        <v>51512.83</v>
      </c>
      <c r="H335" s="19">
        <v>44517</v>
      </c>
      <c r="I335" s="5" t="s">
        <v>9256</v>
      </c>
      <c r="J335" s="18" t="s">
        <v>23</v>
      </c>
    </row>
    <row r="336" spans="1:10" s="375" customFormat="1" ht="142.5" customHeight="1">
      <c r="A336" s="44">
        <v>75</v>
      </c>
      <c r="B336" s="21" t="s">
        <v>4181</v>
      </c>
      <c r="C336" s="21" t="s">
        <v>8865</v>
      </c>
      <c r="D336" s="282">
        <v>1</v>
      </c>
      <c r="E336" s="368">
        <v>51512.83</v>
      </c>
      <c r="F336" s="273">
        <v>0</v>
      </c>
      <c r="G336" s="368">
        <v>51512.83</v>
      </c>
      <c r="H336" s="19">
        <v>44517</v>
      </c>
      <c r="I336" s="5" t="s">
        <v>9256</v>
      </c>
      <c r="J336" s="18" t="s">
        <v>23</v>
      </c>
    </row>
    <row r="337" spans="1:10" s="375" customFormat="1" ht="142.5" customHeight="1">
      <c r="A337" s="44">
        <v>76</v>
      </c>
      <c r="B337" s="21" t="s">
        <v>4181</v>
      </c>
      <c r="C337" s="21" t="s">
        <v>8865</v>
      </c>
      <c r="D337" s="282">
        <v>1</v>
      </c>
      <c r="E337" s="368">
        <v>51512.83</v>
      </c>
      <c r="F337" s="273">
        <v>0</v>
      </c>
      <c r="G337" s="368">
        <v>51512.83</v>
      </c>
      <c r="H337" s="19">
        <v>44517</v>
      </c>
      <c r="I337" s="5" t="s">
        <v>9256</v>
      </c>
      <c r="J337" s="18" t="s">
        <v>23</v>
      </c>
    </row>
    <row r="338" spans="1:10" s="375" customFormat="1" ht="142.5" customHeight="1">
      <c r="A338" s="44">
        <v>77</v>
      </c>
      <c r="B338" s="21" t="s">
        <v>4181</v>
      </c>
      <c r="C338" s="21" t="s">
        <v>8865</v>
      </c>
      <c r="D338" s="282">
        <v>1</v>
      </c>
      <c r="E338" s="368">
        <v>51512.83</v>
      </c>
      <c r="F338" s="273">
        <v>0</v>
      </c>
      <c r="G338" s="368">
        <v>51512.83</v>
      </c>
      <c r="H338" s="19">
        <v>44517</v>
      </c>
      <c r="I338" s="5" t="s">
        <v>9256</v>
      </c>
      <c r="J338" s="18" t="s">
        <v>23</v>
      </c>
    </row>
    <row r="339" spans="1:10" s="375" customFormat="1" ht="142.5" customHeight="1">
      <c r="A339" s="44">
        <v>78</v>
      </c>
      <c r="B339" s="21" t="s">
        <v>4181</v>
      </c>
      <c r="C339" s="21" t="s">
        <v>8865</v>
      </c>
      <c r="D339" s="282">
        <v>1</v>
      </c>
      <c r="E339" s="368">
        <v>51512.83</v>
      </c>
      <c r="F339" s="273">
        <v>0</v>
      </c>
      <c r="G339" s="368">
        <v>51512.83</v>
      </c>
      <c r="H339" s="19">
        <v>44517</v>
      </c>
      <c r="I339" s="5" t="s">
        <v>9256</v>
      </c>
      <c r="J339" s="18" t="s">
        <v>23</v>
      </c>
    </row>
    <row r="340" spans="1:10" s="375" customFormat="1" ht="142.5" customHeight="1">
      <c r="A340" s="44">
        <v>79</v>
      </c>
      <c r="B340" s="21" t="s">
        <v>4181</v>
      </c>
      <c r="C340" s="21" t="s">
        <v>8865</v>
      </c>
      <c r="D340" s="282">
        <v>1</v>
      </c>
      <c r="E340" s="368">
        <v>51512.83</v>
      </c>
      <c r="F340" s="273">
        <v>0</v>
      </c>
      <c r="G340" s="368">
        <v>51512.83</v>
      </c>
      <c r="H340" s="19">
        <v>44517</v>
      </c>
      <c r="I340" s="5" t="s">
        <v>9256</v>
      </c>
      <c r="J340" s="18" t="s">
        <v>23</v>
      </c>
    </row>
    <row r="341" spans="1:10" s="375" customFormat="1" ht="142.5" customHeight="1">
      <c r="A341" s="44">
        <v>80</v>
      </c>
      <c r="B341" s="21" t="s">
        <v>4181</v>
      </c>
      <c r="C341" s="21" t="s">
        <v>8865</v>
      </c>
      <c r="D341" s="282">
        <v>1</v>
      </c>
      <c r="E341" s="368">
        <v>51512.83</v>
      </c>
      <c r="F341" s="273">
        <v>0</v>
      </c>
      <c r="G341" s="368">
        <v>51512.83</v>
      </c>
      <c r="H341" s="19">
        <v>44517</v>
      </c>
      <c r="I341" s="5" t="s">
        <v>9256</v>
      </c>
      <c r="J341" s="18" t="s">
        <v>23</v>
      </c>
    </row>
    <row r="342" spans="1:10" s="375" customFormat="1" ht="142.5" customHeight="1">
      <c r="A342" s="44">
        <v>81</v>
      </c>
      <c r="B342" s="21" t="s">
        <v>4181</v>
      </c>
      <c r="C342" s="21" t="s">
        <v>8865</v>
      </c>
      <c r="D342" s="282">
        <v>1</v>
      </c>
      <c r="E342" s="368">
        <v>51512.83</v>
      </c>
      <c r="F342" s="273">
        <v>0</v>
      </c>
      <c r="G342" s="368">
        <v>51512.83</v>
      </c>
      <c r="H342" s="19">
        <v>44517</v>
      </c>
      <c r="I342" s="5" t="s">
        <v>9256</v>
      </c>
      <c r="J342" s="18" t="s">
        <v>23</v>
      </c>
    </row>
    <row r="343" spans="1:10" s="375" customFormat="1" ht="142.5" customHeight="1">
      <c r="A343" s="44">
        <v>82</v>
      </c>
      <c r="B343" s="21" t="s">
        <v>4181</v>
      </c>
      <c r="C343" s="21" t="s">
        <v>8865</v>
      </c>
      <c r="D343" s="282">
        <v>1</v>
      </c>
      <c r="E343" s="368">
        <v>51512.83</v>
      </c>
      <c r="F343" s="273">
        <v>0</v>
      </c>
      <c r="G343" s="368">
        <v>51512.83</v>
      </c>
      <c r="H343" s="19">
        <v>44517</v>
      </c>
      <c r="I343" s="5" t="s">
        <v>9256</v>
      </c>
      <c r="J343" s="18" t="s">
        <v>23</v>
      </c>
    </row>
    <row r="344" spans="1:10" s="375" customFormat="1" ht="142.5" customHeight="1">
      <c r="A344" s="44">
        <v>83</v>
      </c>
      <c r="B344" s="21" t="s">
        <v>4181</v>
      </c>
      <c r="C344" s="21" t="s">
        <v>8865</v>
      </c>
      <c r="D344" s="282">
        <v>1</v>
      </c>
      <c r="E344" s="368">
        <v>51512.83</v>
      </c>
      <c r="F344" s="273">
        <v>0</v>
      </c>
      <c r="G344" s="368">
        <v>51512.83</v>
      </c>
      <c r="H344" s="19">
        <v>44517</v>
      </c>
      <c r="I344" s="5" t="s">
        <v>9256</v>
      </c>
      <c r="J344" s="18" t="s">
        <v>23</v>
      </c>
    </row>
    <row r="345" spans="1:10" s="375" customFormat="1" ht="142.5" customHeight="1">
      <c r="A345" s="44">
        <v>84</v>
      </c>
      <c r="B345" s="21" t="s">
        <v>4181</v>
      </c>
      <c r="C345" s="21" t="s">
        <v>8865</v>
      </c>
      <c r="D345" s="282">
        <v>1</v>
      </c>
      <c r="E345" s="368">
        <v>51512.83</v>
      </c>
      <c r="F345" s="273">
        <v>0</v>
      </c>
      <c r="G345" s="368">
        <v>51512.83</v>
      </c>
      <c r="H345" s="19">
        <v>44517</v>
      </c>
      <c r="I345" s="5" t="s">
        <v>9256</v>
      </c>
      <c r="J345" s="18" t="s">
        <v>23</v>
      </c>
    </row>
    <row r="346" spans="1:10" s="375" customFormat="1" ht="142.5" customHeight="1">
      <c r="A346" s="44">
        <v>85</v>
      </c>
      <c r="B346" s="21" t="s">
        <v>4181</v>
      </c>
      <c r="C346" s="21" t="s">
        <v>8865</v>
      </c>
      <c r="D346" s="282">
        <v>1</v>
      </c>
      <c r="E346" s="368">
        <v>51512.83</v>
      </c>
      <c r="F346" s="273">
        <v>0</v>
      </c>
      <c r="G346" s="368">
        <v>51512.83</v>
      </c>
      <c r="H346" s="19">
        <v>44517</v>
      </c>
      <c r="I346" s="5" t="s">
        <v>9256</v>
      </c>
      <c r="J346" s="18" t="s">
        <v>23</v>
      </c>
    </row>
    <row r="347" spans="1:10" s="375" customFormat="1" ht="142.5" customHeight="1">
      <c r="A347" s="44">
        <v>86</v>
      </c>
      <c r="B347" s="21" t="s">
        <v>4181</v>
      </c>
      <c r="C347" s="21" t="s">
        <v>8865</v>
      </c>
      <c r="D347" s="282">
        <v>1</v>
      </c>
      <c r="E347" s="368">
        <v>51512.83</v>
      </c>
      <c r="F347" s="273">
        <v>0</v>
      </c>
      <c r="G347" s="368">
        <v>51512.83</v>
      </c>
      <c r="H347" s="19">
        <v>44517</v>
      </c>
      <c r="I347" s="5" t="s">
        <v>9256</v>
      </c>
      <c r="J347" s="18" t="s">
        <v>23</v>
      </c>
    </row>
    <row r="348" spans="1:10" s="375" customFormat="1" ht="142.5" customHeight="1">
      <c r="A348" s="44">
        <v>87</v>
      </c>
      <c r="B348" s="21" t="s">
        <v>4181</v>
      </c>
      <c r="C348" s="21" t="s">
        <v>8865</v>
      </c>
      <c r="D348" s="282">
        <v>1</v>
      </c>
      <c r="E348" s="368">
        <v>51512.83</v>
      </c>
      <c r="F348" s="273">
        <v>0</v>
      </c>
      <c r="G348" s="368">
        <v>51512.83</v>
      </c>
      <c r="H348" s="19">
        <v>44517</v>
      </c>
      <c r="I348" s="5" t="s">
        <v>9256</v>
      </c>
      <c r="J348" s="18" t="s">
        <v>23</v>
      </c>
    </row>
    <row r="349" spans="1:10" s="375" customFormat="1" ht="142.5" customHeight="1">
      <c r="A349" s="44">
        <v>88</v>
      </c>
      <c r="B349" s="21" t="s">
        <v>4181</v>
      </c>
      <c r="C349" s="21" t="s">
        <v>8865</v>
      </c>
      <c r="D349" s="282">
        <v>1</v>
      </c>
      <c r="E349" s="368">
        <v>51512.83</v>
      </c>
      <c r="F349" s="273">
        <v>0</v>
      </c>
      <c r="G349" s="368">
        <v>51512.83</v>
      </c>
      <c r="H349" s="19">
        <v>44517</v>
      </c>
      <c r="I349" s="5" t="s">
        <v>9256</v>
      </c>
      <c r="J349" s="18" t="s">
        <v>23</v>
      </c>
    </row>
    <row r="350" spans="1:10" s="375" customFormat="1" ht="142.5" customHeight="1">
      <c r="A350" s="44">
        <v>89</v>
      </c>
      <c r="B350" s="21" t="s">
        <v>4181</v>
      </c>
      <c r="C350" s="21" t="s">
        <v>8865</v>
      </c>
      <c r="D350" s="282">
        <v>1</v>
      </c>
      <c r="E350" s="368">
        <v>51512.83</v>
      </c>
      <c r="F350" s="273">
        <v>0</v>
      </c>
      <c r="G350" s="368">
        <v>51512.83</v>
      </c>
      <c r="H350" s="19">
        <v>44517</v>
      </c>
      <c r="I350" s="5" t="s">
        <v>9256</v>
      </c>
      <c r="J350" s="18" t="s">
        <v>23</v>
      </c>
    </row>
    <row r="351" spans="1:10" s="375" customFormat="1" ht="142.5" customHeight="1">
      <c r="A351" s="44">
        <v>90</v>
      </c>
      <c r="B351" s="21" t="s">
        <v>4181</v>
      </c>
      <c r="C351" s="21" t="s">
        <v>8865</v>
      </c>
      <c r="D351" s="282">
        <v>1</v>
      </c>
      <c r="E351" s="368">
        <v>51512.83</v>
      </c>
      <c r="F351" s="273">
        <v>0</v>
      </c>
      <c r="G351" s="368">
        <v>51512.83</v>
      </c>
      <c r="H351" s="19">
        <v>44517</v>
      </c>
      <c r="I351" s="5" t="s">
        <v>9256</v>
      </c>
      <c r="J351" s="18" t="s">
        <v>23</v>
      </c>
    </row>
    <row r="352" spans="1:10" s="42" customFormat="1" ht="20.25">
      <c r="A352" s="104" t="s">
        <v>1142</v>
      </c>
      <c r="B352" s="104" t="s">
        <v>3831</v>
      </c>
      <c r="C352" s="104"/>
      <c r="D352" s="10">
        <f>SUM(D262:D351)</f>
        <v>90</v>
      </c>
      <c r="E352" s="35">
        <f>SUM(E262:E351)</f>
        <v>6284946.0700000022</v>
      </c>
      <c r="F352" s="35">
        <f>SUM(F262:F351)</f>
        <v>870186.61</v>
      </c>
      <c r="G352" s="34">
        <f>SUM(G262:G351)</f>
        <v>5414759.4600000037</v>
      </c>
      <c r="H352" s="36" t="s">
        <v>23</v>
      </c>
      <c r="I352" s="73" t="s">
        <v>23</v>
      </c>
      <c r="J352" s="73" t="s">
        <v>23</v>
      </c>
    </row>
    <row r="353" spans="1:10" s="42" customFormat="1" ht="38.25" customHeight="1">
      <c r="A353" s="104" t="s">
        <v>1144</v>
      </c>
      <c r="B353" s="1049" t="s">
        <v>3832</v>
      </c>
      <c r="C353" s="1063"/>
      <c r="D353" s="1063"/>
      <c r="E353" s="1063"/>
      <c r="F353" s="1063"/>
      <c r="G353" s="1063"/>
      <c r="H353" s="1063"/>
      <c r="I353" s="1063"/>
      <c r="J353" s="1063"/>
    </row>
    <row r="354" spans="1:10" s="42" customFormat="1" ht="40.5">
      <c r="A354" s="44">
        <v>1</v>
      </c>
      <c r="B354" s="21" t="s">
        <v>3919</v>
      </c>
      <c r="C354" s="21" t="s">
        <v>23</v>
      </c>
      <c r="D354" s="282">
        <v>1</v>
      </c>
      <c r="E354" s="368">
        <v>47988</v>
      </c>
      <c r="F354" s="273">
        <v>0</v>
      </c>
      <c r="G354" s="273">
        <f t="shared" ref="G354:G368" si="2">E354-F354</f>
        <v>47988</v>
      </c>
      <c r="H354" s="19">
        <v>40907</v>
      </c>
      <c r="I354" s="5" t="s">
        <v>3920</v>
      </c>
      <c r="J354" s="104"/>
    </row>
    <row r="355" spans="1:10" s="42" customFormat="1" ht="40.5">
      <c r="A355" s="44">
        <v>2</v>
      </c>
      <c r="B355" s="21" t="s">
        <v>3936</v>
      </c>
      <c r="C355" s="21" t="s">
        <v>23</v>
      </c>
      <c r="D355" s="282">
        <v>1</v>
      </c>
      <c r="E355" s="368">
        <v>40186</v>
      </c>
      <c r="F355" s="273">
        <v>0</v>
      </c>
      <c r="G355" s="273">
        <f t="shared" si="2"/>
        <v>40186</v>
      </c>
      <c r="H355" s="19">
        <v>40921</v>
      </c>
      <c r="I355" s="5" t="s">
        <v>3918</v>
      </c>
      <c r="J355" s="104"/>
    </row>
    <row r="356" spans="1:10" s="42" customFormat="1" ht="40.5">
      <c r="A356" s="44">
        <v>3</v>
      </c>
      <c r="B356" s="21" t="s">
        <v>3937</v>
      </c>
      <c r="C356" s="21" t="s">
        <v>23</v>
      </c>
      <c r="D356" s="282">
        <v>1</v>
      </c>
      <c r="E356" s="368">
        <v>42062</v>
      </c>
      <c r="F356" s="273">
        <v>0</v>
      </c>
      <c r="G356" s="273">
        <f t="shared" si="2"/>
        <v>42062</v>
      </c>
      <c r="H356" s="19">
        <v>40921</v>
      </c>
      <c r="I356" s="5" t="s">
        <v>3918</v>
      </c>
      <c r="J356" s="104"/>
    </row>
    <row r="357" spans="1:10" s="42" customFormat="1" ht="40.5">
      <c r="A357" s="44">
        <v>4</v>
      </c>
      <c r="B357" s="21" t="s">
        <v>3937</v>
      </c>
      <c r="C357" s="21" t="s">
        <v>23</v>
      </c>
      <c r="D357" s="282">
        <v>1</v>
      </c>
      <c r="E357" s="368">
        <v>42062</v>
      </c>
      <c r="F357" s="273">
        <v>0</v>
      </c>
      <c r="G357" s="273">
        <f t="shared" si="2"/>
        <v>42062</v>
      </c>
      <c r="H357" s="19">
        <v>40921</v>
      </c>
      <c r="I357" s="5" t="s">
        <v>3918</v>
      </c>
      <c r="J357" s="104"/>
    </row>
    <row r="358" spans="1:10" s="42" customFormat="1" ht="40.5">
      <c r="A358" s="44">
        <v>5</v>
      </c>
      <c r="B358" s="21" t="s">
        <v>3938</v>
      </c>
      <c r="C358" s="21" t="s">
        <v>23</v>
      </c>
      <c r="D358" s="282">
        <v>1</v>
      </c>
      <c r="E358" s="368">
        <v>42385</v>
      </c>
      <c r="F358" s="273">
        <v>0</v>
      </c>
      <c r="G358" s="273">
        <f t="shared" si="2"/>
        <v>42385</v>
      </c>
      <c r="H358" s="19">
        <v>40921</v>
      </c>
      <c r="I358" s="5" t="s">
        <v>3918</v>
      </c>
      <c r="J358" s="104"/>
    </row>
    <row r="359" spans="1:10" s="42" customFormat="1" ht="40.5">
      <c r="A359" s="44">
        <v>6</v>
      </c>
      <c r="B359" s="21" t="s">
        <v>3939</v>
      </c>
      <c r="C359" s="21" t="s">
        <v>23</v>
      </c>
      <c r="D359" s="282">
        <v>1</v>
      </c>
      <c r="E359" s="368">
        <v>45602</v>
      </c>
      <c r="F359" s="273">
        <v>0</v>
      </c>
      <c r="G359" s="273">
        <f t="shared" si="2"/>
        <v>45602</v>
      </c>
      <c r="H359" s="19">
        <v>40921</v>
      </c>
      <c r="I359" s="5" t="s">
        <v>3918</v>
      </c>
      <c r="J359" s="104"/>
    </row>
    <row r="360" spans="1:10" s="42" customFormat="1" ht="33.75" customHeight="1">
      <c r="A360" s="44">
        <v>7</v>
      </c>
      <c r="B360" s="21" t="s">
        <v>6114</v>
      </c>
      <c r="C360" s="21" t="s">
        <v>6115</v>
      </c>
      <c r="D360" s="282">
        <v>1</v>
      </c>
      <c r="E360" s="368">
        <v>45800</v>
      </c>
      <c r="F360" s="273">
        <v>0</v>
      </c>
      <c r="G360" s="273">
        <f t="shared" si="2"/>
        <v>45800</v>
      </c>
      <c r="H360" s="19">
        <v>42787</v>
      </c>
      <c r="I360" s="5" t="s">
        <v>3940</v>
      </c>
      <c r="J360" s="104"/>
    </row>
    <row r="361" spans="1:10" s="42" customFormat="1" ht="35.25" customHeight="1">
      <c r="A361" s="44">
        <v>8</v>
      </c>
      <c r="B361" s="21" t="s">
        <v>3941</v>
      </c>
      <c r="C361" s="21" t="s">
        <v>23</v>
      </c>
      <c r="D361" s="282">
        <v>1</v>
      </c>
      <c r="E361" s="368">
        <v>48250</v>
      </c>
      <c r="F361" s="273">
        <v>0</v>
      </c>
      <c r="G361" s="273">
        <f t="shared" si="2"/>
        <v>48250</v>
      </c>
      <c r="H361" s="19">
        <v>41269</v>
      </c>
      <c r="I361" s="5" t="s">
        <v>3942</v>
      </c>
      <c r="J361" s="104"/>
    </row>
    <row r="362" spans="1:10" s="42" customFormat="1" ht="40.5">
      <c r="A362" s="44">
        <v>9</v>
      </c>
      <c r="B362" s="21" t="s">
        <v>3939</v>
      </c>
      <c r="C362" s="21" t="s">
        <v>23</v>
      </c>
      <c r="D362" s="282">
        <v>1</v>
      </c>
      <c r="E362" s="368">
        <v>48493</v>
      </c>
      <c r="F362" s="273">
        <v>0</v>
      </c>
      <c r="G362" s="273">
        <f t="shared" si="2"/>
        <v>48493</v>
      </c>
      <c r="H362" s="19">
        <v>40921</v>
      </c>
      <c r="I362" s="5" t="s">
        <v>3918</v>
      </c>
      <c r="J362" s="104"/>
    </row>
    <row r="363" spans="1:10" s="42" customFormat="1" ht="40.5">
      <c r="A363" s="44">
        <v>10</v>
      </c>
      <c r="B363" s="21" t="s">
        <v>3943</v>
      </c>
      <c r="C363" s="21" t="s">
        <v>23</v>
      </c>
      <c r="D363" s="282">
        <v>1</v>
      </c>
      <c r="E363" s="368">
        <v>48789</v>
      </c>
      <c r="F363" s="273">
        <v>0</v>
      </c>
      <c r="G363" s="273">
        <f t="shared" si="2"/>
        <v>48789</v>
      </c>
      <c r="H363" s="19">
        <v>40921</v>
      </c>
      <c r="I363" s="5" t="s">
        <v>3918</v>
      </c>
      <c r="J363" s="104"/>
    </row>
    <row r="364" spans="1:10" s="42" customFormat="1" ht="40.5">
      <c r="A364" s="44">
        <v>11</v>
      </c>
      <c r="B364" s="21" t="s">
        <v>3945</v>
      </c>
      <c r="C364" s="21" t="s">
        <v>3946</v>
      </c>
      <c r="D364" s="282">
        <v>1</v>
      </c>
      <c r="E364" s="368">
        <v>48859.5</v>
      </c>
      <c r="F364" s="273">
        <v>6514.82</v>
      </c>
      <c r="G364" s="273">
        <f t="shared" si="2"/>
        <v>42344.68</v>
      </c>
      <c r="H364" s="19">
        <v>41373</v>
      </c>
      <c r="I364" s="5" t="s">
        <v>3903</v>
      </c>
      <c r="J364" s="18" t="s">
        <v>23</v>
      </c>
    </row>
    <row r="365" spans="1:10" s="42" customFormat="1" ht="40.5">
      <c r="A365" s="44">
        <v>12</v>
      </c>
      <c r="B365" s="21" t="s">
        <v>3945</v>
      </c>
      <c r="C365" s="21" t="s">
        <v>3946</v>
      </c>
      <c r="D365" s="282">
        <v>1</v>
      </c>
      <c r="E365" s="368">
        <v>48859.5</v>
      </c>
      <c r="F365" s="273">
        <v>6514.82</v>
      </c>
      <c r="G365" s="273">
        <f t="shared" si="2"/>
        <v>42344.68</v>
      </c>
      <c r="H365" s="19">
        <v>41373</v>
      </c>
      <c r="I365" s="5" t="s">
        <v>3903</v>
      </c>
      <c r="J365" s="18"/>
    </row>
    <row r="366" spans="1:10" s="42" customFormat="1" ht="40.5">
      <c r="A366" s="44">
        <v>13</v>
      </c>
      <c r="B366" s="21" t="s">
        <v>3947</v>
      </c>
      <c r="C366" s="21" t="s">
        <v>3948</v>
      </c>
      <c r="D366" s="282">
        <v>1</v>
      </c>
      <c r="E366" s="368">
        <v>49560</v>
      </c>
      <c r="F366" s="273">
        <v>0</v>
      </c>
      <c r="G366" s="273">
        <f t="shared" si="2"/>
        <v>49560</v>
      </c>
      <c r="H366" s="19">
        <v>40921</v>
      </c>
      <c r="I366" s="5" t="s">
        <v>3918</v>
      </c>
      <c r="J366" s="18"/>
    </row>
    <row r="367" spans="1:10" s="42" customFormat="1" ht="40.5">
      <c r="A367" s="44">
        <v>14</v>
      </c>
      <c r="B367" s="21" t="s">
        <v>6116</v>
      </c>
      <c r="C367" s="21" t="s">
        <v>6117</v>
      </c>
      <c r="D367" s="282">
        <v>1</v>
      </c>
      <c r="E367" s="368">
        <v>44273</v>
      </c>
      <c r="F367" s="273">
        <v>0</v>
      </c>
      <c r="G367" s="273">
        <f t="shared" si="2"/>
        <v>44273</v>
      </c>
      <c r="H367" s="19">
        <v>44159</v>
      </c>
      <c r="I367" s="5" t="s">
        <v>6118</v>
      </c>
      <c r="J367" s="18"/>
    </row>
    <row r="368" spans="1:10" s="42" customFormat="1" ht="40.5">
      <c r="A368" s="44">
        <v>15</v>
      </c>
      <c r="B368" s="21" t="s">
        <v>6119</v>
      </c>
      <c r="C368" s="21" t="s">
        <v>23</v>
      </c>
      <c r="D368" s="282">
        <v>1</v>
      </c>
      <c r="E368" s="368">
        <v>45000</v>
      </c>
      <c r="F368" s="273">
        <v>0</v>
      </c>
      <c r="G368" s="273">
        <f t="shared" si="2"/>
        <v>45000</v>
      </c>
      <c r="H368" s="19">
        <v>43802</v>
      </c>
      <c r="I368" s="5" t="s">
        <v>6120</v>
      </c>
      <c r="J368" s="18"/>
    </row>
    <row r="369" spans="1:10" s="375" customFormat="1" ht="153.75" customHeight="1">
      <c r="A369" s="44">
        <v>16</v>
      </c>
      <c r="B369" s="21" t="s">
        <v>4181</v>
      </c>
      <c r="C369" s="21" t="s">
        <v>8866</v>
      </c>
      <c r="D369" s="282">
        <v>1</v>
      </c>
      <c r="E369" s="368">
        <v>45815</v>
      </c>
      <c r="F369" s="273">
        <f>E369-G369</f>
        <v>0</v>
      </c>
      <c r="G369" s="273">
        <v>45815</v>
      </c>
      <c r="H369" s="19">
        <v>44440</v>
      </c>
      <c r="I369" s="5" t="s">
        <v>9257</v>
      </c>
      <c r="J369" s="18" t="s">
        <v>23</v>
      </c>
    </row>
    <row r="370" spans="1:10" s="375" customFormat="1" ht="153.75" customHeight="1">
      <c r="A370" s="44">
        <v>17</v>
      </c>
      <c r="B370" s="21" t="s">
        <v>4181</v>
      </c>
      <c r="C370" s="21" t="s">
        <v>8866</v>
      </c>
      <c r="D370" s="282">
        <v>1</v>
      </c>
      <c r="E370" s="368">
        <v>45815</v>
      </c>
      <c r="F370" s="273">
        <f t="shared" ref="F370:F422" si="3">E370-G370</f>
        <v>0</v>
      </c>
      <c r="G370" s="273">
        <v>45815</v>
      </c>
      <c r="H370" s="19">
        <v>44440</v>
      </c>
      <c r="I370" s="5" t="s">
        <v>9257</v>
      </c>
      <c r="J370" s="18" t="s">
        <v>23</v>
      </c>
    </row>
    <row r="371" spans="1:10" s="375" customFormat="1" ht="153.75" customHeight="1">
      <c r="A371" s="44">
        <v>18</v>
      </c>
      <c r="B371" s="21" t="s">
        <v>4181</v>
      </c>
      <c r="C371" s="21" t="s">
        <v>8866</v>
      </c>
      <c r="D371" s="282">
        <v>1</v>
      </c>
      <c r="E371" s="368">
        <v>45815</v>
      </c>
      <c r="F371" s="273">
        <f t="shared" si="3"/>
        <v>0</v>
      </c>
      <c r="G371" s="273">
        <v>45815</v>
      </c>
      <c r="H371" s="19">
        <v>44440</v>
      </c>
      <c r="I371" s="5" t="s">
        <v>9257</v>
      </c>
      <c r="J371" s="18" t="s">
        <v>23</v>
      </c>
    </row>
    <row r="372" spans="1:10" s="375" customFormat="1" ht="153.75" customHeight="1">
      <c r="A372" s="44">
        <v>19</v>
      </c>
      <c r="B372" s="21" t="s">
        <v>4181</v>
      </c>
      <c r="C372" s="21" t="s">
        <v>8866</v>
      </c>
      <c r="D372" s="282">
        <v>1</v>
      </c>
      <c r="E372" s="368">
        <v>45815</v>
      </c>
      <c r="F372" s="273">
        <f t="shared" si="3"/>
        <v>0</v>
      </c>
      <c r="G372" s="273">
        <v>45815</v>
      </c>
      <c r="H372" s="19">
        <v>44440</v>
      </c>
      <c r="I372" s="5" t="s">
        <v>9257</v>
      </c>
      <c r="J372" s="18" t="s">
        <v>23</v>
      </c>
    </row>
    <row r="373" spans="1:10" s="375" customFormat="1" ht="153.75" customHeight="1">
      <c r="A373" s="44">
        <v>20</v>
      </c>
      <c r="B373" s="21" t="s">
        <v>4181</v>
      </c>
      <c r="C373" s="21" t="s">
        <v>8866</v>
      </c>
      <c r="D373" s="282">
        <v>1</v>
      </c>
      <c r="E373" s="368">
        <v>45815</v>
      </c>
      <c r="F373" s="273">
        <f t="shared" si="3"/>
        <v>0</v>
      </c>
      <c r="G373" s="273">
        <v>45815</v>
      </c>
      <c r="H373" s="19">
        <v>44440</v>
      </c>
      <c r="I373" s="5" t="s">
        <v>9257</v>
      </c>
      <c r="J373" s="18" t="s">
        <v>23</v>
      </c>
    </row>
    <row r="374" spans="1:10" s="375" customFormat="1" ht="153.75" customHeight="1">
      <c r="A374" s="44">
        <v>21</v>
      </c>
      <c r="B374" s="21" t="s">
        <v>4181</v>
      </c>
      <c r="C374" s="21" t="s">
        <v>8867</v>
      </c>
      <c r="D374" s="282">
        <v>1</v>
      </c>
      <c r="E374" s="368">
        <v>44317</v>
      </c>
      <c r="F374" s="273">
        <f t="shared" si="3"/>
        <v>0</v>
      </c>
      <c r="G374" s="273">
        <v>44317</v>
      </c>
      <c r="H374" s="19">
        <v>44477</v>
      </c>
      <c r="I374" s="5" t="s">
        <v>9258</v>
      </c>
      <c r="J374" s="18" t="s">
        <v>23</v>
      </c>
    </row>
    <row r="375" spans="1:10" s="375" customFormat="1" ht="153.75" customHeight="1">
      <c r="A375" s="44">
        <v>22</v>
      </c>
      <c r="B375" s="21" t="s">
        <v>4181</v>
      </c>
      <c r="C375" s="21" t="s">
        <v>8867</v>
      </c>
      <c r="D375" s="282">
        <v>1</v>
      </c>
      <c r="E375" s="368">
        <v>44317</v>
      </c>
      <c r="F375" s="273">
        <f t="shared" si="3"/>
        <v>0</v>
      </c>
      <c r="G375" s="273">
        <v>44317</v>
      </c>
      <c r="H375" s="19">
        <v>44477</v>
      </c>
      <c r="I375" s="5" t="s">
        <v>9258</v>
      </c>
      <c r="J375" s="18" t="s">
        <v>23</v>
      </c>
    </row>
    <row r="376" spans="1:10" s="375" customFormat="1" ht="153.75" customHeight="1">
      <c r="A376" s="44">
        <v>23</v>
      </c>
      <c r="B376" s="21" t="s">
        <v>4181</v>
      </c>
      <c r="C376" s="21" t="s">
        <v>8867</v>
      </c>
      <c r="D376" s="282">
        <v>1</v>
      </c>
      <c r="E376" s="368">
        <v>44317</v>
      </c>
      <c r="F376" s="273">
        <f t="shared" si="3"/>
        <v>0</v>
      </c>
      <c r="G376" s="273">
        <v>44317</v>
      </c>
      <c r="H376" s="19">
        <v>44477</v>
      </c>
      <c r="I376" s="5" t="s">
        <v>9258</v>
      </c>
      <c r="J376" s="18" t="s">
        <v>23</v>
      </c>
    </row>
    <row r="377" spans="1:10" s="375" customFormat="1" ht="153.75" customHeight="1">
      <c r="A377" s="44">
        <v>24</v>
      </c>
      <c r="B377" s="21" t="s">
        <v>4181</v>
      </c>
      <c r="C377" s="21" t="s">
        <v>8867</v>
      </c>
      <c r="D377" s="282">
        <v>1</v>
      </c>
      <c r="E377" s="368">
        <v>44317</v>
      </c>
      <c r="F377" s="273">
        <f t="shared" si="3"/>
        <v>0</v>
      </c>
      <c r="G377" s="273">
        <v>44317</v>
      </c>
      <c r="H377" s="19">
        <v>44477</v>
      </c>
      <c r="I377" s="5" t="s">
        <v>9258</v>
      </c>
      <c r="J377" s="18" t="s">
        <v>23</v>
      </c>
    </row>
    <row r="378" spans="1:10" s="375" customFormat="1" ht="153.75" customHeight="1">
      <c r="A378" s="44">
        <v>25</v>
      </c>
      <c r="B378" s="21" t="s">
        <v>4181</v>
      </c>
      <c r="C378" s="21" t="s">
        <v>8867</v>
      </c>
      <c r="D378" s="282">
        <v>1</v>
      </c>
      <c r="E378" s="368">
        <v>44317</v>
      </c>
      <c r="F378" s="273">
        <f t="shared" si="3"/>
        <v>0</v>
      </c>
      <c r="G378" s="273">
        <v>44317</v>
      </c>
      <c r="H378" s="19">
        <v>44477</v>
      </c>
      <c r="I378" s="5" t="s">
        <v>9258</v>
      </c>
      <c r="J378" s="18" t="s">
        <v>23</v>
      </c>
    </row>
    <row r="379" spans="1:10" s="375" customFormat="1" ht="153.75" customHeight="1">
      <c r="A379" s="44">
        <v>26</v>
      </c>
      <c r="B379" s="21" t="s">
        <v>4181</v>
      </c>
      <c r="C379" s="21" t="s">
        <v>8867</v>
      </c>
      <c r="D379" s="282">
        <v>1</v>
      </c>
      <c r="E379" s="368">
        <v>44317</v>
      </c>
      <c r="F379" s="273">
        <f t="shared" si="3"/>
        <v>0</v>
      </c>
      <c r="G379" s="273">
        <v>44317</v>
      </c>
      <c r="H379" s="19">
        <v>44477</v>
      </c>
      <c r="I379" s="5" t="s">
        <v>9258</v>
      </c>
      <c r="J379" s="18" t="s">
        <v>23</v>
      </c>
    </row>
    <row r="380" spans="1:10" s="375" customFormat="1" ht="153.75" customHeight="1">
      <c r="A380" s="44">
        <v>27</v>
      </c>
      <c r="B380" s="21" t="s">
        <v>4181</v>
      </c>
      <c r="C380" s="21" t="s">
        <v>8867</v>
      </c>
      <c r="D380" s="282">
        <v>1</v>
      </c>
      <c r="E380" s="368">
        <v>44317</v>
      </c>
      <c r="F380" s="273">
        <f t="shared" si="3"/>
        <v>0</v>
      </c>
      <c r="G380" s="273">
        <v>44317</v>
      </c>
      <c r="H380" s="19">
        <v>44477</v>
      </c>
      <c r="I380" s="5" t="s">
        <v>9258</v>
      </c>
      <c r="J380" s="18" t="s">
        <v>23</v>
      </c>
    </row>
    <row r="381" spans="1:10" s="375" customFormat="1" ht="153.75" customHeight="1">
      <c r="A381" s="44">
        <v>28</v>
      </c>
      <c r="B381" s="21" t="s">
        <v>4181</v>
      </c>
      <c r="C381" s="21" t="s">
        <v>8867</v>
      </c>
      <c r="D381" s="282">
        <v>1</v>
      </c>
      <c r="E381" s="368">
        <v>44317</v>
      </c>
      <c r="F381" s="273">
        <f t="shared" si="3"/>
        <v>0</v>
      </c>
      <c r="G381" s="273">
        <v>44317</v>
      </c>
      <c r="H381" s="19">
        <v>44477</v>
      </c>
      <c r="I381" s="5" t="s">
        <v>9258</v>
      </c>
      <c r="J381" s="18" t="s">
        <v>23</v>
      </c>
    </row>
    <row r="382" spans="1:10" s="375" customFormat="1" ht="153.75" customHeight="1">
      <c r="A382" s="44">
        <v>29</v>
      </c>
      <c r="B382" s="21" t="s">
        <v>4181</v>
      </c>
      <c r="C382" s="21" t="s">
        <v>8867</v>
      </c>
      <c r="D382" s="282">
        <v>1</v>
      </c>
      <c r="E382" s="368">
        <v>44317</v>
      </c>
      <c r="F382" s="273">
        <f t="shared" si="3"/>
        <v>0</v>
      </c>
      <c r="G382" s="273">
        <v>44317</v>
      </c>
      <c r="H382" s="19">
        <v>44477</v>
      </c>
      <c r="I382" s="5" t="s">
        <v>9258</v>
      </c>
      <c r="J382" s="18" t="s">
        <v>23</v>
      </c>
    </row>
    <row r="383" spans="1:10" s="375" customFormat="1" ht="153.75" customHeight="1">
      <c r="A383" s="44">
        <v>30</v>
      </c>
      <c r="B383" s="21" t="s">
        <v>4181</v>
      </c>
      <c r="C383" s="21" t="s">
        <v>8867</v>
      </c>
      <c r="D383" s="282">
        <v>1</v>
      </c>
      <c r="E383" s="368">
        <v>44317</v>
      </c>
      <c r="F383" s="273">
        <f t="shared" si="3"/>
        <v>0</v>
      </c>
      <c r="G383" s="273">
        <v>44317</v>
      </c>
      <c r="H383" s="19">
        <v>44477</v>
      </c>
      <c r="I383" s="5" t="s">
        <v>9258</v>
      </c>
      <c r="J383" s="18" t="s">
        <v>23</v>
      </c>
    </row>
    <row r="384" spans="1:10" s="375" customFormat="1" ht="153.75" customHeight="1">
      <c r="A384" s="44">
        <v>31</v>
      </c>
      <c r="B384" s="21" t="s">
        <v>4181</v>
      </c>
      <c r="C384" s="21" t="s">
        <v>8867</v>
      </c>
      <c r="D384" s="282">
        <v>1</v>
      </c>
      <c r="E384" s="368">
        <v>44317</v>
      </c>
      <c r="F384" s="273">
        <f t="shared" si="3"/>
        <v>0</v>
      </c>
      <c r="G384" s="273">
        <v>44317</v>
      </c>
      <c r="H384" s="19">
        <v>44477</v>
      </c>
      <c r="I384" s="5" t="s">
        <v>9258</v>
      </c>
      <c r="J384" s="18" t="s">
        <v>23</v>
      </c>
    </row>
    <row r="385" spans="1:10" s="375" customFormat="1" ht="153.75" customHeight="1">
      <c r="A385" s="44">
        <v>32</v>
      </c>
      <c r="B385" s="21" t="s">
        <v>4181</v>
      </c>
      <c r="C385" s="21" t="s">
        <v>8867</v>
      </c>
      <c r="D385" s="282">
        <v>1</v>
      </c>
      <c r="E385" s="368">
        <v>44317</v>
      </c>
      <c r="F385" s="273">
        <f t="shared" si="3"/>
        <v>0</v>
      </c>
      <c r="G385" s="273">
        <v>44317</v>
      </c>
      <c r="H385" s="19">
        <v>44477</v>
      </c>
      <c r="I385" s="5" t="s">
        <v>9258</v>
      </c>
      <c r="J385" s="18" t="s">
        <v>23</v>
      </c>
    </row>
    <row r="386" spans="1:10" s="375" customFormat="1" ht="153.75" customHeight="1">
      <c r="A386" s="44">
        <v>33</v>
      </c>
      <c r="B386" s="21" t="s">
        <v>4181</v>
      </c>
      <c r="C386" s="21" t="s">
        <v>8867</v>
      </c>
      <c r="D386" s="282">
        <v>1</v>
      </c>
      <c r="E386" s="368">
        <v>44317</v>
      </c>
      <c r="F386" s="273">
        <f t="shared" si="3"/>
        <v>0</v>
      </c>
      <c r="G386" s="273">
        <v>44317</v>
      </c>
      <c r="H386" s="19">
        <v>44477</v>
      </c>
      <c r="I386" s="5" t="s">
        <v>9258</v>
      </c>
      <c r="J386" s="18" t="s">
        <v>23</v>
      </c>
    </row>
    <row r="387" spans="1:10" s="375" customFormat="1" ht="153.75" customHeight="1">
      <c r="A387" s="44">
        <v>34</v>
      </c>
      <c r="B387" s="21" t="s">
        <v>4181</v>
      </c>
      <c r="C387" s="21" t="s">
        <v>8867</v>
      </c>
      <c r="D387" s="282">
        <v>1</v>
      </c>
      <c r="E387" s="368">
        <v>44317</v>
      </c>
      <c r="F387" s="273">
        <f t="shared" si="3"/>
        <v>0</v>
      </c>
      <c r="G387" s="273">
        <v>44317</v>
      </c>
      <c r="H387" s="19">
        <v>44477</v>
      </c>
      <c r="I387" s="5" t="s">
        <v>9258</v>
      </c>
      <c r="J387" s="18" t="s">
        <v>23</v>
      </c>
    </row>
    <row r="388" spans="1:10" s="375" customFormat="1" ht="153.75" customHeight="1">
      <c r="A388" s="44">
        <v>35</v>
      </c>
      <c r="B388" s="21" t="s">
        <v>4181</v>
      </c>
      <c r="C388" s="21" t="s">
        <v>8867</v>
      </c>
      <c r="D388" s="282">
        <v>1</v>
      </c>
      <c r="E388" s="368">
        <v>44317</v>
      </c>
      <c r="F388" s="273">
        <f t="shared" si="3"/>
        <v>0</v>
      </c>
      <c r="G388" s="273">
        <v>44317</v>
      </c>
      <c r="H388" s="19">
        <v>44477</v>
      </c>
      <c r="I388" s="5" t="s">
        <v>9258</v>
      </c>
      <c r="J388" s="18" t="s">
        <v>23</v>
      </c>
    </row>
    <row r="389" spans="1:10" s="375" customFormat="1" ht="153.75" customHeight="1">
      <c r="A389" s="44">
        <v>36</v>
      </c>
      <c r="B389" s="21" t="s">
        <v>4181</v>
      </c>
      <c r="C389" s="21" t="s">
        <v>8867</v>
      </c>
      <c r="D389" s="282">
        <v>1</v>
      </c>
      <c r="E389" s="368">
        <v>44317</v>
      </c>
      <c r="F389" s="273">
        <f t="shared" si="3"/>
        <v>0</v>
      </c>
      <c r="G389" s="273">
        <v>44317</v>
      </c>
      <c r="H389" s="19">
        <v>44477</v>
      </c>
      <c r="I389" s="5" t="s">
        <v>9258</v>
      </c>
      <c r="J389" s="18" t="s">
        <v>23</v>
      </c>
    </row>
    <row r="390" spans="1:10" s="375" customFormat="1" ht="153.75" customHeight="1">
      <c r="A390" s="44">
        <v>37</v>
      </c>
      <c r="B390" s="21" t="s">
        <v>4181</v>
      </c>
      <c r="C390" s="21" t="s">
        <v>8867</v>
      </c>
      <c r="D390" s="282">
        <v>1</v>
      </c>
      <c r="E390" s="368">
        <v>44317</v>
      </c>
      <c r="F390" s="273">
        <f t="shared" si="3"/>
        <v>0</v>
      </c>
      <c r="G390" s="273">
        <v>44317</v>
      </c>
      <c r="H390" s="19">
        <v>44477</v>
      </c>
      <c r="I390" s="5" t="s">
        <v>9258</v>
      </c>
      <c r="J390" s="18" t="s">
        <v>23</v>
      </c>
    </row>
    <row r="391" spans="1:10" s="375" customFormat="1" ht="153.75" customHeight="1">
      <c r="A391" s="44">
        <v>38</v>
      </c>
      <c r="B391" s="21" t="s">
        <v>4181</v>
      </c>
      <c r="C391" s="21" t="s">
        <v>8867</v>
      </c>
      <c r="D391" s="282">
        <v>1</v>
      </c>
      <c r="E391" s="368">
        <v>44317</v>
      </c>
      <c r="F391" s="273">
        <f t="shared" si="3"/>
        <v>0</v>
      </c>
      <c r="G391" s="273">
        <v>44317</v>
      </c>
      <c r="H391" s="19">
        <v>44477</v>
      </c>
      <c r="I391" s="5" t="s">
        <v>9258</v>
      </c>
      <c r="J391" s="18" t="s">
        <v>23</v>
      </c>
    </row>
    <row r="392" spans="1:10" s="375" customFormat="1" ht="153.75" customHeight="1">
      <c r="A392" s="44">
        <v>39</v>
      </c>
      <c r="B392" s="21" t="s">
        <v>4181</v>
      </c>
      <c r="C392" s="21" t="s">
        <v>8867</v>
      </c>
      <c r="D392" s="282">
        <v>1</v>
      </c>
      <c r="E392" s="368">
        <v>44317</v>
      </c>
      <c r="F392" s="273">
        <f t="shared" si="3"/>
        <v>0</v>
      </c>
      <c r="G392" s="273">
        <v>44317</v>
      </c>
      <c r="H392" s="19">
        <v>44477</v>
      </c>
      <c r="I392" s="5" t="s">
        <v>9258</v>
      </c>
      <c r="J392" s="18" t="s">
        <v>23</v>
      </c>
    </row>
    <row r="393" spans="1:10" s="375" customFormat="1" ht="153.75" customHeight="1">
      <c r="A393" s="44">
        <v>40</v>
      </c>
      <c r="B393" s="21" t="s">
        <v>4181</v>
      </c>
      <c r="C393" s="21" t="s">
        <v>8867</v>
      </c>
      <c r="D393" s="282">
        <v>1</v>
      </c>
      <c r="E393" s="368">
        <v>44317</v>
      </c>
      <c r="F393" s="273">
        <f t="shared" si="3"/>
        <v>0</v>
      </c>
      <c r="G393" s="273">
        <v>44317</v>
      </c>
      <c r="H393" s="19">
        <v>44477</v>
      </c>
      <c r="I393" s="5" t="s">
        <v>9258</v>
      </c>
      <c r="J393" s="18" t="s">
        <v>23</v>
      </c>
    </row>
    <row r="394" spans="1:10" s="375" customFormat="1" ht="153.75" customHeight="1">
      <c r="A394" s="44">
        <v>41</v>
      </c>
      <c r="B394" s="21" t="s">
        <v>4181</v>
      </c>
      <c r="C394" s="21" t="s">
        <v>8867</v>
      </c>
      <c r="D394" s="282">
        <v>1</v>
      </c>
      <c r="E394" s="368">
        <v>44317</v>
      </c>
      <c r="F394" s="273">
        <f t="shared" si="3"/>
        <v>0</v>
      </c>
      <c r="G394" s="273">
        <v>44317</v>
      </c>
      <c r="H394" s="19">
        <v>44477</v>
      </c>
      <c r="I394" s="5" t="s">
        <v>9258</v>
      </c>
      <c r="J394" s="18" t="s">
        <v>23</v>
      </c>
    </row>
    <row r="395" spans="1:10" s="375" customFormat="1" ht="153.75" customHeight="1">
      <c r="A395" s="44">
        <v>42</v>
      </c>
      <c r="B395" s="21" t="s">
        <v>4181</v>
      </c>
      <c r="C395" s="21" t="s">
        <v>8867</v>
      </c>
      <c r="D395" s="282">
        <v>1</v>
      </c>
      <c r="E395" s="368">
        <v>44317</v>
      </c>
      <c r="F395" s="273">
        <f t="shared" si="3"/>
        <v>0</v>
      </c>
      <c r="G395" s="273">
        <v>44317</v>
      </c>
      <c r="H395" s="19">
        <v>44477</v>
      </c>
      <c r="I395" s="5" t="s">
        <v>9258</v>
      </c>
      <c r="J395" s="18" t="s">
        <v>23</v>
      </c>
    </row>
    <row r="396" spans="1:10" s="375" customFormat="1" ht="153.75" customHeight="1">
      <c r="A396" s="44">
        <v>43</v>
      </c>
      <c r="B396" s="21" t="s">
        <v>4181</v>
      </c>
      <c r="C396" s="21" t="s">
        <v>8867</v>
      </c>
      <c r="D396" s="282">
        <v>1</v>
      </c>
      <c r="E396" s="368">
        <v>44317</v>
      </c>
      <c r="F396" s="273">
        <f t="shared" si="3"/>
        <v>0</v>
      </c>
      <c r="G396" s="273">
        <v>44317</v>
      </c>
      <c r="H396" s="19">
        <v>44477</v>
      </c>
      <c r="I396" s="5" t="s">
        <v>9258</v>
      </c>
      <c r="J396" s="18" t="s">
        <v>23</v>
      </c>
    </row>
    <row r="397" spans="1:10" s="375" customFormat="1" ht="153.75" customHeight="1">
      <c r="A397" s="44">
        <v>44</v>
      </c>
      <c r="B397" s="21" t="s">
        <v>4181</v>
      </c>
      <c r="C397" s="21" t="s">
        <v>8867</v>
      </c>
      <c r="D397" s="282">
        <v>1</v>
      </c>
      <c r="E397" s="368">
        <v>44317</v>
      </c>
      <c r="F397" s="273">
        <f t="shared" si="3"/>
        <v>0</v>
      </c>
      <c r="G397" s="273">
        <v>44317</v>
      </c>
      <c r="H397" s="19">
        <v>44477</v>
      </c>
      <c r="I397" s="5" t="s">
        <v>9258</v>
      </c>
      <c r="J397" s="18" t="s">
        <v>23</v>
      </c>
    </row>
    <row r="398" spans="1:10" s="375" customFormat="1" ht="153.75" customHeight="1">
      <c r="A398" s="44">
        <v>45</v>
      </c>
      <c r="B398" s="21" t="s">
        <v>4181</v>
      </c>
      <c r="C398" s="21" t="s">
        <v>8867</v>
      </c>
      <c r="D398" s="282">
        <v>1</v>
      </c>
      <c r="E398" s="368">
        <v>44317</v>
      </c>
      <c r="F398" s="273">
        <f t="shared" si="3"/>
        <v>0</v>
      </c>
      <c r="G398" s="273">
        <v>44317</v>
      </c>
      <c r="H398" s="19">
        <v>44477</v>
      </c>
      <c r="I398" s="5" t="s">
        <v>9258</v>
      </c>
      <c r="J398" s="18" t="s">
        <v>23</v>
      </c>
    </row>
    <row r="399" spans="1:10" s="375" customFormat="1" ht="153.75" customHeight="1">
      <c r="A399" s="44">
        <v>46</v>
      </c>
      <c r="B399" s="21" t="s">
        <v>4181</v>
      </c>
      <c r="C399" s="21" t="s">
        <v>8867</v>
      </c>
      <c r="D399" s="282">
        <v>1</v>
      </c>
      <c r="E399" s="368">
        <v>44317</v>
      </c>
      <c r="F399" s="273">
        <f t="shared" si="3"/>
        <v>0</v>
      </c>
      <c r="G399" s="273">
        <v>44317</v>
      </c>
      <c r="H399" s="19">
        <v>44477</v>
      </c>
      <c r="I399" s="5" t="s">
        <v>9258</v>
      </c>
      <c r="J399" s="18" t="s">
        <v>23</v>
      </c>
    </row>
    <row r="400" spans="1:10" s="375" customFormat="1" ht="153.75" customHeight="1">
      <c r="A400" s="44">
        <v>47</v>
      </c>
      <c r="B400" s="21" t="s">
        <v>4181</v>
      </c>
      <c r="C400" s="21" t="s">
        <v>8867</v>
      </c>
      <c r="D400" s="282">
        <v>1</v>
      </c>
      <c r="E400" s="368">
        <v>44317</v>
      </c>
      <c r="F400" s="273">
        <f t="shared" si="3"/>
        <v>0</v>
      </c>
      <c r="G400" s="273">
        <v>44317</v>
      </c>
      <c r="H400" s="19">
        <v>44477</v>
      </c>
      <c r="I400" s="5" t="s">
        <v>9258</v>
      </c>
      <c r="J400" s="18" t="s">
        <v>23</v>
      </c>
    </row>
    <row r="401" spans="1:10" s="375" customFormat="1" ht="153.75" customHeight="1">
      <c r="A401" s="44">
        <v>48</v>
      </c>
      <c r="B401" s="21" t="s">
        <v>4181</v>
      </c>
      <c r="C401" s="21" t="s">
        <v>8867</v>
      </c>
      <c r="D401" s="282">
        <v>1</v>
      </c>
      <c r="E401" s="368">
        <v>44317</v>
      </c>
      <c r="F401" s="273">
        <f t="shared" si="3"/>
        <v>0</v>
      </c>
      <c r="G401" s="273">
        <v>44317</v>
      </c>
      <c r="H401" s="19">
        <v>44477</v>
      </c>
      <c r="I401" s="5" t="s">
        <v>9258</v>
      </c>
      <c r="J401" s="18" t="s">
        <v>23</v>
      </c>
    </row>
    <row r="402" spans="1:10" s="375" customFormat="1" ht="153.75" customHeight="1">
      <c r="A402" s="44">
        <v>49</v>
      </c>
      <c r="B402" s="21" t="s">
        <v>4181</v>
      </c>
      <c r="C402" s="21" t="s">
        <v>8867</v>
      </c>
      <c r="D402" s="282">
        <v>1</v>
      </c>
      <c r="E402" s="368">
        <v>44317</v>
      </c>
      <c r="F402" s="273">
        <f t="shared" si="3"/>
        <v>0</v>
      </c>
      <c r="G402" s="273">
        <v>44317</v>
      </c>
      <c r="H402" s="19">
        <v>44477</v>
      </c>
      <c r="I402" s="5" t="s">
        <v>9258</v>
      </c>
      <c r="J402" s="18" t="s">
        <v>23</v>
      </c>
    </row>
    <row r="403" spans="1:10" s="375" customFormat="1" ht="153.75" customHeight="1">
      <c r="A403" s="44">
        <v>50</v>
      </c>
      <c r="B403" s="21" t="s">
        <v>4181</v>
      </c>
      <c r="C403" s="21" t="s">
        <v>8867</v>
      </c>
      <c r="D403" s="282">
        <v>1</v>
      </c>
      <c r="E403" s="368">
        <v>44317</v>
      </c>
      <c r="F403" s="273">
        <f t="shared" si="3"/>
        <v>0</v>
      </c>
      <c r="G403" s="273">
        <v>44317</v>
      </c>
      <c r="H403" s="19">
        <v>44477</v>
      </c>
      <c r="I403" s="5" t="s">
        <v>9258</v>
      </c>
      <c r="J403" s="18" t="s">
        <v>23</v>
      </c>
    </row>
    <row r="404" spans="1:10" s="375" customFormat="1" ht="153.75" customHeight="1">
      <c r="A404" s="44">
        <v>51</v>
      </c>
      <c r="B404" s="21" t="s">
        <v>4181</v>
      </c>
      <c r="C404" s="21" t="s">
        <v>8867</v>
      </c>
      <c r="D404" s="282">
        <v>1</v>
      </c>
      <c r="E404" s="368">
        <v>44317</v>
      </c>
      <c r="F404" s="273">
        <f t="shared" si="3"/>
        <v>0</v>
      </c>
      <c r="G404" s="273">
        <v>44317</v>
      </c>
      <c r="H404" s="19">
        <v>44477</v>
      </c>
      <c r="I404" s="5" t="s">
        <v>9258</v>
      </c>
      <c r="J404" s="18" t="s">
        <v>23</v>
      </c>
    </row>
    <row r="405" spans="1:10" s="375" customFormat="1" ht="153.75" customHeight="1">
      <c r="A405" s="44">
        <v>52</v>
      </c>
      <c r="B405" s="21" t="s">
        <v>4181</v>
      </c>
      <c r="C405" s="21" t="s">
        <v>8867</v>
      </c>
      <c r="D405" s="282">
        <v>1</v>
      </c>
      <c r="E405" s="368">
        <v>44317</v>
      </c>
      <c r="F405" s="273">
        <f t="shared" si="3"/>
        <v>0</v>
      </c>
      <c r="G405" s="273">
        <v>44317</v>
      </c>
      <c r="H405" s="19">
        <v>44477</v>
      </c>
      <c r="I405" s="5" t="s">
        <v>9258</v>
      </c>
      <c r="J405" s="18" t="s">
        <v>23</v>
      </c>
    </row>
    <row r="406" spans="1:10" s="375" customFormat="1" ht="153.75" customHeight="1">
      <c r="A406" s="44">
        <v>53</v>
      </c>
      <c r="B406" s="21" t="s">
        <v>4181</v>
      </c>
      <c r="C406" s="21" t="s">
        <v>8867</v>
      </c>
      <c r="D406" s="282">
        <v>1</v>
      </c>
      <c r="E406" s="368">
        <v>44317</v>
      </c>
      <c r="F406" s="273">
        <f t="shared" si="3"/>
        <v>0</v>
      </c>
      <c r="G406" s="273">
        <v>44317</v>
      </c>
      <c r="H406" s="19">
        <v>44477</v>
      </c>
      <c r="I406" s="5" t="s">
        <v>9258</v>
      </c>
      <c r="J406" s="18" t="s">
        <v>23</v>
      </c>
    </row>
    <row r="407" spans="1:10" s="375" customFormat="1" ht="153.75" customHeight="1">
      <c r="A407" s="44">
        <v>54</v>
      </c>
      <c r="B407" s="21" t="s">
        <v>4181</v>
      </c>
      <c r="C407" s="21" t="s">
        <v>8867</v>
      </c>
      <c r="D407" s="282">
        <v>1</v>
      </c>
      <c r="E407" s="368">
        <v>44317</v>
      </c>
      <c r="F407" s="273">
        <f t="shared" si="3"/>
        <v>0</v>
      </c>
      <c r="G407" s="273">
        <v>44317</v>
      </c>
      <c r="H407" s="19">
        <v>44477</v>
      </c>
      <c r="I407" s="5" t="s">
        <v>9258</v>
      </c>
      <c r="J407" s="18" t="s">
        <v>23</v>
      </c>
    </row>
    <row r="408" spans="1:10" s="375" customFormat="1" ht="153.75" customHeight="1">
      <c r="A408" s="44">
        <v>55</v>
      </c>
      <c r="B408" s="21" t="s">
        <v>4181</v>
      </c>
      <c r="C408" s="21" t="s">
        <v>8867</v>
      </c>
      <c r="D408" s="282">
        <v>1</v>
      </c>
      <c r="E408" s="368">
        <v>44317</v>
      </c>
      <c r="F408" s="273">
        <f t="shared" si="3"/>
        <v>0</v>
      </c>
      <c r="G408" s="273">
        <v>44317</v>
      </c>
      <c r="H408" s="19">
        <v>44477</v>
      </c>
      <c r="I408" s="5" t="s">
        <v>9258</v>
      </c>
      <c r="J408" s="18" t="s">
        <v>23</v>
      </c>
    </row>
    <row r="409" spans="1:10" s="375" customFormat="1" ht="153.75" customHeight="1">
      <c r="A409" s="44">
        <v>56</v>
      </c>
      <c r="B409" s="21" t="s">
        <v>4181</v>
      </c>
      <c r="C409" s="21" t="s">
        <v>8867</v>
      </c>
      <c r="D409" s="282">
        <v>1</v>
      </c>
      <c r="E409" s="368">
        <v>44317</v>
      </c>
      <c r="F409" s="273">
        <f t="shared" si="3"/>
        <v>0</v>
      </c>
      <c r="G409" s="273">
        <v>44317</v>
      </c>
      <c r="H409" s="19">
        <v>44477</v>
      </c>
      <c r="I409" s="5" t="s">
        <v>9258</v>
      </c>
      <c r="J409" s="18" t="s">
        <v>23</v>
      </c>
    </row>
    <row r="410" spans="1:10" s="375" customFormat="1" ht="153.75" customHeight="1">
      <c r="A410" s="44">
        <v>57</v>
      </c>
      <c r="B410" s="21" t="s">
        <v>4181</v>
      </c>
      <c r="C410" s="21" t="s">
        <v>8867</v>
      </c>
      <c r="D410" s="282">
        <v>1</v>
      </c>
      <c r="E410" s="368">
        <v>44317</v>
      </c>
      <c r="F410" s="273">
        <f t="shared" si="3"/>
        <v>0</v>
      </c>
      <c r="G410" s="273">
        <v>44317</v>
      </c>
      <c r="H410" s="19">
        <v>44477</v>
      </c>
      <c r="I410" s="5" t="s">
        <v>9258</v>
      </c>
      <c r="J410" s="18" t="s">
        <v>23</v>
      </c>
    </row>
    <row r="411" spans="1:10" s="375" customFormat="1" ht="153.75" customHeight="1">
      <c r="A411" s="44">
        <v>58</v>
      </c>
      <c r="B411" s="21" t="s">
        <v>4181</v>
      </c>
      <c r="C411" s="21" t="s">
        <v>8867</v>
      </c>
      <c r="D411" s="282">
        <v>1</v>
      </c>
      <c r="E411" s="368">
        <v>44317</v>
      </c>
      <c r="F411" s="273">
        <f t="shared" si="3"/>
        <v>0</v>
      </c>
      <c r="G411" s="273">
        <v>44317</v>
      </c>
      <c r="H411" s="19">
        <v>44477</v>
      </c>
      <c r="I411" s="5" t="s">
        <v>9258</v>
      </c>
      <c r="J411" s="18" t="s">
        <v>23</v>
      </c>
    </row>
    <row r="412" spans="1:10" s="375" customFormat="1" ht="153.75" customHeight="1">
      <c r="A412" s="44">
        <v>59</v>
      </c>
      <c r="B412" s="21" t="s">
        <v>4181</v>
      </c>
      <c r="C412" s="21" t="s">
        <v>8867</v>
      </c>
      <c r="D412" s="282">
        <v>1</v>
      </c>
      <c r="E412" s="368">
        <v>44317</v>
      </c>
      <c r="F412" s="273">
        <f t="shared" si="3"/>
        <v>0</v>
      </c>
      <c r="G412" s="273">
        <v>44317</v>
      </c>
      <c r="H412" s="19">
        <v>44477</v>
      </c>
      <c r="I412" s="5" t="s">
        <v>9258</v>
      </c>
      <c r="J412" s="18" t="s">
        <v>23</v>
      </c>
    </row>
    <row r="413" spans="1:10" s="375" customFormat="1" ht="153.75" customHeight="1">
      <c r="A413" s="44">
        <v>60</v>
      </c>
      <c r="B413" s="21" t="s">
        <v>4181</v>
      </c>
      <c r="C413" s="21" t="s">
        <v>8867</v>
      </c>
      <c r="D413" s="282">
        <v>1</v>
      </c>
      <c r="E413" s="368">
        <v>44317</v>
      </c>
      <c r="F413" s="273">
        <f t="shared" si="3"/>
        <v>0</v>
      </c>
      <c r="G413" s="273">
        <v>44317</v>
      </c>
      <c r="H413" s="19">
        <v>44477</v>
      </c>
      <c r="I413" s="5" t="s">
        <v>9258</v>
      </c>
      <c r="J413" s="18" t="s">
        <v>23</v>
      </c>
    </row>
    <row r="414" spans="1:10" s="375" customFormat="1" ht="153.75" customHeight="1">
      <c r="A414" s="44">
        <v>61</v>
      </c>
      <c r="B414" s="21" t="s">
        <v>4181</v>
      </c>
      <c r="C414" s="21" t="s">
        <v>8867</v>
      </c>
      <c r="D414" s="282">
        <v>1</v>
      </c>
      <c r="E414" s="368">
        <v>44317</v>
      </c>
      <c r="F414" s="273">
        <f t="shared" si="3"/>
        <v>0</v>
      </c>
      <c r="G414" s="273">
        <v>44317</v>
      </c>
      <c r="H414" s="19">
        <v>44477</v>
      </c>
      <c r="I414" s="5" t="s">
        <v>9258</v>
      </c>
      <c r="J414" s="18" t="s">
        <v>23</v>
      </c>
    </row>
    <row r="415" spans="1:10" s="375" customFormat="1" ht="153.75" customHeight="1">
      <c r="A415" s="44">
        <v>62</v>
      </c>
      <c r="B415" s="21" t="s">
        <v>4181</v>
      </c>
      <c r="C415" s="21" t="s">
        <v>8867</v>
      </c>
      <c r="D415" s="282">
        <v>1</v>
      </c>
      <c r="E415" s="368">
        <v>44317</v>
      </c>
      <c r="F415" s="273">
        <f t="shared" si="3"/>
        <v>0</v>
      </c>
      <c r="G415" s="273">
        <v>44317</v>
      </c>
      <c r="H415" s="19">
        <v>44477</v>
      </c>
      <c r="I415" s="5" t="s">
        <v>9258</v>
      </c>
      <c r="J415" s="18" t="s">
        <v>23</v>
      </c>
    </row>
    <row r="416" spans="1:10" s="375" customFormat="1" ht="153.75" customHeight="1">
      <c r="A416" s="44">
        <v>63</v>
      </c>
      <c r="B416" s="21" t="s">
        <v>4181</v>
      </c>
      <c r="C416" s="21" t="s">
        <v>8867</v>
      </c>
      <c r="D416" s="282">
        <v>1</v>
      </c>
      <c r="E416" s="368">
        <v>44317</v>
      </c>
      <c r="F416" s="273">
        <f t="shared" si="3"/>
        <v>0</v>
      </c>
      <c r="G416" s="273">
        <v>44317</v>
      </c>
      <c r="H416" s="19">
        <v>44477</v>
      </c>
      <c r="I416" s="5" t="s">
        <v>9258</v>
      </c>
      <c r="J416" s="18" t="s">
        <v>23</v>
      </c>
    </row>
    <row r="417" spans="1:10" s="375" customFormat="1" ht="153.75" customHeight="1">
      <c r="A417" s="44">
        <v>64</v>
      </c>
      <c r="B417" s="21" t="s">
        <v>4181</v>
      </c>
      <c r="C417" s="21" t="s">
        <v>8867</v>
      </c>
      <c r="D417" s="282">
        <v>1</v>
      </c>
      <c r="E417" s="368">
        <v>44317</v>
      </c>
      <c r="F417" s="273">
        <f t="shared" si="3"/>
        <v>0</v>
      </c>
      <c r="G417" s="273">
        <v>44317</v>
      </c>
      <c r="H417" s="19">
        <v>44477</v>
      </c>
      <c r="I417" s="5" t="s">
        <v>9258</v>
      </c>
      <c r="J417" s="18" t="s">
        <v>23</v>
      </c>
    </row>
    <row r="418" spans="1:10" s="375" customFormat="1" ht="153.75" customHeight="1">
      <c r="A418" s="44">
        <v>65</v>
      </c>
      <c r="B418" s="21" t="s">
        <v>4181</v>
      </c>
      <c r="C418" s="21" t="s">
        <v>8867</v>
      </c>
      <c r="D418" s="282">
        <v>1</v>
      </c>
      <c r="E418" s="368">
        <v>44317</v>
      </c>
      <c r="F418" s="273">
        <f t="shared" si="3"/>
        <v>0</v>
      </c>
      <c r="G418" s="273">
        <v>44317</v>
      </c>
      <c r="H418" s="19">
        <v>44477</v>
      </c>
      <c r="I418" s="5" t="s">
        <v>9258</v>
      </c>
      <c r="J418" s="18" t="s">
        <v>23</v>
      </c>
    </row>
    <row r="419" spans="1:10" s="375" customFormat="1" ht="153.75" customHeight="1">
      <c r="A419" s="44">
        <v>66</v>
      </c>
      <c r="B419" s="21" t="s">
        <v>4181</v>
      </c>
      <c r="C419" s="21" t="s">
        <v>8867</v>
      </c>
      <c r="D419" s="282">
        <v>1</v>
      </c>
      <c r="E419" s="368">
        <v>44317</v>
      </c>
      <c r="F419" s="273">
        <f t="shared" si="3"/>
        <v>0</v>
      </c>
      <c r="G419" s="273">
        <v>44317</v>
      </c>
      <c r="H419" s="19">
        <v>44477</v>
      </c>
      <c r="I419" s="5" t="s">
        <v>9258</v>
      </c>
      <c r="J419" s="18" t="s">
        <v>23</v>
      </c>
    </row>
    <row r="420" spans="1:10" s="375" customFormat="1" ht="153.75" customHeight="1">
      <c r="A420" s="44">
        <v>67</v>
      </c>
      <c r="B420" s="21" t="s">
        <v>4181</v>
      </c>
      <c r="C420" s="21" t="s">
        <v>8867</v>
      </c>
      <c r="D420" s="282">
        <v>1</v>
      </c>
      <c r="E420" s="368">
        <v>44317</v>
      </c>
      <c r="F420" s="273">
        <f>E420-G420</f>
        <v>0</v>
      </c>
      <c r="G420" s="273">
        <v>44317</v>
      </c>
      <c r="H420" s="19">
        <v>44477</v>
      </c>
      <c r="I420" s="5" t="s">
        <v>9258</v>
      </c>
      <c r="J420" s="18" t="s">
        <v>23</v>
      </c>
    </row>
    <row r="421" spans="1:10" s="375" customFormat="1" ht="153.75" customHeight="1">
      <c r="A421" s="44">
        <v>68</v>
      </c>
      <c r="B421" s="21" t="s">
        <v>4181</v>
      </c>
      <c r="C421" s="21" t="s">
        <v>8867</v>
      </c>
      <c r="D421" s="282">
        <v>1</v>
      </c>
      <c r="E421" s="368">
        <v>44317</v>
      </c>
      <c r="F421" s="273">
        <f t="shared" si="3"/>
        <v>0</v>
      </c>
      <c r="G421" s="273">
        <v>44317</v>
      </c>
      <c r="H421" s="19">
        <v>44477</v>
      </c>
      <c r="I421" s="5" t="s">
        <v>9258</v>
      </c>
      <c r="J421" s="18" t="s">
        <v>23</v>
      </c>
    </row>
    <row r="422" spans="1:10" s="375" customFormat="1" ht="153.75" customHeight="1">
      <c r="A422" s="44">
        <v>69</v>
      </c>
      <c r="B422" s="21" t="s">
        <v>8868</v>
      </c>
      <c r="C422" s="21" t="s">
        <v>3934</v>
      </c>
      <c r="D422" s="282">
        <v>1</v>
      </c>
      <c r="E422" s="368">
        <v>46000</v>
      </c>
      <c r="F422" s="273">
        <f t="shared" si="3"/>
        <v>0</v>
      </c>
      <c r="G422" s="273">
        <v>46000</v>
      </c>
      <c r="H422" s="19">
        <v>44539</v>
      </c>
      <c r="I422" s="5" t="s">
        <v>9259</v>
      </c>
      <c r="J422" s="18"/>
    </row>
    <row r="423" spans="1:10" s="42" customFormat="1" ht="20.25">
      <c r="A423" s="104" t="s">
        <v>1144</v>
      </c>
      <c r="B423" s="1049" t="s">
        <v>3844</v>
      </c>
      <c r="C423" s="1058"/>
      <c r="D423" s="10">
        <f>SUM(D354:D422)</f>
        <v>69</v>
      </c>
      <c r="E423" s="167">
        <f>SUM(E354:E422)</f>
        <v>3090460</v>
      </c>
      <c r="F423" s="167">
        <f>SUM(F354:F422)</f>
        <v>13029.64</v>
      </c>
      <c r="G423" s="35">
        <f>SUM(G354:G422)</f>
        <v>3077430.36</v>
      </c>
      <c r="H423" s="11" t="s">
        <v>23</v>
      </c>
      <c r="I423" s="103" t="s">
        <v>23</v>
      </c>
      <c r="J423" s="11" t="s">
        <v>23</v>
      </c>
    </row>
    <row r="424" spans="1:10" s="42" customFormat="1" ht="101.25" customHeight="1">
      <c r="A424" s="104" t="s">
        <v>1121</v>
      </c>
      <c r="B424" s="1049" t="s">
        <v>3949</v>
      </c>
      <c r="C424" s="1058"/>
      <c r="D424" s="10">
        <f>D260+D352+D423</f>
        <v>159</v>
      </c>
      <c r="E424" s="278">
        <f>E260+E352+E423</f>
        <v>9375406.0700000022</v>
      </c>
      <c r="F424" s="278">
        <f>F260+F352+F423</f>
        <v>883216.25</v>
      </c>
      <c r="G424" s="279">
        <f>G260+G352+G423</f>
        <v>8492189.820000004</v>
      </c>
      <c r="H424" s="11" t="s">
        <v>23</v>
      </c>
      <c r="I424" s="103" t="s">
        <v>23</v>
      </c>
      <c r="J424" s="11" t="s">
        <v>23</v>
      </c>
    </row>
    <row r="425" spans="1:10" s="42" customFormat="1" ht="53.25" customHeight="1">
      <c r="A425" s="104" t="s">
        <v>1158</v>
      </c>
      <c r="B425" s="1068" t="s">
        <v>1159</v>
      </c>
      <c r="C425" s="1074"/>
      <c r="D425" s="1074"/>
      <c r="E425" s="1074"/>
      <c r="F425" s="1074"/>
      <c r="G425" s="1074"/>
      <c r="H425" s="1074"/>
      <c r="I425" s="1074"/>
      <c r="J425" s="1075"/>
    </row>
    <row r="426" spans="1:10" s="42" customFormat="1" ht="20.25">
      <c r="A426" s="104" t="s">
        <v>1160</v>
      </c>
      <c r="B426" s="1068" t="s">
        <v>3828</v>
      </c>
      <c r="C426" s="1085"/>
      <c r="D426" s="1085"/>
      <c r="E426" s="1085"/>
      <c r="F426" s="1085"/>
      <c r="G426" s="1085"/>
      <c r="H426" s="1085"/>
      <c r="I426" s="1085"/>
      <c r="J426" s="1086"/>
    </row>
    <row r="427" spans="1:10" s="42" customFormat="1" ht="124.5" customHeight="1">
      <c r="A427" s="44">
        <v>1</v>
      </c>
      <c r="B427" s="12" t="s">
        <v>3950</v>
      </c>
      <c r="C427" s="12" t="s">
        <v>3951</v>
      </c>
      <c r="D427" s="325">
        <v>1</v>
      </c>
      <c r="E427" s="37">
        <v>138690</v>
      </c>
      <c r="F427" s="284">
        <v>0</v>
      </c>
      <c r="G427" s="368">
        <f>E427-F427</f>
        <v>138690</v>
      </c>
      <c r="H427" s="19">
        <v>38883</v>
      </c>
      <c r="I427" s="12" t="s">
        <v>3952</v>
      </c>
      <c r="J427" s="18" t="s">
        <v>23</v>
      </c>
    </row>
    <row r="428" spans="1:10" s="42" customFormat="1" ht="132.75" customHeight="1">
      <c r="A428" s="44">
        <v>2</v>
      </c>
      <c r="B428" s="12" t="s">
        <v>3953</v>
      </c>
      <c r="C428" s="12" t="s">
        <v>3954</v>
      </c>
      <c r="D428" s="325">
        <v>1</v>
      </c>
      <c r="E428" s="37">
        <v>1195000</v>
      </c>
      <c r="F428" s="368">
        <v>0</v>
      </c>
      <c r="G428" s="368">
        <f>E428-F428</f>
        <v>1195000</v>
      </c>
      <c r="H428" s="19">
        <v>41221</v>
      </c>
      <c r="I428" s="682" t="s">
        <v>3955</v>
      </c>
      <c r="J428" s="18" t="s">
        <v>23</v>
      </c>
    </row>
    <row r="429" spans="1:10" s="534" customFormat="1" ht="104.25" customHeight="1">
      <c r="A429" s="477">
        <v>3</v>
      </c>
      <c r="B429" s="1" t="s">
        <v>8795</v>
      </c>
      <c r="C429" s="1" t="s">
        <v>8869</v>
      </c>
      <c r="D429" s="683">
        <v>1</v>
      </c>
      <c r="E429" s="3">
        <v>2375200</v>
      </c>
      <c r="F429" s="382">
        <v>2355406.67</v>
      </c>
      <c r="G429" s="382">
        <f>E429-F429</f>
        <v>19793.330000000075</v>
      </c>
      <c r="H429" s="2">
        <v>44525</v>
      </c>
      <c r="I429" s="684" t="s">
        <v>8870</v>
      </c>
      <c r="J429" s="384" t="s">
        <v>23</v>
      </c>
    </row>
    <row r="430" spans="1:10" s="42" customFormat="1" ht="20.25">
      <c r="A430" s="104" t="s">
        <v>1160</v>
      </c>
      <c r="B430" s="162" t="s">
        <v>3829</v>
      </c>
      <c r="C430" s="163"/>
      <c r="D430" s="10">
        <f>D427+D428+D429</f>
        <v>3</v>
      </c>
      <c r="E430" s="278">
        <f>E427+E428+E429</f>
        <v>3708890</v>
      </c>
      <c r="F430" s="167">
        <f>F427+F428+F429</f>
        <v>2355406.67</v>
      </c>
      <c r="G430" s="35">
        <f>E430-F430</f>
        <v>1353483.33</v>
      </c>
      <c r="H430" s="11" t="s">
        <v>23</v>
      </c>
      <c r="I430" s="103" t="s">
        <v>23</v>
      </c>
      <c r="J430" s="11" t="s">
        <v>23</v>
      </c>
    </row>
    <row r="431" spans="1:10" s="42" customFormat="1" ht="32.25" customHeight="1">
      <c r="A431" s="104" t="s">
        <v>1171</v>
      </c>
      <c r="B431" s="1068" t="s">
        <v>3830</v>
      </c>
      <c r="C431" s="1085"/>
      <c r="D431" s="1085"/>
      <c r="E431" s="1085"/>
      <c r="F431" s="1085"/>
      <c r="G431" s="1085"/>
      <c r="H431" s="1085"/>
      <c r="I431" s="1085"/>
      <c r="J431" s="1086"/>
    </row>
    <row r="432" spans="1:10" s="42" customFormat="1" ht="69.75" customHeight="1">
      <c r="A432" s="44">
        <v>1</v>
      </c>
      <c r="B432" s="12" t="s">
        <v>6124</v>
      </c>
      <c r="C432" s="12" t="s">
        <v>6125</v>
      </c>
      <c r="D432" s="12">
        <v>1</v>
      </c>
      <c r="E432" s="6">
        <v>70018.5</v>
      </c>
      <c r="F432" s="273">
        <v>0</v>
      </c>
      <c r="G432" s="273">
        <f t="shared" ref="G432:G466" si="4">E432-F432</f>
        <v>70018.5</v>
      </c>
      <c r="H432" s="19">
        <v>40925</v>
      </c>
      <c r="I432" s="12" t="s">
        <v>6126</v>
      </c>
      <c r="J432" s="18" t="s">
        <v>23</v>
      </c>
    </row>
    <row r="433" spans="1:10" s="42" customFormat="1" ht="69.75" customHeight="1">
      <c r="A433" s="44">
        <v>2</v>
      </c>
      <c r="B433" s="12" t="s">
        <v>6127</v>
      </c>
      <c r="C433" s="12" t="s">
        <v>23</v>
      </c>
      <c r="D433" s="12">
        <v>1</v>
      </c>
      <c r="E433" s="6">
        <v>53280.01</v>
      </c>
      <c r="F433" s="273">
        <v>0</v>
      </c>
      <c r="G433" s="273">
        <f>E433-F433</f>
        <v>53280.01</v>
      </c>
      <c r="H433" s="19">
        <v>40925</v>
      </c>
      <c r="I433" s="12" t="s">
        <v>6126</v>
      </c>
      <c r="J433" s="18" t="s">
        <v>23</v>
      </c>
    </row>
    <row r="434" spans="1:10" s="42" customFormat="1" ht="69.75" customHeight="1">
      <c r="A434" s="44">
        <v>3</v>
      </c>
      <c r="B434" s="12" t="s">
        <v>6127</v>
      </c>
      <c r="C434" s="12" t="s">
        <v>23</v>
      </c>
      <c r="D434" s="12">
        <v>1</v>
      </c>
      <c r="E434" s="6">
        <v>53280.01</v>
      </c>
      <c r="F434" s="273">
        <v>0</v>
      </c>
      <c r="G434" s="273">
        <f t="shared" si="4"/>
        <v>53280.01</v>
      </c>
      <c r="H434" s="19">
        <v>40925</v>
      </c>
      <c r="I434" s="12" t="s">
        <v>6126</v>
      </c>
      <c r="J434" s="18" t="s">
        <v>23</v>
      </c>
    </row>
    <row r="435" spans="1:10" s="42" customFormat="1" ht="69.75" customHeight="1">
      <c r="A435" s="44">
        <v>4</v>
      </c>
      <c r="B435" s="12" t="s">
        <v>3987</v>
      </c>
      <c r="C435" s="12" t="s">
        <v>6128</v>
      </c>
      <c r="D435" s="12">
        <v>1</v>
      </c>
      <c r="E435" s="6">
        <v>169290</v>
      </c>
      <c r="F435" s="273">
        <v>0</v>
      </c>
      <c r="G435" s="273">
        <f t="shared" si="4"/>
        <v>169290</v>
      </c>
      <c r="H435" s="19">
        <v>40925</v>
      </c>
      <c r="I435" s="12" t="s">
        <v>6126</v>
      </c>
      <c r="J435" s="18" t="s">
        <v>23</v>
      </c>
    </row>
    <row r="436" spans="1:10" s="42" customFormat="1" ht="69.75" customHeight="1">
      <c r="A436" s="44">
        <v>5</v>
      </c>
      <c r="B436" s="12" t="s">
        <v>3957</v>
      </c>
      <c r="C436" s="12" t="s">
        <v>23</v>
      </c>
      <c r="D436" s="12">
        <v>1</v>
      </c>
      <c r="E436" s="6">
        <v>159383</v>
      </c>
      <c r="F436" s="273">
        <v>0</v>
      </c>
      <c r="G436" s="273">
        <f t="shared" si="4"/>
        <v>159383</v>
      </c>
      <c r="H436" s="19">
        <v>40925</v>
      </c>
      <c r="I436" s="12" t="s">
        <v>6126</v>
      </c>
      <c r="J436" s="18" t="s">
        <v>23</v>
      </c>
    </row>
    <row r="437" spans="1:10" s="42" customFormat="1" ht="69.75" customHeight="1">
      <c r="A437" s="44">
        <v>6</v>
      </c>
      <c r="B437" s="12" t="s">
        <v>6129</v>
      </c>
      <c r="C437" s="12" t="s">
        <v>23</v>
      </c>
      <c r="D437" s="12">
        <v>1</v>
      </c>
      <c r="E437" s="6">
        <v>208288.2</v>
      </c>
      <c r="F437" s="273">
        <v>0</v>
      </c>
      <c r="G437" s="273">
        <f t="shared" si="4"/>
        <v>208288.2</v>
      </c>
      <c r="H437" s="19">
        <v>40925</v>
      </c>
      <c r="I437" s="12" t="s">
        <v>6126</v>
      </c>
      <c r="J437" s="18" t="s">
        <v>23</v>
      </c>
    </row>
    <row r="438" spans="1:10" s="42" customFormat="1" ht="69.75" customHeight="1">
      <c r="A438" s="44">
        <v>7</v>
      </c>
      <c r="B438" s="12" t="s">
        <v>3958</v>
      </c>
      <c r="C438" s="12" t="s">
        <v>6130</v>
      </c>
      <c r="D438" s="12">
        <v>1</v>
      </c>
      <c r="E438" s="6">
        <v>82341</v>
      </c>
      <c r="F438" s="273">
        <v>0</v>
      </c>
      <c r="G438" s="273">
        <f t="shared" si="4"/>
        <v>82341</v>
      </c>
      <c r="H438" s="19">
        <v>40925</v>
      </c>
      <c r="I438" s="12" t="s">
        <v>6126</v>
      </c>
      <c r="J438" s="18" t="s">
        <v>23</v>
      </c>
    </row>
    <row r="439" spans="1:10" s="42" customFormat="1" ht="69.75" customHeight="1">
      <c r="A439" s="44">
        <v>8</v>
      </c>
      <c r="B439" s="12" t="s">
        <v>3922</v>
      </c>
      <c r="C439" s="12" t="s">
        <v>23</v>
      </c>
      <c r="D439" s="12">
        <v>1</v>
      </c>
      <c r="E439" s="6">
        <v>99100</v>
      </c>
      <c r="F439" s="273">
        <v>0</v>
      </c>
      <c r="G439" s="273">
        <f t="shared" si="4"/>
        <v>99100</v>
      </c>
      <c r="H439" s="19">
        <v>41465</v>
      </c>
      <c r="I439" s="12" t="s">
        <v>3923</v>
      </c>
      <c r="J439" s="18" t="s">
        <v>23</v>
      </c>
    </row>
    <row r="440" spans="1:10" s="42" customFormat="1" ht="69.75" customHeight="1">
      <c r="A440" s="44">
        <v>9</v>
      </c>
      <c r="B440" s="12" t="s">
        <v>3904</v>
      </c>
      <c r="C440" s="12" t="s">
        <v>6131</v>
      </c>
      <c r="D440" s="12">
        <v>1</v>
      </c>
      <c r="E440" s="6">
        <v>52470.5</v>
      </c>
      <c r="F440" s="273">
        <v>0</v>
      </c>
      <c r="G440" s="273">
        <f t="shared" si="4"/>
        <v>52470.5</v>
      </c>
      <c r="H440" s="19">
        <v>41558</v>
      </c>
      <c r="I440" s="12" t="s">
        <v>6132</v>
      </c>
      <c r="J440" s="18" t="s">
        <v>23</v>
      </c>
    </row>
    <row r="441" spans="1:10" s="42" customFormat="1" ht="69.75" customHeight="1">
      <c r="A441" s="44">
        <v>10</v>
      </c>
      <c r="B441" s="12" t="s">
        <v>3959</v>
      </c>
      <c r="C441" s="12" t="s">
        <v>23</v>
      </c>
      <c r="D441" s="12">
        <v>1</v>
      </c>
      <c r="E441" s="6">
        <v>102982.5</v>
      </c>
      <c r="F441" s="273">
        <v>0</v>
      </c>
      <c r="G441" s="273">
        <f t="shared" si="4"/>
        <v>102982.5</v>
      </c>
      <c r="H441" s="19">
        <v>41558</v>
      </c>
      <c r="I441" s="12" t="s">
        <v>6132</v>
      </c>
      <c r="J441" s="18" t="s">
        <v>23</v>
      </c>
    </row>
    <row r="442" spans="1:10" s="42" customFormat="1" ht="69.75" customHeight="1">
      <c r="A442" s="44">
        <v>11</v>
      </c>
      <c r="B442" s="12" t="s">
        <v>6133</v>
      </c>
      <c r="C442" s="12" t="s">
        <v>23</v>
      </c>
      <c r="D442" s="12">
        <v>1</v>
      </c>
      <c r="E442" s="6">
        <v>59600</v>
      </c>
      <c r="F442" s="273">
        <v>0</v>
      </c>
      <c r="G442" s="273">
        <f t="shared" si="4"/>
        <v>59600</v>
      </c>
      <c r="H442" s="19">
        <v>40925</v>
      </c>
      <c r="I442" s="12" t="s">
        <v>6126</v>
      </c>
      <c r="J442" s="18" t="s">
        <v>23</v>
      </c>
    </row>
    <row r="443" spans="1:10" s="42" customFormat="1" ht="69.75" customHeight="1">
      <c r="A443" s="44">
        <v>12</v>
      </c>
      <c r="B443" s="12" t="s">
        <v>3961</v>
      </c>
      <c r="C443" s="685" t="s">
        <v>23</v>
      </c>
      <c r="D443" s="12">
        <v>1</v>
      </c>
      <c r="E443" s="6">
        <v>89300</v>
      </c>
      <c r="F443" s="273">
        <v>0</v>
      </c>
      <c r="G443" s="273">
        <f>E443-F443</f>
        <v>89300</v>
      </c>
      <c r="H443" s="19">
        <v>42430</v>
      </c>
      <c r="I443" s="12" t="s">
        <v>3955</v>
      </c>
      <c r="J443" s="18" t="s">
        <v>23</v>
      </c>
    </row>
    <row r="444" spans="1:10" s="42" customFormat="1" ht="69.75" customHeight="1">
      <c r="A444" s="44">
        <v>13</v>
      </c>
      <c r="B444" s="12" t="s">
        <v>6134</v>
      </c>
      <c r="C444" s="12" t="s">
        <v>3914</v>
      </c>
      <c r="D444" s="12">
        <v>1</v>
      </c>
      <c r="E444" s="6">
        <v>155182.5</v>
      </c>
      <c r="F444" s="273">
        <v>0</v>
      </c>
      <c r="G444" s="273">
        <f t="shared" si="4"/>
        <v>155182.5</v>
      </c>
      <c r="H444" s="19">
        <v>41865</v>
      </c>
      <c r="I444" s="12" t="s">
        <v>6135</v>
      </c>
      <c r="J444" s="18" t="s">
        <v>23</v>
      </c>
    </row>
    <row r="445" spans="1:10" s="42" customFormat="1" ht="69.75" customHeight="1">
      <c r="A445" s="44">
        <v>14</v>
      </c>
      <c r="B445" s="12" t="s">
        <v>3916</v>
      </c>
      <c r="C445" s="12" t="s">
        <v>6022</v>
      </c>
      <c r="D445" s="12">
        <v>1</v>
      </c>
      <c r="E445" s="6">
        <v>74203</v>
      </c>
      <c r="F445" s="273">
        <v>0</v>
      </c>
      <c r="G445" s="273">
        <f t="shared" si="4"/>
        <v>74203</v>
      </c>
      <c r="H445" s="19">
        <v>41897</v>
      </c>
      <c r="I445" s="12" t="s">
        <v>3955</v>
      </c>
      <c r="J445" s="18" t="s">
        <v>23</v>
      </c>
    </row>
    <row r="446" spans="1:10" s="42" customFormat="1" ht="69.75" customHeight="1">
      <c r="A446" s="44">
        <v>15</v>
      </c>
      <c r="B446" s="12" t="s">
        <v>3991</v>
      </c>
      <c r="C446" s="12" t="s">
        <v>6136</v>
      </c>
      <c r="D446" s="12">
        <v>1</v>
      </c>
      <c r="E446" s="6">
        <v>177777</v>
      </c>
      <c r="F446" s="273">
        <v>124443.78</v>
      </c>
      <c r="G446" s="273">
        <f t="shared" si="4"/>
        <v>53333.22</v>
      </c>
      <c r="H446" s="19">
        <v>43364</v>
      </c>
      <c r="I446" s="12" t="s">
        <v>6137</v>
      </c>
      <c r="J446" s="18" t="s">
        <v>23</v>
      </c>
    </row>
    <row r="447" spans="1:10" s="42" customFormat="1" ht="69.75" customHeight="1">
      <c r="A447" s="44">
        <v>16</v>
      </c>
      <c r="B447" s="12" t="s">
        <v>3963</v>
      </c>
      <c r="C447" s="78" t="s">
        <v>6138</v>
      </c>
      <c r="D447" s="12">
        <v>1</v>
      </c>
      <c r="E447" s="6">
        <v>56900</v>
      </c>
      <c r="F447" s="273">
        <v>0</v>
      </c>
      <c r="G447" s="273">
        <f t="shared" si="4"/>
        <v>56900</v>
      </c>
      <c r="H447" s="19">
        <v>43677</v>
      </c>
      <c r="I447" s="19" t="s">
        <v>6139</v>
      </c>
      <c r="J447" s="18"/>
    </row>
    <row r="448" spans="1:10" s="42" customFormat="1" ht="69.75" customHeight="1">
      <c r="A448" s="44">
        <v>17</v>
      </c>
      <c r="B448" s="12" t="s">
        <v>3964</v>
      </c>
      <c r="C448" s="78" t="s">
        <v>3965</v>
      </c>
      <c r="D448" s="12">
        <v>1</v>
      </c>
      <c r="E448" s="6">
        <v>58400</v>
      </c>
      <c r="F448" s="273">
        <v>0</v>
      </c>
      <c r="G448" s="273">
        <f t="shared" si="4"/>
        <v>58400</v>
      </c>
      <c r="H448" s="19">
        <v>43677</v>
      </c>
      <c r="I448" s="19" t="s">
        <v>6140</v>
      </c>
      <c r="J448" s="18"/>
    </row>
    <row r="449" spans="1:10" s="42" customFormat="1" ht="69.75" customHeight="1">
      <c r="A449" s="44">
        <v>18</v>
      </c>
      <c r="B449" s="372" t="s">
        <v>3967</v>
      </c>
      <c r="C449" s="12" t="s">
        <v>23</v>
      </c>
      <c r="D449" s="12">
        <v>1</v>
      </c>
      <c r="E449" s="6">
        <v>64000</v>
      </c>
      <c r="F449" s="273">
        <v>0</v>
      </c>
      <c r="G449" s="273">
        <f t="shared" si="4"/>
        <v>64000</v>
      </c>
      <c r="H449" s="19">
        <v>43677</v>
      </c>
      <c r="I449" s="19" t="s">
        <v>6140</v>
      </c>
      <c r="J449" s="18"/>
    </row>
    <row r="450" spans="1:10" s="42" customFormat="1" ht="69.75" customHeight="1">
      <c r="A450" s="44">
        <v>19</v>
      </c>
      <c r="B450" s="12" t="s">
        <v>6141</v>
      </c>
      <c r="C450" s="78" t="s">
        <v>3968</v>
      </c>
      <c r="D450" s="12">
        <v>1</v>
      </c>
      <c r="E450" s="6">
        <v>69500</v>
      </c>
      <c r="F450" s="273">
        <v>0</v>
      </c>
      <c r="G450" s="273">
        <f t="shared" si="4"/>
        <v>69500</v>
      </c>
      <c r="H450" s="19">
        <v>43677</v>
      </c>
      <c r="I450" s="19" t="s">
        <v>6140</v>
      </c>
      <c r="J450" s="18"/>
    </row>
    <row r="451" spans="1:10" s="42" customFormat="1" ht="69.75" customHeight="1">
      <c r="A451" s="44">
        <v>20</v>
      </c>
      <c r="B451" s="12" t="s">
        <v>3969</v>
      </c>
      <c r="C451" s="78" t="s">
        <v>3970</v>
      </c>
      <c r="D451" s="12">
        <v>1</v>
      </c>
      <c r="E451" s="6">
        <v>77200</v>
      </c>
      <c r="F451" s="273">
        <v>0</v>
      </c>
      <c r="G451" s="273">
        <f t="shared" si="4"/>
        <v>77200</v>
      </c>
      <c r="H451" s="19">
        <v>43677</v>
      </c>
      <c r="I451" s="19" t="s">
        <v>6139</v>
      </c>
      <c r="J451" s="18"/>
    </row>
    <row r="452" spans="1:10" s="42" customFormat="1" ht="69.75" customHeight="1">
      <c r="A452" s="44">
        <v>21</v>
      </c>
      <c r="B452" s="12" t="s">
        <v>3971</v>
      </c>
      <c r="C452" s="78" t="s">
        <v>3972</v>
      </c>
      <c r="D452" s="12">
        <v>1</v>
      </c>
      <c r="E452" s="6">
        <v>78700</v>
      </c>
      <c r="F452" s="273">
        <v>0</v>
      </c>
      <c r="G452" s="273">
        <f t="shared" si="4"/>
        <v>78700</v>
      </c>
      <c r="H452" s="19">
        <v>43677</v>
      </c>
      <c r="I452" s="19" t="s">
        <v>6140</v>
      </c>
      <c r="J452" s="18"/>
    </row>
    <row r="453" spans="1:10" s="42" customFormat="1" ht="69.75" customHeight="1">
      <c r="A453" s="44">
        <v>22</v>
      </c>
      <c r="B453" s="12" t="s">
        <v>6142</v>
      </c>
      <c r="C453" s="12" t="s">
        <v>23</v>
      </c>
      <c r="D453" s="12">
        <v>1</v>
      </c>
      <c r="E453" s="6">
        <v>58000</v>
      </c>
      <c r="F453" s="273">
        <v>0</v>
      </c>
      <c r="G453" s="273">
        <f t="shared" si="4"/>
        <v>58000</v>
      </c>
      <c r="H453" s="19">
        <v>43691</v>
      </c>
      <c r="I453" s="19" t="s">
        <v>6143</v>
      </c>
      <c r="J453" s="18"/>
    </row>
    <row r="454" spans="1:10" s="42" customFormat="1" ht="69.75" customHeight="1">
      <c r="A454" s="44">
        <v>23</v>
      </c>
      <c r="B454" s="12" t="s">
        <v>6144</v>
      </c>
      <c r="C454" s="12" t="s">
        <v>23</v>
      </c>
      <c r="D454" s="12">
        <v>1</v>
      </c>
      <c r="E454" s="6">
        <v>214288</v>
      </c>
      <c r="F454" s="273">
        <v>160715.97</v>
      </c>
      <c r="G454" s="273">
        <f t="shared" si="4"/>
        <v>53572.03</v>
      </c>
      <c r="H454" s="19">
        <v>44083</v>
      </c>
      <c r="I454" s="19" t="s">
        <v>6145</v>
      </c>
      <c r="J454" s="18"/>
    </row>
    <row r="455" spans="1:10" s="42" customFormat="1" ht="69.75" customHeight="1">
      <c r="A455" s="44">
        <v>24</v>
      </c>
      <c r="B455" s="12" t="s">
        <v>6144</v>
      </c>
      <c r="C455" s="12" t="s">
        <v>23</v>
      </c>
      <c r="D455" s="12">
        <v>1</v>
      </c>
      <c r="E455" s="6">
        <v>214288</v>
      </c>
      <c r="F455" s="273">
        <v>160715.97</v>
      </c>
      <c r="G455" s="273">
        <f t="shared" si="4"/>
        <v>53572.03</v>
      </c>
      <c r="H455" s="19">
        <v>44083</v>
      </c>
      <c r="I455" s="19" t="s">
        <v>6145</v>
      </c>
      <c r="J455" s="18"/>
    </row>
    <row r="456" spans="1:10" s="42" customFormat="1" ht="69.75" customHeight="1">
      <c r="A456" s="44">
        <v>25</v>
      </c>
      <c r="B456" s="12" t="s">
        <v>6146</v>
      </c>
      <c r="C456" s="12" t="s">
        <v>23</v>
      </c>
      <c r="D456" s="12">
        <v>1</v>
      </c>
      <c r="E456" s="6">
        <v>84133</v>
      </c>
      <c r="F456" s="273">
        <v>0</v>
      </c>
      <c r="G456" s="273">
        <f>E456-F456</f>
        <v>84133</v>
      </c>
      <c r="H456" s="19">
        <v>44083</v>
      </c>
      <c r="I456" s="19" t="s">
        <v>6145</v>
      </c>
      <c r="J456" s="18"/>
    </row>
    <row r="457" spans="1:10" s="42" customFormat="1" ht="69.75" customHeight="1">
      <c r="A457" s="44">
        <v>26</v>
      </c>
      <c r="B457" s="12" t="s">
        <v>6146</v>
      </c>
      <c r="C457" s="12" t="s">
        <v>23</v>
      </c>
      <c r="D457" s="12">
        <v>1</v>
      </c>
      <c r="E457" s="6">
        <v>84133</v>
      </c>
      <c r="F457" s="273">
        <v>0</v>
      </c>
      <c r="G457" s="273">
        <f>E457-F457</f>
        <v>84133</v>
      </c>
      <c r="H457" s="19">
        <v>44083</v>
      </c>
      <c r="I457" s="19" t="s">
        <v>6145</v>
      </c>
      <c r="J457" s="18"/>
    </row>
    <row r="458" spans="1:10" s="42" customFormat="1" ht="69.75" customHeight="1">
      <c r="A458" s="44">
        <v>27</v>
      </c>
      <c r="B458" s="12" t="s">
        <v>3982</v>
      </c>
      <c r="C458" s="12" t="s">
        <v>23</v>
      </c>
      <c r="D458" s="12">
        <v>1</v>
      </c>
      <c r="E458" s="6">
        <v>93000</v>
      </c>
      <c r="F458" s="273">
        <v>0</v>
      </c>
      <c r="G458" s="273">
        <f t="shared" si="4"/>
        <v>93000</v>
      </c>
      <c r="H458" s="19">
        <v>43711</v>
      </c>
      <c r="I458" s="19" t="s">
        <v>6147</v>
      </c>
      <c r="J458" s="18"/>
    </row>
    <row r="459" spans="1:10" s="42" customFormat="1" ht="69.75" customHeight="1">
      <c r="A459" s="44">
        <v>28</v>
      </c>
      <c r="B459" s="12" t="s">
        <v>6148</v>
      </c>
      <c r="C459" s="12" t="s">
        <v>23</v>
      </c>
      <c r="D459" s="12">
        <v>1</v>
      </c>
      <c r="E459" s="6">
        <v>58855</v>
      </c>
      <c r="F459" s="273">
        <v>0</v>
      </c>
      <c r="G459" s="273">
        <f t="shared" si="4"/>
        <v>58855</v>
      </c>
      <c r="H459" s="19">
        <v>43717</v>
      </c>
      <c r="I459" s="19" t="s">
        <v>6149</v>
      </c>
      <c r="J459" s="18"/>
    </row>
    <row r="460" spans="1:10" s="42" customFormat="1" ht="69.75" customHeight="1">
      <c r="A460" s="44">
        <v>29</v>
      </c>
      <c r="B460" s="12" t="s">
        <v>6148</v>
      </c>
      <c r="C460" s="12" t="s">
        <v>23</v>
      </c>
      <c r="D460" s="12">
        <v>1</v>
      </c>
      <c r="E460" s="6">
        <v>58855</v>
      </c>
      <c r="F460" s="273">
        <v>0</v>
      </c>
      <c r="G460" s="273">
        <f t="shared" si="4"/>
        <v>58855</v>
      </c>
      <c r="H460" s="19">
        <v>43717</v>
      </c>
      <c r="I460" s="19" t="s">
        <v>6149</v>
      </c>
      <c r="J460" s="18"/>
    </row>
    <row r="461" spans="1:10" s="42" customFormat="1" ht="69.75" customHeight="1">
      <c r="A461" s="44">
        <v>30</v>
      </c>
      <c r="B461" s="12" t="s">
        <v>6150</v>
      </c>
      <c r="C461" s="12" t="s">
        <v>23</v>
      </c>
      <c r="D461" s="12">
        <v>1</v>
      </c>
      <c r="E461" s="6">
        <v>50925</v>
      </c>
      <c r="F461" s="273">
        <v>0</v>
      </c>
      <c r="G461" s="273">
        <f t="shared" si="4"/>
        <v>50925</v>
      </c>
      <c r="H461" s="19">
        <v>43717</v>
      </c>
      <c r="I461" s="19" t="s">
        <v>6149</v>
      </c>
      <c r="J461" s="18"/>
    </row>
    <row r="462" spans="1:10" s="42" customFormat="1" ht="69.75" customHeight="1">
      <c r="A462" s="44">
        <v>31</v>
      </c>
      <c r="B462" s="12" t="s">
        <v>6150</v>
      </c>
      <c r="C462" s="12" t="s">
        <v>23</v>
      </c>
      <c r="D462" s="12">
        <v>1</v>
      </c>
      <c r="E462" s="6">
        <v>50925</v>
      </c>
      <c r="F462" s="273">
        <v>0</v>
      </c>
      <c r="G462" s="273">
        <f t="shared" si="4"/>
        <v>50925</v>
      </c>
      <c r="H462" s="19">
        <v>43717</v>
      </c>
      <c r="I462" s="19" t="s">
        <v>6149</v>
      </c>
      <c r="J462" s="18"/>
    </row>
    <row r="463" spans="1:10" s="42" customFormat="1" ht="69.75" customHeight="1">
      <c r="A463" s="44">
        <v>32</v>
      </c>
      <c r="B463" s="12" t="s">
        <v>6150</v>
      </c>
      <c r="C463" s="12" t="s">
        <v>23</v>
      </c>
      <c r="D463" s="12">
        <v>1</v>
      </c>
      <c r="E463" s="6">
        <v>50925</v>
      </c>
      <c r="F463" s="273">
        <v>0</v>
      </c>
      <c r="G463" s="273">
        <f t="shared" si="4"/>
        <v>50925</v>
      </c>
      <c r="H463" s="19">
        <v>43717</v>
      </c>
      <c r="I463" s="19" t="s">
        <v>6149</v>
      </c>
      <c r="J463" s="18"/>
    </row>
    <row r="464" spans="1:10" s="42" customFormat="1" ht="69.75" customHeight="1">
      <c r="A464" s="44">
        <v>33</v>
      </c>
      <c r="B464" s="12" t="s">
        <v>6150</v>
      </c>
      <c r="C464" s="12" t="s">
        <v>23</v>
      </c>
      <c r="D464" s="12">
        <v>1</v>
      </c>
      <c r="E464" s="6">
        <v>50925</v>
      </c>
      <c r="F464" s="273">
        <v>0</v>
      </c>
      <c r="G464" s="273">
        <f t="shared" si="4"/>
        <v>50925</v>
      </c>
      <c r="H464" s="19">
        <v>43717</v>
      </c>
      <c r="I464" s="19" t="s">
        <v>6149</v>
      </c>
      <c r="J464" s="18"/>
    </row>
    <row r="465" spans="1:10" s="42" customFormat="1" ht="69.75" customHeight="1">
      <c r="A465" s="44">
        <v>34</v>
      </c>
      <c r="B465" s="12" t="s">
        <v>6150</v>
      </c>
      <c r="C465" s="12" t="s">
        <v>23</v>
      </c>
      <c r="D465" s="12">
        <v>1</v>
      </c>
      <c r="E465" s="6">
        <v>50925</v>
      </c>
      <c r="F465" s="273">
        <v>0</v>
      </c>
      <c r="G465" s="273">
        <f t="shared" si="4"/>
        <v>50925</v>
      </c>
      <c r="H465" s="19">
        <v>43717</v>
      </c>
      <c r="I465" s="19" t="s">
        <v>6149</v>
      </c>
      <c r="J465" s="18"/>
    </row>
    <row r="466" spans="1:10" s="42" customFormat="1" ht="69.75" customHeight="1">
      <c r="A466" s="44">
        <v>35</v>
      </c>
      <c r="B466" s="12" t="s">
        <v>6150</v>
      </c>
      <c r="C466" s="12" t="s">
        <v>23</v>
      </c>
      <c r="D466" s="12">
        <v>1</v>
      </c>
      <c r="E466" s="6">
        <v>50925</v>
      </c>
      <c r="F466" s="273">
        <v>0</v>
      </c>
      <c r="G466" s="273">
        <f t="shared" si="4"/>
        <v>50925</v>
      </c>
      <c r="H466" s="19">
        <v>43717</v>
      </c>
      <c r="I466" s="19" t="s">
        <v>6149</v>
      </c>
      <c r="J466" s="18"/>
    </row>
    <row r="467" spans="1:10" s="534" customFormat="1" ht="68.25" customHeight="1">
      <c r="A467" s="477">
        <v>36</v>
      </c>
      <c r="B467" s="1" t="s">
        <v>8862</v>
      </c>
      <c r="C467" s="1" t="s">
        <v>8871</v>
      </c>
      <c r="D467" s="1">
        <v>1</v>
      </c>
      <c r="E467" s="3">
        <v>62282.09</v>
      </c>
      <c r="F467" s="383">
        <v>0</v>
      </c>
      <c r="G467" s="383">
        <v>62282.09</v>
      </c>
      <c r="H467" s="2">
        <v>44508</v>
      </c>
      <c r="I467" s="2" t="s">
        <v>9031</v>
      </c>
      <c r="J467" s="1" t="s">
        <v>23</v>
      </c>
    </row>
    <row r="468" spans="1:10" s="534" customFormat="1" ht="68.25" customHeight="1">
      <c r="A468" s="477">
        <v>37</v>
      </c>
      <c r="B468" s="1" t="s">
        <v>8862</v>
      </c>
      <c r="C468" s="1" t="s">
        <v>8872</v>
      </c>
      <c r="D468" s="1">
        <v>1</v>
      </c>
      <c r="E468" s="3">
        <v>62904</v>
      </c>
      <c r="F468" s="383">
        <v>0</v>
      </c>
      <c r="G468" s="383">
        <v>62904</v>
      </c>
      <c r="H468" s="2">
        <v>44508</v>
      </c>
      <c r="I468" s="2" t="s">
        <v>9031</v>
      </c>
      <c r="J468" s="1" t="s">
        <v>23</v>
      </c>
    </row>
    <row r="469" spans="1:10" s="534" customFormat="1" ht="68.25" customHeight="1">
      <c r="A469" s="477">
        <v>38</v>
      </c>
      <c r="B469" s="1" t="s">
        <v>8862</v>
      </c>
      <c r="C469" s="1" t="s">
        <v>8872</v>
      </c>
      <c r="D469" s="1">
        <v>1</v>
      </c>
      <c r="E469" s="3">
        <v>62904</v>
      </c>
      <c r="F469" s="383">
        <v>0</v>
      </c>
      <c r="G469" s="383">
        <v>62904</v>
      </c>
      <c r="H469" s="2">
        <v>44508</v>
      </c>
      <c r="I469" s="2" t="s">
        <v>9031</v>
      </c>
      <c r="J469" s="1" t="s">
        <v>23</v>
      </c>
    </row>
    <row r="470" spans="1:10" s="534" customFormat="1" ht="68.25" customHeight="1">
      <c r="A470" s="477">
        <v>39</v>
      </c>
      <c r="B470" s="1" t="s">
        <v>4181</v>
      </c>
      <c r="C470" s="1" t="s">
        <v>8873</v>
      </c>
      <c r="D470" s="1">
        <v>1</v>
      </c>
      <c r="E470" s="3">
        <v>53043.4</v>
      </c>
      <c r="F470" s="383">
        <v>0</v>
      </c>
      <c r="G470" s="383">
        <v>53043.4</v>
      </c>
      <c r="H470" s="2">
        <v>44508</v>
      </c>
      <c r="I470" s="2" t="s">
        <v>9032</v>
      </c>
      <c r="J470" s="1" t="s">
        <v>23</v>
      </c>
    </row>
    <row r="471" spans="1:10" s="534" customFormat="1" ht="68.25" customHeight="1">
      <c r="A471" s="477">
        <v>40</v>
      </c>
      <c r="B471" s="1" t="s">
        <v>4181</v>
      </c>
      <c r="C471" s="1" t="s">
        <v>8873</v>
      </c>
      <c r="D471" s="1">
        <v>1</v>
      </c>
      <c r="E471" s="3">
        <v>53043.4</v>
      </c>
      <c r="F471" s="383">
        <v>0</v>
      </c>
      <c r="G471" s="383">
        <v>53043.4</v>
      </c>
      <c r="H471" s="2">
        <v>44508</v>
      </c>
      <c r="I471" s="2" t="s">
        <v>9032</v>
      </c>
      <c r="J471" s="1" t="s">
        <v>23</v>
      </c>
    </row>
    <row r="472" spans="1:10" s="534" customFormat="1" ht="68.25" customHeight="1">
      <c r="A472" s="477">
        <v>41</v>
      </c>
      <c r="B472" s="1" t="s">
        <v>4181</v>
      </c>
      <c r="C472" s="1" t="s">
        <v>8873</v>
      </c>
      <c r="D472" s="1">
        <v>1</v>
      </c>
      <c r="E472" s="3">
        <v>53043.4</v>
      </c>
      <c r="F472" s="383">
        <v>0</v>
      </c>
      <c r="G472" s="383">
        <v>53043.4</v>
      </c>
      <c r="H472" s="2">
        <v>44508</v>
      </c>
      <c r="I472" s="2" t="s">
        <v>9032</v>
      </c>
      <c r="J472" s="1" t="s">
        <v>23</v>
      </c>
    </row>
    <row r="473" spans="1:10" s="534" customFormat="1" ht="68.25" customHeight="1">
      <c r="A473" s="477">
        <v>42</v>
      </c>
      <c r="B473" s="1" t="s">
        <v>4181</v>
      </c>
      <c r="C473" s="1" t="s">
        <v>8873</v>
      </c>
      <c r="D473" s="1">
        <v>1</v>
      </c>
      <c r="E473" s="3">
        <v>53043.4</v>
      </c>
      <c r="F473" s="383">
        <v>0</v>
      </c>
      <c r="G473" s="383">
        <v>53043.4</v>
      </c>
      <c r="H473" s="2">
        <v>44508</v>
      </c>
      <c r="I473" s="2" t="s">
        <v>9032</v>
      </c>
      <c r="J473" s="1" t="s">
        <v>23</v>
      </c>
    </row>
    <row r="474" spans="1:10" s="534" customFormat="1" ht="68.25" customHeight="1">
      <c r="A474" s="477">
        <v>43</v>
      </c>
      <c r="B474" s="1" t="s">
        <v>4181</v>
      </c>
      <c r="C474" s="1" t="s">
        <v>8873</v>
      </c>
      <c r="D474" s="1">
        <v>1</v>
      </c>
      <c r="E474" s="3">
        <v>53043.4</v>
      </c>
      <c r="F474" s="383">
        <v>0</v>
      </c>
      <c r="G474" s="383">
        <v>53043.4</v>
      </c>
      <c r="H474" s="2">
        <v>44508</v>
      </c>
      <c r="I474" s="2" t="s">
        <v>9032</v>
      </c>
      <c r="J474" s="1" t="s">
        <v>23</v>
      </c>
    </row>
    <row r="475" spans="1:10" s="534" customFormat="1" ht="68.25" customHeight="1">
      <c r="A475" s="477">
        <v>44</v>
      </c>
      <c r="B475" s="1" t="s">
        <v>4181</v>
      </c>
      <c r="C475" s="1" t="s">
        <v>8873</v>
      </c>
      <c r="D475" s="1">
        <v>1</v>
      </c>
      <c r="E475" s="3">
        <v>53043.4</v>
      </c>
      <c r="F475" s="383">
        <v>0</v>
      </c>
      <c r="G475" s="383">
        <v>53043.4</v>
      </c>
      <c r="H475" s="2">
        <v>44508</v>
      </c>
      <c r="I475" s="2" t="s">
        <v>9032</v>
      </c>
      <c r="J475" s="1" t="s">
        <v>23</v>
      </c>
    </row>
    <row r="476" spans="1:10" s="534" customFormat="1" ht="68.25" customHeight="1">
      <c r="A476" s="477">
        <v>45</v>
      </c>
      <c r="B476" s="1" t="s">
        <v>4181</v>
      </c>
      <c r="C476" s="1" t="s">
        <v>8873</v>
      </c>
      <c r="D476" s="1">
        <v>1</v>
      </c>
      <c r="E476" s="3">
        <v>53043.4</v>
      </c>
      <c r="F476" s="383">
        <v>0</v>
      </c>
      <c r="G476" s="383">
        <v>53043.4</v>
      </c>
      <c r="H476" s="2">
        <v>44508</v>
      </c>
      <c r="I476" s="2" t="s">
        <v>9032</v>
      </c>
      <c r="J476" s="1" t="s">
        <v>23</v>
      </c>
    </row>
    <row r="477" spans="1:10" s="534" customFormat="1" ht="68.25" customHeight="1">
      <c r="A477" s="477">
        <v>46</v>
      </c>
      <c r="B477" s="1" t="s">
        <v>4181</v>
      </c>
      <c r="C477" s="1" t="s">
        <v>8873</v>
      </c>
      <c r="D477" s="1">
        <v>1</v>
      </c>
      <c r="E477" s="3">
        <v>53043.4</v>
      </c>
      <c r="F477" s="383">
        <v>0</v>
      </c>
      <c r="G477" s="383">
        <v>53043.4</v>
      </c>
      <c r="H477" s="2">
        <v>44508</v>
      </c>
      <c r="I477" s="2" t="s">
        <v>9032</v>
      </c>
      <c r="J477" s="1" t="s">
        <v>23</v>
      </c>
    </row>
    <row r="478" spans="1:10" s="534" customFormat="1" ht="68.25" customHeight="1">
      <c r="A478" s="477">
        <v>47</v>
      </c>
      <c r="B478" s="1" t="s">
        <v>8874</v>
      </c>
      <c r="C478" s="1"/>
      <c r="D478" s="1">
        <v>1</v>
      </c>
      <c r="E478" s="3">
        <v>90400</v>
      </c>
      <c r="F478" s="383">
        <v>0</v>
      </c>
      <c r="G478" s="383">
        <v>90400</v>
      </c>
      <c r="H478" s="2">
        <v>44543</v>
      </c>
      <c r="I478" s="2" t="s">
        <v>9033</v>
      </c>
      <c r="J478" s="1" t="s">
        <v>23</v>
      </c>
    </row>
    <row r="479" spans="1:10" s="534" customFormat="1" ht="68.25" customHeight="1">
      <c r="A479" s="477">
        <v>48</v>
      </c>
      <c r="B479" s="1" t="s">
        <v>8874</v>
      </c>
      <c r="C479" s="1"/>
      <c r="D479" s="1">
        <v>1</v>
      </c>
      <c r="E479" s="3">
        <v>80769.119999999995</v>
      </c>
      <c r="F479" s="383">
        <v>0</v>
      </c>
      <c r="G479" s="383">
        <v>80769.119999999995</v>
      </c>
      <c r="H479" s="2">
        <v>44508</v>
      </c>
      <c r="I479" s="2" t="s">
        <v>9034</v>
      </c>
      <c r="J479" s="1" t="s">
        <v>23</v>
      </c>
    </row>
    <row r="480" spans="1:10" s="534" customFormat="1" ht="68.25" customHeight="1">
      <c r="A480" s="477">
        <v>49</v>
      </c>
      <c r="B480" s="1" t="s">
        <v>8874</v>
      </c>
      <c r="C480" s="1"/>
      <c r="D480" s="1">
        <v>1</v>
      </c>
      <c r="E480" s="3">
        <v>80769.119999999995</v>
      </c>
      <c r="F480" s="383">
        <v>0</v>
      </c>
      <c r="G480" s="383">
        <v>80769.119999999995</v>
      </c>
      <c r="H480" s="2">
        <v>44508</v>
      </c>
      <c r="I480" s="2" t="s">
        <v>9034</v>
      </c>
      <c r="J480" s="1" t="s">
        <v>23</v>
      </c>
    </row>
    <row r="481" spans="1:10" s="534" customFormat="1" ht="68.25" customHeight="1">
      <c r="A481" s="477">
        <v>50</v>
      </c>
      <c r="B481" s="1" t="s">
        <v>8874</v>
      </c>
      <c r="C481" s="1"/>
      <c r="D481" s="1">
        <v>1</v>
      </c>
      <c r="E481" s="3">
        <v>80769.119999999995</v>
      </c>
      <c r="F481" s="383">
        <v>0</v>
      </c>
      <c r="G481" s="383">
        <v>80769.119999999995</v>
      </c>
      <c r="H481" s="2">
        <v>44508</v>
      </c>
      <c r="I481" s="2" t="s">
        <v>9034</v>
      </c>
      <c r="J481" s="1" t="s">
        <v>23</v>
      </c>
    </row>
    <row r="482" spans="1:10" s="534" customFormat="1" ht="68.25" customHeight="1">
      <c r="A482" s="477">
        <v>51</v>
      </c>
      <c r="B482" s="1" t="s">
        <v>8874</v>
      </c>
      <c r="C482" s="1"/>
      <c r="D482" s="1">
        <v>1</v>
      </c>
      <c r="E482" s="3">
        <v>80769.119999999995</v>
      </c>
      <c r="F482" s="383">
        <v>0</v>
      </c>
      <c r="G482" s="383">
        <v>80769.119999999995</v>
      </c>
      <c r="H482" s="2">
        <v>44508</v>
      </c>
      <c r="I482" s="2" t="s">
        <v>9034</v>
      </c>
      <c r="J482" s="1" t="s">
        <v>23</v>
      </c>
    </row>
    <row r="483" spans="1:10" s="534" customFormat="1" ht="68.25" customHeight="1">
      <c r="A483" s="477">
        <v>52</v>
      </c>
      <c r="B483" s="1" t="s">
        <v>8874</v>
      </c>
      <c r="C483" s="1"/>
      <c r="D483" s="1">
        <v>1</v>
      </c>
      <c r="E483" s="3">
        <v>80769.119999999995</v>
      </c>
      <c r="F483" s="383">
        <v>0</v>
      </c>
      <c r="G483" s="383">
        <v>80769.119999999995</v>
      </c>
      <c r="H483" s="2">
        <v>44508</v>
      </c>
      <c r="I483" s="2" t="s">
        <v>9034</v>
      </c>
      <c r="J483" s="1" t="s">
        <v>23</v>
      </c>
    </row>
    <row r="484" spans="1:10" s="534" customFormat="1" ht="68.25" customHeight="1">
      <c r="A484" s="477">
        <v>53</v>
      </c>
      <c r="B484" s="1" t="s">
        <v>8874</v>
      </c>
      <c r="C484" s="1"/>
      <c r="D484" s="1">
        <v>1</v>
      </c>
      <c r="E484" s="3">
        <v>80769.119999999995</v>
      </c>
      <c r="F484" s="383">
        <v>0</v>
      </c>
      <c r="G484" s="383">
        <v>80769.119999999995</v>
      </c>
      <c r="H484" s="2">
        <v>44508</v>
      </c>
      <c r="I484" s="2" t="s">
        <v>9034</v>
      </c>
      <c r="J484" s="1" t="s">
        <v>23</v>
      </c>
    </row>
    <row r="485" spans="1:10" s="534" customFormat="1" ht="68.25" customHeight="1">
      <c r="A485" s="477">
        <v>54</v>
      </c>
      <c r="B485" s="1" t="s">
        <v>8874</v>
      </c>
      <c r="C485" s="1"/>
      <c r="D485" s="1">
        <v>1</v>
      </c>
      <c r="E485" s="3">
        <v>80769.119999999995</v>
      </c>
      <c r="F485" s="383">
        <v>0</v>
      </c>
      <c r="G485" s="383">
        <v>80769.119999999995</v>
      </c>
      <c r="H485" s="2">
        <v>44508</v>
      </c>
      <c r="I485" s="2" t="s">
        <v>9034</v>
      </c>
      <c r="J485" s="1" t="s">
        <v>23</v>
      </c>
    </row>
    <row r="486" spans="1:10" s="534" customFormat="1" ht="68.25" customHeight="1">
      <c r="A486" s="477">
        <v>55</v>
      </c>
      <c r="B486" s="1" t="s">
        <v>8874</v>
      </c>
      <c r="C486" s="1"/>
      <c r="D486" s="1">
        <v>1</v>
      </c>
      <c r="E486" s="3">
        <v>80769.119999999995</v>
      </c>
      <c r="F486" s="383">
        <v>0</v>
      </c>
      <c r="G486" s="383">
        <v>80769.119999999995</v>
      </c>
      <c r="H486" s="2">
        <v>44508</v>
      </c>
      <c r="I486" s="2" t="s">
        <v>9034</v>
      </c>
      <c r="J486" s="1" t="s">
        <v>23</v>
      </c>
    </row>
    <row r="487" spans="1:10" s="534" customFormat="1" ht="68.25" customHeight="1">
      <c r="A487" s="477">
        <v>56</v>
      </c>
      <c r="B487" s="1" t="s">
        <v>8874</v>
      </c>
      <c r="C487" s="1"/>
      <c r="D487" s="1">
        <v>1</v>
      </c>
      <c r="E487" s="3">
        <v>80769.119999999995</v>
      </c>
      <c r="F487" s="383">
        <v>0</v>
      </c>
      <c r="G487" s="383">
        <v>80769.119999999995</v>
      </c>
      <c r="H487" s="2">
        <v>44508</v>
      </c>
      <c r="I487" s="2" t="s">
        <v>9034</v>
      </c>
      <c r="J487" s="1" t="s">
        <v>23</v>
      </c>
    </row>
    <row r="488" spans="1:10" s="534" customFormat="1" ht="68.25" customHeight="1">
      <c r="A488" s="477">
        <v>57</v>
      </c>
      <c r="B488" s="1" t="s">
        <v>8823</v>
      </c>
      <c r="C488" s="1"/>
      <c r="D488" s="1">
        <v>1</v>
      </c>
      <c r="E488" s="3">
        <v>95042.4</v>
      </c>
      <c r="F488" s="383">
        <v>0</v>
      </c>
      <c r="G488" s="383">
        <v>95042.4</v>
      </c>
      <c r="H488" s="2">
        <v>44508</v>
      </c>
      <c r="I488" s="2" t="s">
        <v>9035</v>
      </c>
      <c r="J488" s="1" t="s">
        <v>23</v>
      </c>
    </row>
    <row r="489" spans="1:10" s="534" customFormat="1" ht="68.25" customHeight="1">
      <c r="A489" s="477">
        <v>58</v>
      </c>
      <c r="B489" s="1" t="s">
        <v>8823</v>
      </c>
      <c r="C489" s="1"/>
      <c r="D489" s="1">
        <v>1</v>
      </c>
      <c r="E489" s="3">
        <v>95042.4</v>
      </c>
      <c r="F489" s="383">
        <v>0</v>
      </c>
      <c r="G489" s="383">
        <v>95042.4</v>
      </c>
      <c r="H489" s="2">
        <v>44508</v>
      </c>
      <c r="I489" s="2" t="s">
        <v>9035</v>
      </c>
      <c r="J489" s="1" t="s">
        <v>23</v>
      </c>
    </row>
    <row r="490" spans="1:10" s="534" customFormat="1" ht="68.25" customHeight="1">
      <c r="A490" s="477">
        <v>59</v>
      </c>
      <c r="B490" s="1" t="s">
        <v>8823</v>
      </c>
      <c r="C490" s="1"/>
      <c r="D490" s="1">
        <v>1</v>
      </c>
      <c r="E490" s="3">
        <v>95042.4</v>
      </c>
      <c r="F490" s="383">
        <v>0</v>
      </c>
      <c r="G490" s="383">
        <v>95042.4</v>
      </c>
      <c r="H490" s="2">
        <v>44508</v>
      </c>
      <c r="I490" s="2" t="s">
        <v>9035</v>
      </c>
      <c r="J490" s="1" t="s">
        <v>23</v>
      </c>
    </row>
    <row r="491" spans="1:10" s="534" customFormat="1" ht="68.25" customHeight="1">
      <c r="A491" s="477">
        <v>60</v>
      </c>
      <c r="B491" s="1" t="s">
        <v>8823</v>
      </c>
      <c r="C491" s="1"/>
      <c r="D491" s="1">
        <v>1</v>
      </c>
      <c r="E491" s="3">
        <v>95042.4</v>
      </c>
      <c r="F491" s="383">
        <v>0</v>
      </c>
      <c r="G491" s="383">
        <v>95042.4</v>
      </c>
      <c r="H491" s="2">
        <v>44508</v>
      </c>
      <c r="I491" s="2" t="s">
        <v>9035</v>
      </c>
      <c r="J491" s="1" t="s">
        <v>23</v>
      </c>
    </row>
    <row r="492" spans="1:10" s="534" customFormat="1" ht="68.25" customHeight="1">
      <c r="A492" s="477">
        <v>61</v>
      </c>
      <c r="B492" s="1" t="s">
        <v>6597</v>
      </c>
      <c r="C492" s="1" t="s">
        <v>8861</v>
      </c>
      <c r="D492" s="1">
        <v>1</v>
      </c>
      <c r="E492" s="3">
        <v>75271.75</v>
      </c>
      <c r="F492" s="383">
        <v>0</v>
      </c>
      <c r="G492" s="383">
        <v>75271.75</v>
      </c>
      <c r="H492" s="2">
        <v>44363</v>
      </c>
      <c r="I492" s="2" t="s">
        <v>9036</v>
      </c>
      <c r="J492" s="1" t="s">
        <v>23</v>
      </c>
    </row>
    <row r="493" spans="1:10" s="534" customFormat="1" ht="68.25" customHeight="1">
      <c r="A493" s="477">
        <v>62</v>
      </c>
      <c r="B493" s="1" t="s">
        <v>8879</v>
      </c>
      <c r="C493" s="1"/>
      <c r="D493" s="1">
        <v>1</v>
      </c>
      <c r="E493" s="3">
        <v>53125</v>
      </c>
      <c r="F493" s="383">
        <v>0</v>
      </c>
      <c r="G493" s="383">
        <v>53125</v>
      </c>
      <c r="H493" s="2">
        <v>44508</v>
      </c>
      <c r="I493" s="2" t="s">
        <v>9037</v>
      </c>
      <c r="J493" s="1" t="s">
        <v>23</v>
      </c>
    </row>
    <row r="494" spans="1:10" s="534" customFormat="1" ht="90.75" customHeight="1">
      <c r="A494" s="477">
        <v>63</v>
      </c>
      <c r="B494" s="1" t="s">
        <v>8816</v>
      </c>
      <c r="C494" s="1"/>
      <c r="D494" s="1">
        <v>1</v>
      </c>
      <c r="E494" s="3">
        <v>95520</v>
      </c>
      <c r="F494" s="383">
        <v>0</v>
      </c>
      <c r="G494" s="383">
        <v>95520</v>
      </c>
      <c r="H494" s="2">
        <v>44508</v>
      </c>
      <c r="I494" s="2" t="s">
        <v>9038</v>
      </c>
      <c r="J494" s="1"/>
    </row>
    <row r="495" spans="1:10" s="534" customFormat="1" ht="68.25" customHeight="1">
      <c r="A495" s="477">
        <v>64</v>
      </c>
      <c r="B495" s="1" t="s">
        <v>8814</v>
      </c>
      <c r="C495" s="1"/>
      <c r="D495" s="1">
        <v>1</v>
      </c>
      <c r="E495" s="3">
        <v>111440</v>
      </c>
      <c r="F495" s="383">
        <f>E495-G495</f>
        <v>107725.34</v>
      </c>
      <c r="G495" s="383">
        <v>3714.66</v>
      </c>
      <c r="H495" s="2">
        <v>44508</v>
      </c>
      <c r="I495" s="2" t="s">
        <v>9038</v>
      </c>
      <c r="J495" s="1" t="s">
        <v>23</v>
      </c>
    </row>
    <row r="496" spans="1:10" s="42" customFormat="1" ht="20.25">
      <c r="A496" s="104" t="s">
        <v>1171</v>
      </c>
      <c r="B496" s="162" t="s">
        <v>3831</v>
      </c>
      <c r="C496" s="163"/>
      <c r="D496" s="10">
        <f>D495+D494+D493+D492+D491+D490+D489+D488+D487+D486+D485+D484+D482+D483+D481+D480+D479+D478+D477+D476+D475+D474+D473+D472+D471+D470+D469+D468+D467+D466+D465+D464+D463+D462+D461+D460+D459+D458+D457+D456+D455+D454+D453+D452+D451+D450+D449+D448+D447+D446+D445+D444+D443+D442+D441+D440+D439+D438+D437+D436+D435+D434+D433+D432</f>
        <v>64</v>
      </c>
      <c r="E496" s="34">
        <f>E495+E494+E493+E492+E491+E490+E489+E488+E487+E486+E485+E484+E483+E482+E481+E480+E479+E478+E477+E476+E475+E474+E473+E472+E471+E470+E469+E468+E467+E466+E465+E464+E463+E462+E461+E460+E459+E458+E457+E456+E455+E454+E453+E452+E451+E450+E449+E448+E447+E446+E445+E444+E443+E442+E441+E440+E439+E438+E437+E436+E435+E434+E433+E432</f>
        <v>5327583.9399999995</v>
      </c>
      <c r="F496" s="34">
        <f>F495+F494+F493+F492+F491+F490+F489+F488+F487+F486+F485+F484+F483+F482+F481+F480+F479+F478+F477+F476+F475+F474+F473+F472+F471+F470+F469+F468+F466+F465+F464+F463+F462+F461+F460+F459+F458+F457+F456+F455+F454+F453+F452+F451+F450+F449+F448+F447+F446+F444+F443+F442+F441+F440+F438+F436+F435+F437+F439+F434+F433+F432+F445</f>
        <v>553601.06000000006</v>
      </c>
      <c r="G496" s="34">
        <f>G495+G494+G493+G492+G491+G490+G489+G488+G487+G486+G485+G484+G483+G482+G481+G480+G479+G478+G477+G476+G475+G474+G473+G472+G471+G470+G469+G468+G467+G466+G465+G464+G463+G462+G461+G460+G459+G458+G457+G456+G455+G454+G453+G452+G451+G450+G449+G448+G447+G446+G445+G444+G443+G442+G441+G440+G439+G438+G437+G436+G435+G434+G433+G432</f>
        <v>4773982.879999999</v>
      </c>
      <c r="H496" s="11" t="s">
        <v>23</v>
      </c>
      <c r="I496" s="103" t="s">
        <v>23</v>
      </c>
      <c r="J496" s="11" t="s">
        <v>23</v>
      </c>
    </row>
    <row r="497" spans="1:10" s="42" customFormat="1" ht="29.25" customHeight="1">
      <c r="A497" s="686" t="s">
        <v>1173</v>
      </c>
      <c r="B497" s="1068" t="s">
        <v>3832</v>
      </c>
      <c r="C497" s="1085"/>
      <c r="D497" s="1085"/>
      <c r="E497" s="1085"/>
      <c r="F497" s="1085"/>
      <c r="G497" s="1085"/>
      <c r="H497" s="1085"/>
      <c r="I497" s="1085"/>
      <c r="J497" s="1085"/>
    </row>
    <row r="498" spans="1:10" s="42" customFormat="1" ht="43.5" customHeight="1">
      <c r="A498" s="44">
        <v>1</v>
      </c>
      <c r="B498" s="12" t="s">
        <v>3973</v>
      </c>
      <c r="C498" s="12" t="s">
        <v>23</v>
      </c>
      <c r="D498" s="12">
        <v>1</v>
      </c>
      <c r="E498" s="37">
        <v>44443.64</v>
      </c>
      <c r="F498" s="6">
        <v>0</v>
      </c>
      <c r="G498" s="273">
        <f t="shared" ref="G498:G504" si="5">E498-F498</f>
        <v>44443.64</v>
      </c>
      <c r="H498" s="19">
        <v>40925</v>
      </c>
      <c r="I498" s="12" t="s">
        <v>3956</v>
      </c>
      <c r="J498" s="18"/>
    </row>
    <row r="499" spans="1:10" s="42" customFormat="1" ht="43.5" customHeight="1">
      <c r="A499" s="44">
        <v>2</v>
      </c>
      <c r="B499" s="12" t="s">
        <v>3974</v>
      </c>
      <c r="C499" s="12" t="s">
        <v>23</v>
      </c>
      <c r="D499" s="12">
        <v>1</v>
      </c>
      <c r="E499" s="37">
        <v>48493</v>
      </c>
      <c r="F499" s="6">
        <v>0</v>
      </c>
      <c r="G499" s="273">
        <f t="shared" si="5"/>
        <v>48493</v>
      </c>
      <c r="H499" s="19">
        <v>40925</v>
      </c>
      <c r="I499" s="12" t="s">
        <v>3956</v>
      </c>
      <c r="J499" s="18"/>
    </row>
    <row r="500" spans="1:10" s="42" customFormat="1" ht="43.5" customHeight="1">
      <c r="A500" s="44">
        <v>3</v>
      </c>
      <c r="B500" s="12" t="s">
        <v>3974</v>
      </c>
      <c r="C500" s="12" t="s">
        <v>23</v>
      </c>
      <c r="D500" s="12">
        <v>1</v>
      </c>
      <c r="E500" s="37">
        <v>48789</v>
      </c>
      <c r="F500" s="6">
        <v>0</v>
      </c>
      <c r="G500" s="273">
        <f t="shared" si="5"/>
        <v>48789</v>
      </c>
      <c r="H500" s="19">
        <v>40925</v>
      </c>
      <c r="I500" s="12" t="s">
        <v>3956</v>
      </c>
      <c r="J500" s="18"/>
    </row>
    <row r="501" spans="1:10" s="42" customFormat="1" ht="43.5" customHeight="1">
      <c r="A501" s="44">
        <v>4</v>
      </c>
      <c r="B501" s="12" t="s">
        <v>3975</v>
      </c>
      <c r="C501" s="12" t="s">
        <v>23</v>
      </c>
      <c r="D501" s="12">
        <v>1</v>
      </c>
      <c r="E501" s="37">
        <v>48859.5</v>
      </c>
      <c r="F501" s="273">
        <v>0</v>
      </c>
      <c r="G501" s="273">
        <f t="shared" si="5"/>
        <v>48859.5</v>
      </c>
      <c r="H501" s="19">
        <v>41373</v>
      </c>
      <c r="I501" s="12" t="s">
        <v>3976</v>
      </c>
      <c r="J501" s="18"/>
    </row>
    <row r="502" spans="1:10" s="42" customFormat="1" ht="43.5" customHeight="1">
      <c r="A502" s="44">
        <v>5</v>
      </c>
      <c r="B502" s="12" t="s">
        <v>3977</v>
      </c>
      <c r="C502" s="12" t="s">
        <v>23</v>
      </c>
      <c r="D502" s="12">
        <v>1</v>
      </c>
      <c r="E502" s="37">
        <v>41000</v>
      </c>
      <c r="F502" s="273">
        <v>0</v>
      </c>
      <c r="G502" s="273">
        <f t="shared" si="5"/>
        <v>41000</v>
      </c>
      <c r="H502" s="19">
        <v>43665</v>
      </c>
      <c r="I502" s="12" t="s">
        <v>3978</v>
      </c>
      <c r="J502" s="18"/>
    </row>
    <row r="503" spans="1:10" s="42" customFormat="1" ht="43.5" customHeight="1">
      <c r="A503" s="44">
        <v>6</v>
      </c>
      <c r="B503" s="12" t="s">
        <v>3979</v>
      </c>
      <c r="C503" s="12" t="s">
        <v>3980</v>
      </c>
      <c r="D503" s="12">
        <v>1</v>
      </c>
      <c r="E503" s="37">
        <v>44500</v>
      </c>
      <c r="F503" s="273">
        <v>0</v>
      </c>
      <c r="G503" s="273">
        <f t="shared" si="5"/>
        <v>44500</v>
      </c>
      <c r="H503" s="19">
        <v>43677</v>
      </c>
      <c r="I503" s="12" t="s">
        <v>3966</v>
      </c>
      <c r="J503" s="18"/>
    </row>
    <row r="504" spans="1:10" s="42" customFormat="1" ht="43.5" customHeight="1">
      <c r="A504" s="44">
        <v>7</v>
      </c>
      <c r="B504" s="12" t="s">
        <v>3981</v>
      </c>
      <c r="C504" s="12" t="s">
        <v>23</v>
      </c>
      <c r="D504" s="12">
        <v>1</v>
      </c>
      <c r="E504" s="37">
        <v>47600</v>
      </c>
      <c r="F504" s="273">
        <v>0</v>
      </c>
      <c r="G504" s="273">
        <f t="shared" si="5"/>
        <v>47600</v>
      </c>
      <c r="H504" s="19">
        <v>43677</v>
      </c>
      <c r="I504" s="12" t="s">
        <v>3966</v>
      </c>
      <c r="J504" s="18"/>
    </row>
    <row r="505" spans="1:10" s="534" customFormat="1" ht="43.5" customHeight="1">
      <c r="A505" s="477">
        <v>8</v>
      </c>
      <c r="B505" s="1" t="s">
        <v>4181</v>
      </c>
      <c r="C505" s="1" t="s">
        <v>8866</v>
      </c>
      <c r="D505" s="1">
        <v>1</v>
      </c>
      <c r="E505" s="3">
        <v>45815</v>
      </c>
      <c r="F505" s="383">
        <v>0</v>
      </c>
      <c r="G505" s="383">
        <v>45815</v>
      </c>
      <c r="H505" s="2">
        <v>44440</v>
      </c>
      <c r="I505" s="1" t="s">
        <v>9039</v>
      </c>
      <c r="J505" s="384"/>
    </row>
    <row r="506" spans="1:10" s="534" customFormat="1" ht="43.5" customHeight="1">
      <c r="A506" s="477">
        <v>9</v>
      </c>
      <c r="B506" s="1" t="s">
        <v>4181</v>
      </c>
      <c r="C506" s="1" t="s">
        <v>8867</v>
      </c>
      <c r="D506" s="1">
        <v>1</v>
      </c>
      <c r="E506" s="3">
        <v>44317</v>
      </c>
      <c r="F506" s="383">
        <v>0</v>
      </c>
      <c r="G506" s="383">
        <v>44317</v>
      </c>
      <c r="H506" s="2">
        <v>44508</v>
      </c>
      <c r="I506" s="1" t="s">
        <v>9040</v>
      </c>
      <c r="J506" s="384" t="s">
        <v>23</v>
      </c>
    </row>
    <row r="507" spans="1:10" s="534" customFormat="1" ht="43.5" customHeight="1">
      <c r="A507" s="477">
        <v>10</v>
      </c>
      <c r="B507" s="1" t="s">
        <v>4181</v>
      </c>
      <c r="C507" s="1" t="s">
        <v>8867</v>
      </c>
      <c r="D507" s="1">
        <v>1</v>
      </c>
      <c r="E507" s="3">
        <v>44317</v>
      </c>
      <c r="F507" s="383">
        <v>0</v>
      </c>
      <c r="G507" s="383">
        <v>44317</v>
      </c>
      <c r="H507" s="2">
        <v>44508</v>
      </c>
      <c r="I507" s="1" t="s">
        <v>9040</v>
      </c>
      <c r="J507" s="384" t="s">
        <v>23</v>
      </c>
    </row>
    <row r="508" spans="1:10" s="534" customFormat="1" ht="43.5" customHeight="1">
      <c r="A508" s="477">
        <v>11</v>
      </c>
      <c r="B508" s="1" t="s">
        <v>4181</v>
      </c>
      <c r="C508" s="1" t="s">
        <v>8867</v>
      </c>
      <c r="D508" s="1">
        <v>1</v>
      </c>
      <c r="E508" s="3">
        <v>44317</v>
      </c>
      <c r="F508" s="383">
        <v>0</v>
      </c>
      <c r="G508" s="383">
        <v>44317</v>
      </c>
      <c r="H508" s="2">
        <v>44508</v>
      </c>
      <c r="I508" s="1" t="s">
        <v>9040</v>
      </c>
      <c r="J508" s="384" t="s">
        <v>23</v>
      </c>
    </row>
    <row r="509" spans="1:10" s="534" customFormat="1" ht="43.5" customHeight="1">
      <c r="A509" s="477">
        <v>12</v>
      </c>
      <c r="B509" s="1" t="s">
        <v>4181</v>
      </c>
      <c r="C509" s="1" t="s">
        <v>8867</v>
      </c>
      <c r="D509" s="1">
        <v>1</v>
      </c>
      <c r="E509" s="3">
        <v>44317</v>
      </c>
      <c r="F509" s="383">
        <v>0</v>
      </c>
      <c r="G509" s="383">
        <v>44317</v>
      </c>
      <c r="H509" s="2">
        <v>44508</v>
      </c>
      <c r="I509" s="1" t="s">
        <v>9040</v>
      </c>
      <c r="J509" s="384" t="s">
        <v>23</v>
      </c>
    </row>
    <row r="510" spans="1:10" s="534" customFormat="1" ht="43.5" customHeight="1">
      <c r="A510" s="477">
        <v>13</v>
      </c>
      <c r="B510" s="1" t="s">
        <v>4181</v>
      </c>
      <c r="C510" s="1" t="s">
        <v>8867</v>
      </c>
      <c r="D510" s="1">
        <v>1</v>
      </c>
      <c r="E510" s="3">
        <v>44317</v>
      </c>
      <c r="F510" s="383">
        <v>0</v>
      </c>
      <c r="G510" s="383">
        <v>44317</v>
      </c>
      <c r="H510" s="2">
        <v>44508</v>
      </c>
      <c r="I510" s="1" t="s">
        <v>9040</v>
      </c>
      <c r="J510" s="384" t="s">
        <v>23</v>
      </c>
    </row>
    <row r="511" spans="1:10" s="534" customFormat="1" ht="43.5" customHeight="1">
      <c r="A511" s="477">
        <v>14</v>
      </c>
      <c r="B511" s="1" t="s">
        <v>4181</v>
      </c>
      <c r="C511" s="1" t="s">
        <v>8867</v>
      </c>
      <c r="D511" s="1">
        <v>1</v>
      </c>
      <c r="E511" s="3">
        <v>44317</v>
      </c>
      <c r="F511" s="383">
        <v>0</v>
      </c>
      <c r="G511" s="383">
        <v>44317</v>
      </c>
      <c r="H511" s="2">
        <v>44508</v>
      </c>
      <c r="I511" s="1" t="s">
        <v>9040</v>
      </c>
      <c r="J511" s="384" t="s">
        <v>23</v>
      </c>
    </row>
    <row r="512" spans="1:10" s="534" customFormat="1" ht="43.5" customHeight="1">
      <c r="A512" s="477">
        <v>15</v>
      </c>
      <c r="B512" s="1" t="s">
        <v>4181</v>
      </c>
      <c r="C512" s="1" t="s">
        <v>8867</v>
      </c>
      <c r="D512" s="1">
        <v>1</v>
      </c>
      <c r="E512" s="3">
        <v>44317</v>
      </c>
      <c r="F512" s="383">
        <v>0</v>
      </c>
      <c r="G512" s="383">
        <v>44317</v>
      </c>
      <c r="H512" s="2">
        <v>44508</v>
      </c>
      <c r="I512" s="1" t="s">
        <v>9040</v>
      </c>
      <c r="J512" s="384" t="s">
        <v>23</v>
      </c>
    </row>
    <row r="513" spans="1:10" s="534" customFormat="1" ht="43.5" customHeight="1">
      <c r="A513" s="477">
        <v>16</v>
      </c>
      <c r="B513" s="1" t="s">
        <v>4181</v>
      </c>
      <c r="C513" s="1" t="s">
        <v>8867</v>
      </c>
      <c r="D513" s="1">
        <v>1</v>
      </c>
      <c r="E513" s="3">
        <v>44317</v>
      </c>
      <c r="F513" s="383">
        <v>0</v>
      </c>
      <c r="G513" s="383">
        <v>44317</v>
      </c>
      <c r="H513" s="2">
        <v>44508</v>
      </c>
      <c r="I513" s="1" t="s">
        <v>9040</v>
      </c>
      <c r="J513" s="384" t="s">
        <v>23</v>
      </c>
    </row>
    <row r="514" spans="1:10" s="534" customFormat="1" ht="43.5" customHeight="1">
      <c r="A514" s="477">
        <v>17</v>
      </c>
      <c r="B514" s="1" t="s">
        <v>4181</v>
      </c>
      <c r="C514" s="1" t="s">
        <v>8867</v>
      </c>
      <c r="D514" s="1">
        <v>1</v>
      </c>
      <c r="E514" s="3">
        <v>44317</v>
      </c>
      <c r="F514" s="383">
        <v>0</v>
      </c>
      <c r="G514" s="383">
        <v>44317</v>
      </c>
      <c r="H514" s="2">
        <v>44508</v>
      </c>
      <c r="I514" s="1" t="s">
        <v>9040</v>
      </c>
      <c r="J514" s="384" t="s">
        <v>23</v>
      </c>
    </row>
    <row r="515" spans="1:10" s="534" customFormat="1" ht="43.5" customHeight="1">
      <c r="A515" s="477">
        <v>18</v>
      </c>
      <c r="B515" s="1" t="s">
        <v>4181</v>
      </c>
      <c r="C515" s="1" t="s">
        <v>8867</v>
      </c>
      <c r="D515" s="1">
        <v>1</v>
      </c>
      <c r="E515" s="3">
        <v>44317</v>
      </c>
      <c r="F515" s="383">
        <v>0</v>
      </c>
      <c r="G515" s="383">
        <v>44317</v>
      </c>
      <c r="H515" s="2">
        <v>44508</v>
      </c>
      <c r="I515" s="1" t="s">
        <v>9040</v>
      </c>
      <c r="J515" s="384" t="s">
        <v>23</v>
      </c>
    </row>
    <row r="516" spans="1:10" s="534" customFormat="1" ht="43.5" customHeight="1">
      <c r="A516" s="477">
        <v>19</v>
      </c>
      <c r="B516" s="1" t="s">
        <v>4181</v>
      </c>
      <c r="C516" s="1" t="s">
        <v>8867</v>
      </c>
      <c r="D516" s="1">
        <v>1</v>
      </c>
      <c r="E516" s="3">
        <v>44317</v>
      </c>
      <c r="F516" s="383">
        <v>0</v>
      </c>
      <c r="G516" s="383">
        <v>44317</v>
      </c>
      <c r="H516" s="2">
        <v>44508</v>
      </c>
      <c r="I516" s="1" t="s">
        <v>9040</v>
      </c>
      <c r="J516" s="384" t="s">
        <v>23</v>
      </c>
    </row>
    <row r="517" spans="1:10" s="534" customFormat="1" ht="43.5" customHeight="1">
      <c r="A517" s="477">
        <v>20</v>
      </c>
      <c r="B517" s="1" t="s">
        <v>4181</v>
      </c>
      <c r="C517" s="1" t="s">
        <v>8867</v>
      </c>
      <c r="D517" s="1">
        <v>1</v>
      </c>
      <c r="E517" s="3">
        <v>44317</v>
      </c>
      <c r="F517" s="383">
        <v>0</v>
      </c>
      <c r="G517" s="383">
        <v>44317</v>
      </c>
      <c r="H517" s="2">
        <v>44508</v>
      </c>
      <c r="I517" s="1" t="s">
        <v>9040</v>
      </c>
      <c r="J517" s="384" t="s">
        <v>23</v>
      </c>
    </row>
    <row r="518" spans="1:10" s="534" customFormat="1" ht="43.5" customHeight="1">
      <c r="A518" s="477">
        <v>21</v>
      </c>
      <c r="B518" s="1" t="s">
        <v>4181</v>
      </c>
      <c r="C518" s="1" t="s">
        <v>8867</v>
      </c>
      <c r="D518" s="1">
        <v>1</v>
      </c>
      <c r="E518" s="3">
        <v>44317</v>
      </c>
      <c r="F518" s="383">
        <v>0</v>
      </c>
      <c r="G518" s="383">
        <v>44317</v>
      </c>
      <c r="H518" s="2">
        <v>44508</v>
      </c>
      <c r="I518" s="1" t="s">
        <v>9040</v>
      </c>
      <c r="J518" s="384" t="s">
        <v>23</v>
      </c>
    </row>
    <row r="519" spans="1:10" s="534" customFormat="1" ht="43.5" customHeight="1">
      <c r="A519" s="477">
        <v>22</v>
      </c>
      <c r="B519" s="1" t="s">
        <v>4181</v>
      </c>
      <c r="C519" s="1" t="s">
        <v>8867</v>
      </c>
      <c r="D519" s="1">
        <v>1</v>
      </c>
      <c r="E519" s="3">
        <v>44317</v>
      </c>
      <c r="F519" s="383">
        <v>0</v>
      </c>
      <c r="G519" s="383">
        <v>44317</v>
      </c>
      <c r="H519" s="2">
        <v>44508</v>
      </c>
      <c r="I519" s="1" t="s">
        <v>9040</v>
      </c>
      <c r="J519" s="384" t="s">
        <v>23</v>
      </c>
    </row>
    <row r="520" spans="1:10" s="534" customFormat="1" ht="43.5" customHeight="1">
      <c r="A520" s="477">
        <v>23</v>
      </c>
      <c r="B520" s="1" t="s">
        <v>4181</v>
      </c>
      <c r="C520" s="1" t="s">
        <v>8867</v>
      </c>
      <c r="D520" s="1">
        <v>1</v>
      </c>
      <c r="E520" s="3">
        <v>44317</v>
      </c>
      <c r="F520" s="383">
        <v>0</v>
      </c>
      <c r="G520" s="383">
        <v>44317</v>
      </c>
      <c r="H520" s="2">
        <v>44508</v>
      </c>
      <c r="I520" s="1" t="s">
        <v>9040</v>
      </c>
      <c r="J520" s="384" t="s">
        <v>23</v>
      </c>
    </row>
    <row r="521" spans="1:10" s="534" customFormat="1" ht="43.5" customHeight="1">
      <c r="A521" s="477">
        <v>24</v>
      </c>
      <c r="B521" s="1" t="s">
        <v>4181</v>
      </c>
      <c r="C521" s="1" t="s">
        <v>8867</v>
      </c>
      <c r="D521" s="1">
        <v>1</v>
      </c>
      <c r="E521" s="3">
        <v>44317</v>
      </c>
      <c r="F521" s="383">
        <v>0</v>
      </c>
      <c r="G521" s="383">
        <v>44317</v>
      </c>
      <c r="H521" s="2">
        <v>44508</v>
      </c>
      <c r="I521" s="1" t="s">
        <v>9040</v>
      </c>
      <c r="J521" s="384" t="s">
        <v>23</v>
      </c>
    </row>
    <row r="522" spans="1:10" s="534" customFormat="1" ht="43.5" customHeight="1">
      <c r="A522" s="477">
        <v>25</v>
      </c>
      <c r="B522" s="1" t="s">
        <v>4181</v>
      </c>
      <c r="C522" s="1" t="s">
        <v>8867</v>
      </c>
      <c r="D522" s="1">
        <v>1</v>
      </c>
      <c r="E522" s="3">
        <v>44317</v>
      </c>
      <c r="F522" s="383">
        <v>0</v>
      </c>
      <c r="G522" s="383">
        <v>44317</v>
      </c>
      <c r="H522" s="2">
        <v>44508</v>
      </c>
      <c r="I522" s="1" t="s">
        <v>9040</v>
      </c>
      <c r="J522" s="384" t="s">
        <v>23</v>
      </c>
    </row>
    <row r="523" spans="1:10" s="534" customFormat="1" ht="43.5" customHeight="1">
      <c r="A523" s="477">
        <v>26</v>
      </c>
      <c r="B523" s="1" t="s">
        <v>4181</v>
      </c>
      <c r="C523" s="1" t="s">
        <v>8867</v>
      </c>
      <c r="D523" s="1">
        <v>1</v>
      </c>
      <c r="E523" s="3">
        <v>44317</v>
      </c>
      <c r="F523" s="383">
        <v>0</v>
      </c>
      <c r="G523" s="383">
        <v>44317</v>
      </c>
      <c r="H523" s="2">
        <v>44508</v>
      </c>
      <c r="I523" s="1" t="s">
        <v>9040</v>
      </c>
      <c r="J523" s="384" t="s">
        <v>23</v>
      </c>
    </row>
    <row r="524" spans="1:10" s="534" customFormat="1" ht="43.5" customHeight="1">
      <c r="A524" s="477">
        <v>27</v>
      </c>
      <c r="B524" s="1" t="s">
        <v>4181</v>
      </c>
      <c r="C524" s="1" t="s">
        <v>8867</v>
      </c>
      <c r="D524" s="1">
        <v>1</v>
      </c>
      <c r="E524" s="3">
        <v>44317</v>
      </c>
      <c r="F524" s="383">
        <v>0</v>
      </c>
      <c r="G524" s="383">
        <v>44317</v>
      </c>
      <c r="H524" s="2">
        <v>44508</v>
      </c>
      <c r="I524" s="1" t="s">
        <v>9040</v>
      </c>
      <c r="J524" s="384" t="s">
        <v>23</v>
      </c>
    </row>
    <row r="525" spans="1:10" s="534" customFormat="1" ht="43.5" customHeight="1">
      <c r="A525" s="477">
        <v>28</v>
      </c>
      <c r="B525" s="1" t="s">
        <v>4181</v>
      </c>
      <c r="C525" s="1" t="s">
        <v>8867</v>
      </c>
      <c r="D525" s="1">
        <v>1</v>
      </c>
      <c r="E525" s="3">
        <v>44317</v>
      </c>
      <c r="F525" s="383">
        <v>0</v>
      </c>
      <c r="G525" s="383">
        <v>44317</v>
      </c>
      <c r="H525" s="2">
        <v>44508</v>
      </c>
      <c r="I525" s="1" t="s">
        <v>9040</v>
      </c>
      <c r="J525" s="384" t="s">
        <v>23</v>
      </c>
    </row>
    <row r="526" spans="1:10" s="534" customFormat="1" ht="43.5" customHeight="1">
      <c r="A526" s="477">
        <v>29</v>
      </c>
      <c r="B526" s="1" t="s">
        <v>4181</v>
      </c>
      <c r="C526" s="1" t="s">
        <v>8867</v>
      </c>
      <c r="D526" s="1">
        <v>1</v>
      </c>
      <c r="E526" s="3">
        <v>44317</v>
      </c>
      <c r="F526" s="383">
        <v>0</v>
      </c>
      <c r="G526" s="383">
        <v>44317</v>
      </c>
      <c r="H526" s="2">
        <v>44508</v>
      </c>
      <c r="I526" s="1" t="s">
        <v>9040</v>
      </c>
      <c r="J526" s="384" t="s">
        <v>23</v>
      </c>
    </row>
    <row r="527" spans="1:10" s="534" customFormat="1" ht="43.5" customHeight="1">
      <c r="A527" s="477">
        <v>30</v>
      </c>
      <c r="B527" s="1" t="s">
        <v>4181</v>
      </c>
      <c r="C527" s="1" t="s">
        <v>8867</v>
      </c>
      <c r="D527" s="1">
        <v>1</v>
      </c>
      <c r="E527" s="3">
        <v>44317</v>
      </c>
      <c r="F527" s="383">
        <v>0</v>
      </c>
      <c r="G527" s="383">
        <v>44317</v>
      </c>
      <c r="H527" s="2">
        <v>44508</v>
      </c>
      <c r="I527" s="1" t="s">
        <v>9040</v>
      </c>
      <c r="J527" s="384" t="s">
        <v>23</v>
      </c>
    </row>
    <row r="528" spans="1:10" s="534" customFormat="1" ht="43.5" customHeight="1">
      <c r="A528" s="477">
        <v>31</v>
      </c>
      <c r="B528" s="1" t="s">
        <v>4181</v>
      </c>
      <c r="C528" s="1" t="s">
        <v>8867</v>
      </c>
      <c r="D528" s="1">
        <v>1</v>
      </c>
      <c r="E528" s="3">
        <v>44317</v>
      </c>
      <c r="F528" s="383">
        <v>0</v>
      </c>
      <c r="G528" s="383">
        <v>44317</v>
      </c>
      <c r="H528" s="2">
        <v>44508</v>
      </c>
      <c r="I528" s="1" t="s">
        <v>9040</v>
      </c>
      <c r="J528" s="384" t="s">
        <v>23</v>
      </c>
    </row>
    <row r="529" spans="1:10" s="534" customFormat="1" ht="43.5" customHeight="1">
      <c r="A529" s="477">
        <v>32</v>
      </c>
      <c r="B529" s="1" t="s">
        <v>4181</v>
      </c>
      <c r="C529" s="1" t="s">
        <v>8867</v>
      </c>
      <c r="D529" s="1">
        <v>1</v>
      </c>
      <c r="E529" s="3">
        <v>44317</v>
      </c>
      <c r="F529" s="383">
        <v>0</v>
      </c>
      <c r="G529" s="383">
        <v>44317</v>
      </c>
      <c r="H529" s="2">
        <v>44508</v>
      </c>
      <c r="I529" s="1" t="s">
        <v>9040</v>
      </c>
      <c r="J529" s="384" t="s">
        <v>23</v>
      </c>
    </row>
    <row r="530" spans="1:10" s="534" customFormat="1" ht="43.5" customHeight="1">
      <c r="A530" s="477">
        <v>33</v>
      </c>
      <c r="B530" s="1" t="s">
        <v>4181</v>
      </c>
      <c r="C530" s="1" t="s">
        <v>8867</v>
      </c>
      <c r="D530" s="1">
        <v>1</v>
      </c>
      <c r="E530" s="3">
        <v>44317</v>
      </c>
      <c r="F530" s="383">
        <v>0</v>
      </c>
      <c r="G530" s="383">
        <v>44317</v>
      </c>
      <c r="H530" s="2">
        <v>44508</v>
      </c>
      <c r="I530" s="1" t="s">
        <v>9040</v>
      </c>
      <c r="J530" s="384" t="s">
        <v>23</v>
      </c>
    </row>
    <row r="531" spans="1:10" s="534" customFormat="1" ht="43.5" customHeight="1">
      <c r="A531" s="477">
        <v>34</v>
      </c>
      <c r="B531" s="1" t="s">
        <v>4181</v>
      </c>
      <c r="C531" s="1" t="s">
        <v>8867</v>
      </c>
      <c r="D531" s="1">
        <v>1</v>
      </c>
      <c r="E531" s="3">
        <v>44317</v>
      </c>
      <c r="F531" s="383">
        <v>0</v>
      </c>
      <c r="G531" s="383">
        <v>44317</v>
      </c>
      <c r="H531" s="2">
        <v>44508</v>
      </c>
      <c r="I531" s="1" t="s">
        <v>9040</v>
      </c>
      <c r="J531" s="384" t="s">
        <v>23</v>
      </c>
    </row>
    <row r="532" spans="1:10" s="534" customFormat="1" ht="43.5" customHeight="1">
      <c r="A532" s="477">
        <v>35</v>
      </c>
      <c r="B532" s="1" t="s">
        <v>4181</v>
      </c>
      <c r="C532" s="1" t="s">
        <v>8867</v>
      </c>
      <c r="D532" s="1">
        <v>1</v>
      </c>
      <c r="E532" s="3">
        <v>44317</v>
      </c>
      <c r="F532" s="383">
        <v>0</v>
      </c>
      <c r="G532" s="383">
        <v>44317</v>
      </c>
      <c r="H532" s="2">
        <v>44508</v>
      </c>
      <c r="I532" s="1" t="s">
        <v>9040</v>
      </c>
      <c r="J532" s="384" t="s">
        <v>23</v>
      </c>
    </row>
    <row r="533" spans="1:10" s="534" customFormat="1" ht="43.5" customHeight="1">
      <c r="A533" s="477">
        <v>36</v>
      </c>
      <c r="B533" s="1" t="s">
        <v>4181</v>
      </c>
      <c r="C533" s="1" t="s">
        <v>8867</v>
      </c>
      <c r="D533" s="1">
        <v>1</v>
      </c>
      <c r="E533" s="3">
        <v>44317</v>
      </c>
      <c r="F533" s="383">
        <v>0</v>
      </c>
      <c r="G533" s="383">
        <v>44317</v>
      </c>
      <c r="H533" s="2">
        <v>44508</v>
      </c>
      <c r="I533" s="1" t="s">
        <v>9040</v>
      </c>
      <c r="J533" s="384" t="s">
        <v>23</v>
      </c>
    </row>
    <row r="534" spans="1:10" s="534" customFormat="1" ht="43.5" customHeight="1">
      <c r="A534" s="477">
        <v>37</v>
      </c>
      <c r="B534" s="1" t="s">
        <v>4181</v>
      </c>
      <c r="C534" s="1" t="s">
        <v>8867</v>
      </c>
      <c r="D534" s="1">
        <v>1</v>
      </c>
      <c r="E534" s="3">
        <v>44317</v>
      </c>
      <c r="F534" s="383">
        <v>0</v>
      </c>
      <c r="G534" s="383">
        <v>44317</v>
      </c>
      <c r="H534" s="2">
        <v>44508</v>
      </c>
      <c r="I534" s="1" t="s">
        <v>9040</v>
      </c>
      <c r="J534" s="384" t="s">
        <v>23</v>
      </c>
    </row>
    <row r="535" spans="1:10" s="534" customFormat="1" ht="43.5" customHeight="1">
      <c r="A535" s="477">
        <v>38</v>
      </c>
      <c r="B535" s="1" t="s">
        <v>4181</v>
      </c>
      <c r="C535" s="1" t="s">
        <v>8867</v>
      </c>
      <c r="D535" s="1">
        <v>1</v>
      </c>
      <c r="E535" s="3">
        <v>44317</v>
      </c>
      <c r="F535" s="383">
        <v>0</v>
      </c>
      <c r="G535" s="383">
        <v>44317</v>
      </c>
      <c r="H535" s="2">
        <v>44508</v>
      </c>
      <c r="I535" s="1" t="s">
        <v>9040</v>
      </c>
      <c r="J535" s="384" t="s">
        <v>23</v>
      </c>
    </row>
    <row r="536" spans="1:10" s="534" customFormat="1" ht="43.5" customHeight="1">
      <c r="A536" s="477">
        <v>39</v>
      </c>
      <c r="B536" s="1" t="s">
        <v>4181</v>
      </c>
      <c r="C536" s="1" t="s">
        <v>8867</v>
      </c>
      <c r="D536" s="1">
        <v>1</v>
      </c>
      <c r="E536" s="3">
        <v>44317</v>
      </c>
      <c r="F536" s="383">
        <v>0</v>
      </c>
      <c r="G536" s="383">
        <v>44317</v>
      </c>
      <c r="H536" s="2">
        <v>44508</v>
      </c>
      <c r="I536" s="1" t="s">
        <v>9040</v>
      </c>
      <c r="J536" s="384" t="s">
        <v>23</v>
      </c>
    </row>
    <row r="537" spans="1:10" s="534" customFormat="1" ht="43.5" customHeight="1">
      <c r="A537" s="477">
        <v>40</v>
      </c>
      <c r="B537" s="1" t="s">
        <v>4181</v>
      </c>
      <c r="C537" s="1" t="s">
        <v>8867</v>
      </c>
      <c r="D537" s="1">
        <v>1</v>
      </c>
      <c r="E537" s="3">
        <v>44317</v>
      </c>
      <c r="F537" s="383">
        <v>0</v>
      </c>
      <c r="G537" s="383">
        <v>44317</v>
      </c>
      <c r="H537" s="2">
        <v>44508</v>
      </c>
      <c r="I537" s="1" t="s">
        <v>9040</v>
      </c>
      <c r="J537" s="384" t="s">
        <v>23</v>
      </c>
    </row>
    <row r="538" spans="1:10" s="534" customFormat="1" ht="43.5" customHeight="1">
      <c r="A538" s="477">
        <v>41</v>
      </c>
      <c r="B538" s="1" t="s">
        <v>8874</v>
      </c>
      <c r="C538" s="1"/>
      <c r="D538" s="1">
        <v>1</v>
      </c>
      <c r="E538" s="3">
        <v>44541.66</v>
      </c>
      <c r="F538" s="383">
        <v>0</v>
      </c>
      <c r="G538" s="383">
        <v>44541.66</v>
      </c>
      <c r="H538" s="2">
        <v>44517</v>
      </c>
      <c r="I538" s="1" t="s">
        <v>9041</v>
      </c>
      <c r="J538" s="384" t="s">
        <v>23</v>
      </c>
    </row>
    <row r="539" spans="1:10" s="534" customFormat="1" ht="43.5" customHeight="1">
      <c r="A539" s="477">
        <v>42</v>
      </c>
      <c r="B539" s="1" t="s">
        <v>8874</v>
      </c>
      <c r="C539" s="1"/>
      <c r="D539" s="1">
        <v>1</v>
      </c>
      <c r="E539" s="3">
        <v>44541.66</v>
      </c>
      <c r="F539" s="383">
        <v>0</v>
      </c>
      <c r="G539" s="383">
        <v>44541.66</v>
      </c>
      <c r="H539" s="2">
        <v>44517</v>
      </c>
      <c r="I539" s="1" t="s">
        <v>9041</v>
      </c>
      <c r="J539" s="384" t="s">
        <v>23</v>
      </c>
    </row>
    <row r="540" spans="1:10" s="534" customFormat="1" ht="43.5" customHeight="1">
      <c r="A540" s="477">
        <v>43</v>
      </c>
      <c r="B540" s="1" t="s">
        <v>8874</v>
      </c>
      <c r="C540" s="1"/>
      <c r="D540" s="1">
        <v>1</v>
      </c>
      <c r="E540" s="3">
        <v>44541.66</v>
      </c>
      <c r="F540" s="383">
        <v>0</v>
      </c>
      <c r="G540" s="383">
        <v>44541.66</v>
      </c>
      <c r="H540" s="2">
        <v>44517</v>
      </c>
      <c r="I540" s="1" t="s">
        <v>9041</v>
      </c>
      <c r="J540" s="384" t="s">
        <v>23</v>
      </c>
    </row>
    <row r="541" spans="1:10" s="534" customFormat="1" ht="43.5" customHeight="1">
      <c r="A541" s="477">
        <v>44</v>
      </c>
      <c r="B541" s="1" t="s">
        <v>8874</v>
      </c>
      <c r="C541" s="1"/>
      <c r="D541" s="1">
        <v>1</v>
      </c>
      <c r="E541" s="3">
        <v>44541.66</v>
      </c>
      <c r="F541" s="383">
        <v>0</v>
      </c>
      <c r="G541" s="383">
        <v>44541.66</v>
      </c>
      <c r="H541" s="2">
        <v>44517</v>
      </c>
      <c r="I541" s="1" t="s">
        <v>9041</v>
      </c>
      <c r="J541" s="384" t="s">
        <v>23</v>
      </c>
    </row>
    <row r="542" spans="1:10" s="534" customFormat="1" ht="43.5" customHeight="1">
      <c r="A542" s="477">
        <v>45</v>
      </c>
      <c r="B542" s="1" t="s">
        <v>8874</v>
      </c>
      <c r="C542" s="1"/>
      <c r="D542" s="1">
        <v>1</v>
      </c>
      <c r="E542" s="3">
        <v>44541.66</v>
      </c>
      <c r="F542" s="383">
        <v>0</v>
      </c>
      <c r="G542" s="383">
        <v>44541.66</v>
      </c>
      <c r="H542" s="2">
        <v>44517</v>
      </c>
      <c r="I542" s="1" t="s">
        <v>9041</v>
      </c>
      <c r="J542" s="384" t="s">
        <v>23</v>
      </c>
    </row>
    <row r="543" spans="1:10" s="534" customFormat="1" ht="43.5" customHeight="1">
      <c r="A543" s="477">
        <v>46</v>
      </c>
      <c r="B543" s="1" t="s">
        <v>8875</v>
      </c>
      <c r="C543" s="1"/>
      <c r="D543" s="1">
        <v>1</v>
      </c>
      <c r="E543" s="3">
        <v>47000</v>
      </c>
      <c r="F543" s="383">
        <v>0</v>
      </c>
      <c r="G543" s="383">
        <v>47000</v>
      </c>
      <c r="H543" s="2">
        <v>44251</v>
      </c>
      <c r="I543" s="2" t="s">
        <v>9042</v>
      </c>
      <c r="J543" s="384"/>
    </row>
    <row r="544" spans="1:10" s="42" customFormat="1" ht="20.25">
      <c r="A544" s="128" t="s">
        <v>1173</v>
      </c>
      <c r="B544" s="1068" t="s">
        <v>3844</v>
      </c>
      <c r="C544" s="1086"/>
      <c r="D544" s="77">
        <f>D543+D542+D541+D540+D539+D538+D537+D536+D535+D534+D533+D532+D531+D530+D529+D528+D527+D526+D525+D524+D523+D522+D521+D520+D519+D518+D517+D516+D515+D514+D513+D512+D511+D510+D509+D508+D507+D506+D505+D504+D503+D502+D501+D500+D499+D498</f>
        <v>46</v>
      </c>
      <c r="E544" s="278">
        <f>E543+E542+E541+E540+E539+E538+E537+E536+E535+E534+E533+E532+E531+E530+E529+E528+E527+E526+E525+E524+E523+E522+E521+E520+E519+E518+E517+E516+E515+E514+E513+E512+E511+E510+E509+E508+E507+E506+E505+E504+E503+E502+E501+E500+E499+E498</f>
        <v>2057352.44</v>
      </c>
      <c r="F544" s="167">
        <f>SUM(F498:F504)</f>
        <v>0</v>
      </c>
      <c r="G544" s="35">
        <f>SUM(G498:G543)</f>
        <v>2057352.4399999997</v>
      </c>
      <c r="H544" s="377" t="s">
        <v>23</v>
      </c>
      <c r="I544" s="12"/>
      <c r="J544" s="377" t="s">
        <v>23</v>
      </c>
    </row>
    <row r="545" spans="1:10" s="42" customFormat="1" ht="66.75" customHeight="1">
      <c r="A545" s="104" t="s">
        <v>1158</v>
      </c>
      <c r="B545" s="1068" t="s">
        <v>3983</v>
      </c>
      <c r="C545" s="1086"/>
      <c r="D545" s="10">
        <f>D430+D496+D544</f>
        <v>113</v>
      </c>
      <c r="E545" s="278">
        <f>E430+E496+E544</f>
        <v>11093826.379999999</v>
      </c>
      <c r="F545" s="278">
        <f>F430+F496+F544</f>
        <v>2909007.73</v>
      </c>
      <c r="G545" s="279">
        <f>G430+G496+G544</f>
        <v>8184818.6499999985</v>
      </c>
      <c r="H545" s="11" t="s">
        <v>23</v>
      </c>
      <c r="I545" s="103" t="s">
        <v>23</v>
      </c>
      <c r="J545" s="11" t="s">
        <v>23</v>
      </c>
    </row>
    <row r="546" spans="1:10" s="42" customFormat="1" ht="21">
      <c r="A546" s="104" t="s">
        <v>1188</v>
      </c>
      <c r="B546" s="1068" t="s">
        <v>1189</v>
      </c>
      <c r="C546" s="1074"/>
      <c r="D546" s="1074"/>
      <c r="E546" s="1074"/>
      <c r="F546" s="1074"/>
      <c r="G546" s="1074"/>
      <c r="H546" s="1074"/>
      <c r="I546" s="1074"/>
      <c r="J546" s="1074"/>
    </row>
    <row r="547" spans="1:10" s="42" customFormat="1" ht="20.25">
      <c r="A547" s="104" t="s">
        <v>1190</v>
      </c>
      <c r="B547" s="1068" t="s">
        <v>3828</v>
      </c>
      <c r="C547" s="1085"/>
      <c r="D547" s="1085"/>
      <c r="E547" s="1085"/>
      <c r="F547" s="1085"/>
      <c r="G547" s="1085"/>
      <c r="H547" s="1085"/>
      <c r="I547" s="1085"/>
      <c r="J547" s="1086"/>
    </row>
    <row r="548" spans="1:10" s="534" customFormat="1" ht="134.25" customHeight="1">
      <c r="A548" s="477">
        <v>3</v>
      </c>
      <c r="B548" s="1" t="s">
        <v>8877</v>
      </c>
      <c r="C548" s="8"/>
      <c r="D548" s="683">
        <v>1</v>
      </c>
      <c r="E548" s="382">
        <v>2305000</v>
      </c>
      <c r="F548" s="687">
        <f>E548-G548</f>
        <v>2208958.35</v>
      </c>
      <c r="G548" s="382">
        <v>96041.65</v>
      </c>
      <c r="H548" s="688">
        <v>44390</v>
      </c>
      <c r="I548" s="1" t="s">
        <v>8876</v>
      </c>
      <c r="J548" s="384" t="s">
        <v>23</v>
      </c>
    </row>
    <row r="549" spans="1:10" s="42" customFormat="1" ht="23.25">
      <c r="A549" s="106" t="s">
        <v>1190</v>
      </c>
      <c r="B549" s="153" t="s">
        <v>3829</v>
      </c>
      <c r="C549" s="155"/>
      <c r="D549" s="23">
        <f>D548</f>
        <v>1</v>
      </c>
      <c r="E549" s="689">
        <f>E548</f>
        <v>2305000</v>
      </c>
      <c r="F549" s="689">
        <f>F548</f>
        <v>2208958.35</v>
      </c>
      <c r="G549" s="271">
        <f>G548</f>
        <v>96041.65</v>
      </c>
      <c r="H549" s="26" t="s">
        <v>23</v>
      </c>
      <c r="I549" s="105" t="s">
        <v>23</v>
      </c>
      <c r="J549" s="26" t="s">
        <v>23</v>
      </c>
    </row>
    <row r="550" spans="1:10" s="42" customFormat="1" ht="22.5">
      <c r="A550" s="106" t="s">
        <v>1198</v>
      </c>
      <c r="B550" s="1076" t="s">
        <v>3830</v>
      </c>
      <c r="C550" s="1085"/>
      <c r="D550" s="1085"/>
      <c r="E550" s="1085"/>
      <c r="F550" s="1085"/>
      <c r="G550" s="1085"/>
      <c r="H550" s="1085"/>
      <c r="I550" s="1085"/>
      <c r="J550" s="1086"/>
    </row>
    <row r="551" spans="1:10" s="42" customFormat="1" ht="20.25">
      <c r="A551" s="477">
        <v>1</v>
      </c>
      <c r="B551" s="1" t="s">
        <v>3986</v>
      </c>
      <c r="C551" s="1" t="s">
        <v>23</v>
      </c>
      <c r="D551" s="1">
        <v>1</v>
      </c>
      <c r="E551" s="382">
        <v>92371.98</v>
      </c>
      <c r="F551" s="3">
        <v>12315.94</v>
      </c>
      <c r="G551" s="383">
        <f t="shared" ref="G551:G580" si="6">E551-F551</f>
        <v>80056.039999999994</v>
      </c>
      <c r="H551" s="2">
        <v>41373</v>
      </c>
      <c r="I551" s="1" t="s">
        <v>3903</v>
      </c>
      <c r="J551" s="18" t="s">
        <v>23</v>
      </c>
    </row>
    <row r="552" spans="1:10" s="42" customFormat="1" ht="37.5">
      <c r="A552" s="477">
        <v>2</v>
      </c>
      <c r="B552" s="1" t="s">
        <v>3902</v>
      </c>
      <c r="C552" s="1" t="s">
        <v>23</v>
      </c>
      <c r="D552" s="1">
        <v>1</v>
      </c>
      <c r="E552" s="382">
        <v>102982.5</v>
      </c>
      <c r="F552" s="383">
        <v>0</v>
      </c>
      <c r="G552" s="383">
        <f t="shared" si="6"/>
        <v>102982.5</v>
      </c>
      <c r="H552" s="2">
        <v>41558</v>
      </c>
      <c r="I552" s="1" t="s">
        <v>3905</v>
      </c>
      <c r="J552" s="18" t="s">
        <v>23</v>
      </c>
    </row>
    <row r="553" spans="1:10" s="42" customFormat="1" ht="20.25">
      <c r="A553" s="477">
        <v>3</v>
      </c>
      <c r="B553" s="1" t="s">
        <v>3987</v>
      </c>
      <c r="C553" s="1" t="s">
        <v>23</v>
      </c>
      <c r="D553" s="1">
        <v>1</v>
      </c>
      <c r="E553" s="382">
        <v>72909.5</v>
      </c>
      <c r="F553" s="383">
        <v>0</v>
      </c>
      <c r="G553" s="383">
        <f t="shared" si="6"/>
        <v>72909.5</v>
      </c>
      <c r="H553" s="2">
        <v>40921</v>
      </c>
      <c r="I553" s="1" t="s">
        <v>3856</v>
      </c>
      <c r="J553" s="18" t="s">
        <v>23</v>
      </c>
    </row>
    <row r="554" spans="1:10" s="42" customFormat="1" ht="20.25">
      <c r="A554" s="477">
        <v>4</v>
      </c>
      <c r="B554" s="1" t="s">
        <v>3987</v>
      </c>
      <c r="C554" s="1" t="s">
        <v>23</v>
      </c>
      <c r="D554" s="1">
        <v>1</v>
      </c>
      <c r="E554" s="382">
        <v>72909.5</v>
      </c>
      <c r="F554" s="383">
        <v>0</v>
      </c>
      <c r="G554" s="383">
        <f t="shared" si="6"/>
        <v>72909.5</v>
      </c>
      <c r="H554" s="2">
        <v>40921</v>
      </c>
      <c r="I554" s="1" t="s">
        <v>3856</v>
      </c>
      <c r="J554" s="18" t="s">
        <v>23</v>
      </c>
    </row>
    <row r="555" spans="1:10" s="42" customFormat="1" ht="20.25">
      <c r="A555" s="477">
        <v>5</v>
      </c>
      <c r="B555" s="1" t="s">
        <v>3911</v>
      </c>
      <c r="C555" s="1" t="s">
        <v>23</v>
      </c>
      <c r="D555" s="1">
        <v>1</v>
      </c>
      <c r="E555" s="382">
        <v>66741</v>
      </c>
      <c r="F555" s="383">
        <v>0</v>
      </c>
      <c r="G555" s="383">
        <f t="shared" si="6"/>
        <v>66741</v>
      </c>
      <c r="H555" s="2">
        <v>40921</v>
      </c>
      <c r="I555" s="1" t="s">
        <v>3856</v>
      </c>
      <c r="J555" s="18" t="s">
        <v>23</v>
      </c>
    </row>
    <row r="556" spans="1:10" s="42" customFormat="1" ht="20.25">
      <c r="A556" s="477">
        <v>6</v>
      </c>
      <c r="B556" s="1" t="s">
        <v>3988</v>
      </c>
      <c r="C556" s="1" t="s">
        <v>23</v>
      </c>
      <c r="D556" s="1">
        <v>1</v>
      </c>
      <c r="E556" s="382">
        <v>66583</v>
      </c>
      <c r="F556" s="383">
        <v>0</v>
      </c>
      <c r="G556" s="383">
        <f t="shared" si="6"/>
        <v>66583</v>
      </c>
      <c r="H556" s="2">
        <v>40921</v>
      </c>
      <c r="I556" s="1" t="s">
        <v>3856</v>
      </c>
      <c r="J556" s="18" t="s">
        <v>23</v>
      </c>
    </row>
    <row r="557" spans="1:10" s="42" customFormat="1" ht="20.25">
      <c r="A557" s="477">
        <v>7</v>
      </c>
      <c r="B557" s="1" t="s">
        <v>3988</v>
      </c>
      <c r="C557" s="1" t="s">
        <v>23</v>
      </c>
      <c r="D557" s="1">
        <v>1</v>
      </c>
      <c r="E557" s="382">
        <v>66185</v>
      </c>
      <c r="F557" s="383">
        <v>0</v>
      </c>
      <c r="G557" s="383">
        <f t="shared" si="6"/>
        <v>66185</v>
      </c>
      <c r="H557" s="2">
        <v>40921</v>
      </c>
      <c r="I557" s="1" t="s">
        <v>3856</v>
      </c>
      <c r="J557" s="18" t="s">
        <v>23</v>
      </c>
    </row>
    <row r="558" spans="1:10" s="42" customFormat="1" ht="20.25">
      <c r="A558" s="477">
        <v>8</v>
      </c>
      <c r="B558" s="1" t="s">
        <v>3988</v>
      </c>
      <c r="C558" s="1" t="s">
        <v>23</v>
      </c>
      <c r="D558" s="1">
        <v>1</v>
      </c>
      <c r="E558" s="382">
        <v>66185</v>
      </c>
      <c r="F558" s="383">
        <v>0</v>
      </c>
      <c r="G558" s="383">
        <f t="shared" si="6"/>
        <v>66185</v>
      </c>
      <c r="H558" s="2">
        <v>40921</v>
      </c>
      <c r="I558" s="1" t="s">
        <v>3856</v>
      </c>
      <c r="J558" s="18" t="s">
        <v>23</v>
      </c>
    </row>
    <row r="559" spans="1:10" s="42" customFormat="1" ht="20.25">
      <c r="A559" s="477">
        <v>9</v>
      </c>
      <c r="B559" s="1" t="s">
        <v>3988</v>
      </c>
      <c r="C559" s="1" t="s">
        <v>23</v>
      </c>
      <c r="D559" s="1">
        <v>1</v>
      </c>
      <c r="E559" s="382">
        <v>73833</v>
      </c>
      <c r="F559" s="383">
        <v>0</v>
      </c>
      <c r="G559" s="383">
        <f t="shared" si="6"/>
        <v>73833</v>
      </c>
      <c r="H559" s="2">
        <v>40921</v>
      </c>
      <c r="I559" s="1" t="s">
        <v>3856</v>
      </c>
      <c r="J559" s="18" t="s">
        <v>23</v>
      </c>
    </row>
    <row r="560" spans="1:10" s="42" customFormat="1" ht="37.5">
      <c r="A560" s="477">
        <v>10</v>
      </c>
      <c r="B560" s="1" t="s">
        <v>6151</v>
      </c>
      <c r="C560" s="1" t="s">
        <v>6152</v>
      </c>
      <c r="D560" s="1">
        <v>1</v>
      </c>
      <c r="E560" s="687">
        <v>155182.5</v>
      </c>
      <c r="F560" s="383">
        <v>0</v>
      </c>
      <c r="G560" s="383">
        <f t="shared" si="6"/>
        <v>155182.5</v>
      </c>
      <c r="H560" s="2">
        <v>41865</v>
      </c>
      <c r="I560" s="1" t="s">
        <v>3915</v>
      </c>
      <c r="J560" s="18" t="s">
        <v>23</v>
      </c>
    </row>
    <row r="561" spans="1:10" s="42" customFormat="1" ht="32.25" customHeight="1">
      <c r="A561" s="477">
        <v>11</v>
      </c>
      <c r="B561" s="1" t="s">
        <v>3989</v>
      </c>
      <c r="C561" s="1" t="s">
        <v>23</v>
      </c>
      <c r="D561" s="1">
        <v>1</v>
      </c>
      <c r="E561" s="687">
        <v>99100</v>
      </c>
      <c r="F561" s="383">
        <v>0</v>
      </c>
      <c r="G561" s="383">
        <f t="shared" si="6"/>
        <v>99100</v>
      </c>
      <c r="H561" s="2">
        <v>41674</v>
      </c>
      <c r="I561" s="1" t="s">
        <v>3856</v>
      </c>
      <c r="J561" s="18" t="s">
        <v>23</v>
      </c>
    </row>
    <row r="562" spans="1:10" s="42" customFormat="1" ht="51" customHeight="1">
      <c r="A562" s="477">
        <v>12</v>
      </c>
      <c r="B562" s="1" t="s">
        <v>6153</v>
      </c>
      <c r="C562" s="1" t="s">
        <v>23</v>
      </c>
      <c r="D562" s="1">
        <v>1</v>
      </c>
      <c r="E562" s="687">
        <v>53634.96</v>
      </c>
      <c r="F562" s="383">
        <v>0</v>
      </c>
      <c r="G562" s="383">
        <f t="shared" si="6"/>
        <v>53634.96</v>
      </c>
      <c r="H562" s="2">
        <v>43188</v>
      </c>
      <c r="I562" s="1" t="s">
        <v>3990</v>
      </c>
      <c r="J562" s="18"/>
    </row>
    <row r="563" spans="1:10" s="42" customFormat="1" ht="120.75" customHeight="1">
      <c r="A563" s="477">
        <v>13</v>
      </c>
      <c r="B563" s="1" t="s">
        <v>6154</v>
      </c>
      <c r="C563" s="74" t="s">
        <v>6155</v>
      </c>
      <c r="D563" s="1">
        <v>1</v>
      </c>
      <c r="E563" s="687">
        <v>177777</v>
      </c>
      <c r="F563" s="383">
        <v>121480.82</v>
      </c>
      <c r="G563" s="383">
        <f t="shared" si="6"/>
        <v>56296.179999999993</v>
      </c>
      <c r="H563" s="2">
        <v>43724</v>
      </c>
      <c r="I563" s="1" t="s">
        <v>6156</v>
      </c>
      <c r="J563" s="21"/>
    </row>
    <row r="564" spans="1:10" s="42" customFormat="1" ht="122.25" customHeight="1">
      <c r="A564" s="477">
        <v>14</v>
      </c>
      <c r="B564" s="1" t="s">
        <v>4181</v>
      </c>
      <c r="C564" s="74" t="s">
        <v>5998</v>
      </c>
      <c r="D564" s="1">
        <v>1</v>
      </c>
      <c r="E564" s="687">
        <v>50925</v>
      </c>
      <c r="F564" s="383">
        <v>0</v>
      </c>
      <c r="G564" s="383">
        <f t="shared" si="6"/>
        <v>50925</v>
      </c>
      <c r="H564" s="2">
        <v>44083</v>
      </c>
      <c r="I564" s="1" t="s">
        <v>6157</v>
      </c>
      <c r="J564" s="21"/>
    </row>
    <row r="565" spans="1:10" s="42" customFormat="1" ht="117.75" customHeight="1">
      <c r="A565" s="477">
        <v>15</v>
      </c>
      <c r="B565" s="1" t="s">
        <v>4181</v>
      </c>
      <c r="C565" s="74" t="s">
        <v>5998</v>
      </c>
      <c r="D565" s="1">
        <v>1</v>
      </c>
      <c r="E565" s="687">
        <v>50925</v>
      </c>
      <c r="F565" s="383">
        <v>0</v>
      </c>
      <c r="G565" s="383">
        <f t="shared" si="6"/>
        <v>50925</v>
      </c>
      <c r="H565" s="2">
        <v>44083</v>
      </c>
      <c r="I565" s="1" t="s">
        <v>6157</v>
      </c>
      <c r="J565" s="21"/>
    </row>
    <row r="566" spans="1:10" s="42" customFormat="1" ht="119.25" customHeight="1">
      <c r="A566" s="477">
        <v>16</v>
      </c>
      <c r="B566" s="1" t="s">
        <v>4181</v>
      </c>
      <c r="C566" s="74" t="s">
        <v>5998</v>
      </c>
      <c r="D566" s="1">
        <v>1</v>
      </c>
      <c r="E566" s="687">
        <v>50925</v>
      </c>
      <c r="F566" s="383">
        <v>0</v>
      </c>
      <c r="G566" s="383">
        <f t="shared" si="6"/>
        <v>50925</v>
      </c>
      <c r="H566" s="2">
        <v>44083</v>
      </c>
      <c r="I566" s="1" t="s">
        <v>6157</v>
      </c>
      <c r="J566" s="21"/>
    </row>
    <row r="567" spans="1:10" s="42" customFormat="1" ht="93.75">
      <c r="A567" s="477">
        <v>17</v>
      </c>
      <c r="B567" s="1" t="s">
        <v>4181</v>
      </c>
      <c r="C567" s="74" t="s">
        <v>5998</v>
      </c>
      <c r="D567" s="1">
        <v>1</v>
      </c>
      <c r="E567" s="687">
        <v>50925</v>
      </c>
      <c r="F567" s="383">
        <v>0</v>
      </c>
      <c r="G567" s="383">
        <f t="shared" si="6"/>
        <v>50925</v>
      </c>
      <c r="H567" s="2">
        <v>44083</v>
      </c>
      <c r="I567" s="1" t="s">
        <v>6157</v>
      </c>
      <c r="J567" s="21"/>
    </row>
    <row r="568" spans="1:10" s="42" customFormat="1" ht="99.75" customHeight="1">
      <c r="A568" s="477">
        <v>18</v>
      </c>
      <c r="B568" s="1" t="s">
        <v>4181</v>
      </c>
      <c r="C568" s="74" t="s">
        <v>5998</v>
      </c>
      <c r="D568" s="1">
        <v>1</v>
      </c>
      <c r="E568" s="687">
        <v>50925</v>
      </c>
      <c r="F568" s="383">
        <v>0</v>
      </c>
      <c r="G568" s="383">
        <f t="shared" si="6"/>
        <v>50925</v>
      </c>
      <c r="H568" s="2">
        <v>44083</v>
      </c>
      <c r="I568" s="1" t="s">
        <v>6157</v>
      </c>
      <c r="J568" s="21"/>
    </row>
    <row r="569" spans="1:10" s="42" customFormat="1" ht="93.75">
      <c r="A569" s="477">
        <v>19</v>
      </c>
      <c r="B569" s="1" t="s">
        <v>4181</v>
      </c>
      <c r="C569" s="74" t="s">
        <v>5998</v>
      </c>
      <c r="D569" s="1">
        <v>1</v>
      </c>
      <c r="E569" s="687">
        <v>50925</v>
      </c>
      <c r="F569" s="383">
        <v>0</v>
      </c>
      <c r="G569" s="383">
        <f t="shared" si="6"/>
        <v>50925</v>
      </c>
      <c r="H569" s="2">
        <v>44083</v>
      </c>
      <c r="I569" s="1" t="s">
        <v>6157</v>
      </c>
      <c r="J569" s="21"/>
    </row>
    <row r="570" spans="1:10" s="42" customFormat="1" ht="93.75">
      <c r="A570" s="477">
        <v>20</v>
      </c>
      <c r="B570" s="1" t="s">
        <v>4181</v>
      </c>
      <c r="C570" s="74" t="s">
        <v>6000</v>
      </c>
      <c r="D570" s="1">
        <v>1</v>
      </c>
      <c r="E570" s="687">
        <v>58855</v>
      </c>
      <c r="F570" s="383">
        <v>0</v>
      </c>
      <c r="G570" s="383">
        <f t="shared" si="6"/>
        <v>58855</v>
      </c>
      <c r="H570" s="2">
        <v>44083</v>
      </c>
      <c r="I570" s="1" t="s">
        <v>6158</v>
      </c>
      <c r="J570" s="21"/>
    </row>
    <row r="571" spans="1:10" s="42" customFormat="1" ht="93.75">
      <c r="A571" s="477">
        <v>21</v>
      </c>
      <c r="B571" s="1" t="s">
        <v>4181</v>
      </c>
      <c r="C571" s="74" t="s">
        <v>6000</v>
      </c>
      <c r="D571" s="1">
        <v>1</v>
      </c>
      <c r="E571" s="687">
        <v>58855</v>
      </c>
      <c r="F571" s="383">
        <v>0</v>
      </c>
      <c r="G571" s="383">
        <f t="shared" si="6"/>
        <v>58855</v>
      </c>
      <c r="H571" s="2">
        <v>44083</v>
      </c>
      <c r="I571" s="1" t="s">
        <v>6158</v>
      </c>
      <c r="J571" s="21"/>
    </row>
    <row r="572" spans="1:10" s="42" customFormat="1" ht="72.75" customHeight="1">
      <c r="A572" s="477">
        <v>22</v>
      </c>
      <c r="B572" s="1" t="s">
        <v>3906</v>
      </c>
      <c r="C572" s="74" t="s">
        <v>6159</v>
      </c>
      <c r="D572" s="1">
        <v>1</v>
      </c>
      <c r="E572" s="687">
        <v>60000</v>
      </c>
      <c r="F572" s="383">
        <v>0</v>
      </c>
      <c r="G572" s="383">
        <f t="shared" si="6"/>
        <v>60000</v>
      </c>
      <c r="H572" s="2">
        <v>43881</v>
      </c>
      <c r="I572" s="1" t="s">
        <v>6160</v>
      </c>
      <c r="J572" s="21"/>
    </row>
    <row r="573" spans="1:10" s="42" customFormat="1" ht="56.25">
      <c r="A573" s="477">
        <v>23</v>
      </c>
      <c r="B573" s="1" t="s">
        <v>6161</v>
      </c>
      <c r="C573" s="74" t="s">
        <v>6162</v>
      </c>
      <c r="D573" s="1">
        <v>1</v>
      </c>
      <c r="E573" s="687">
        <v>80000</v>
      </c>
      <c r="F573" s="383">
        <v>0</v>
      </c>
      <c r="G573" s="383">
        <f t="shared" si="6"/>
        <v>80000</v>
      </c>
      <c r="H573" s="2">
        <v>43881</v>
      </c>
      <c r="I573" s="1" t="s">
        <v>6160</v>
      </c>
      <c r="J573" s="21"/>
    </row>
    <row r="574" spans="1:10" s="42" customFormat="1" ht="113.25" customHeight="1">
      <c r="A574" s="477">
        <v>24</v>
      </c>
      <c r="B574" s="1" t="s">
        <v>4014</v>
      </c>
      <c r="C574" s="74" t="s">
        <v>6163</v>
      </c>
      <c r="D574" s="1">
        <v>1</v>
      </c>
      <c r="E574" s="687">
        <v>84133</v>
      </c>
      <c r="F574" s="383">
        <v>0</v>
      </c>
      <c r="G574" s="383">
        <f t="shared" si="6"/>
        <v>84133</v>
      </c>
      <c r="H574" s="2">
        <v>44083</v>
      </c>
      <c r="I574" s="1" t="s">
        <v>6164</v>
      </c>
      <c r="J574" s="21"/>
    </row>
    <row r="575" spans="1:10" s="42" customFormat="1" ht="110.25" customHeight="1">
      <c r="A575" s="477">
        <v>25</v>
      </c>
      <c r="B575" s="1" t="s">
        <v>4014</v>
      </c>
      <c r="C575" s="74" t="s">
        <v>6163</v>
      </c>
      <c r="D575" s="1">
        <v>1</v>
      </c>
      <c r="E575" s="687">
        <v>84133</v>
      </c>
      <c r="F575" s="383">
        <v>0</v>
      </c>
      <c r="G575" s="383">
        <f t="shared" si="6"/>
        <v>84133</v>
      </c>
      <c r="H575" s="2">
        <v>44083</v>
      </c>
      <c r="I575" s="1" t="s">
        <v>6164</v>
      </c>
      <c r="J575" s="21"/>
    </row>
    <row r="576" spans="1:10" s="42" customFormat="1" ht="56.25">
      <c r="A576" s="477">
        <v>26</v>
      </c>
      <c r="B576" s="1" t="s">
        <v>6165</v>
      </c>
      <c r="C576" s="1" t="s">
        <v>23</v>
      </c>
      <c r="D576" s="1">
        <v>1</v>
      </c>
      <c r="E576" s="687">
        <v>153964</v>
      </c>
      <c r="F576" s="383">
        <v>141133.60999999999</v>
      </c>
      <c r="G576" s="383">
        <f t="shared" si="6"/>
        <v>12830.390000000014</v>
      </c>
      <c r="H576" s="2">
        <v>44075</v>
      </c>
      <c r="I576" s="1" t="s">
        <v>6166</v>
      </c>
      <c r="J576" s="21"/>
    </row>
    <row r="577" spans="1:10" s="42" customFormat="1" ht="111.75" customHeight="1">
      <c r="A577" s="477">
        <v>27</v>
      </c>
      <c r="B577" s="1" t="s">
        <v>6019</v>
      </c>
      <c r="C577" s="74" t="s">
        <v>6020</v>
      </c>
      <c r="D577" s="1">
        <v>1</v>
      </c>
      <c r="E577" s="687">
        <v>214288</v>
      </c>
      <c r="F577" s="383">
        <v>160715.96</v>
      </c>
      <c r="G577" s="383">
        <f t="shared" si="6"/>
        <v>53572.040000000008</v>
      </c>
      <c r="H577" s="2">
        <v>44083</v>
      </c>
      <c r="I577" s="1" t="s">
        <v>6164</v>
      </c>
      <c r="J577" s="21"/>
    </row>
    <row r="578" spans="1:10" s="42" customFormat="1" ht="109.5" customHeight="1">
      <c r="A578" s="477">
        <v>28</v>
      </c>
      <c r="B578" s="1" t="s">
        <v>6019</v>
      </c>
      <c r="C578" s="74" t="s">
        <v>6020</v>
      </c>
      <c r="D578" s="1">
        <v>1</v>
      </c>
      <c r="E578" s="687">
        <v>214288</v>
      </c>
      <c r="F578" s="383">
        <v>160715.96</v>
      </c>
      <c r="G578" s="383">
        <f t="shared" si="6"/>
        <v>53572.040000000008</v>
      </c>
      <c r="H578" s="2">
        <v>44083</v>
      </c>
      <c r="I578" s="1" t="s">
        <v>6164</v>
      </c>
      <c r="J578" s="21"/>
    </row>
    <row r="579" spans="1:10" s="42" customFormat="1" ht="109.5" customHeight="1">
      <c r="A579" s="477">
        <v>29</v>
      </c>
      <c r="B579" s="1" t="s">
        <v>6167</v>
      </c>
      <c r="C579" s="74" t="s">
        <v>6168</v>
      </c>
      <c r="D579" s="1">
        <v>1</v>
      </c>
      <c r="E579" s="687">
        <v>238140</v>
      </c>
      <c r="F579" s="383">
        <v>150822</v>
      </c>
      <c r="G579" s="383">
        <f t="shared" si="6"/>
        <v>87318</v>
      </c>
      <c r="H579" s="2">
        <v>43881</v>
      </c>
      <c r="I579" s="1" t="s">
        <v>6160</v>
      </c>
      <c r="J579" s="21"/>
    </row>
    <row r="580" spans="1:10" s="42" customFormat="1" ht="109.5" customHeight="1">
      <c r="A580" s="477">
        <v>30</v>
      </c>
      <c r="B580" s="1" t="s">
        <v>6169</v>
      </c>
      <c r="C580" s="1" t="s">
        <v>23</v>
      </c>
      <c r="D580" s="1">
        <v>1</v>
      </c>
      <c r="E580" s="687">
        <v>327000</v>
      </c>
      <c r="F580" s="687">
        <v>294300</v>
      </c>
      <c r="G580" s="383">
        <f t="shared" si="6"/>
        <v>32700</v>
      </c>
      <c r="H580" s="2">
        <v>44183</v>
      </c>
      <c r="I580" s="1" t="s">
        <v>6170</v>
      </c>
      <c r="J580" s="21"/>
    </row>
    <row r="581" spans="1:10" s="534" customFormat="1" ht="109.5" customHeight="1">
      <c r="A581" s="477">
        <v>31</v>
      </c>
      <c r="B581" s="468" t="s">
        <v>8862</v>
      </c>
      <c r="C581" s="468" t="s">
        <v>8878</v>
      </c>
      <c r="D581" s="690">
        <v>1</v>
      </c>
      <c r="E581" s="383">
        <v>62282.09</v>
      </c>
      <c r="F581" s="383">
        <v>0</v>
      </c>
      <c r="G581" s="383">
        <v>62282.09</v>
      </c>
      <c r="H581" s="387">
        <v>44508</v>
      </c>
      <c r="I581" s="1" t="s">
        <v>8954</v>
      </c>
      <c r="J581" s="384"/>
    </row>
    <row r="582" spans="1:10" s="534" customFormat="1" ht="109.5" customHeight="1">
      <c r="A582" s="477">
        <v>32</v>
      </c>
      <c r="B582" s="468" t="s">
        <v>8862</v>
      </c>
      <c r="C582" s="468" t="s">
        <v>8872</v>
      </c>
      <c r="D582" s="690">
        <v>1</v>
      </c>
      <c r="E582" s="383">
        <v>62904</v>
      </c>
      <c r="F582" s="383">
        <v>0</v>
      </c>
      <c r="G582" s="383">
        <v>62904</v>
      </c>
      <c r="H582" s="387">
        <v>44508</v>
      </c>
      <c r="I582" s="1" t="s">
        <v>8954</v>
      </c>
      <c r="J582" s="384"/>
    </row>
    <row r="583" spans="1:10" s="534" customFormat="1" ht="109.5" customHeight="1">
      <c r="A583" s="477">
        <v>33</v>
      </c>
      <c r="B583" s="468" t="s">
        <v>4181</v>
      </c>
      <c r="C583" s="468" t="s">
        <v>8873</v>
      </c>
      <c r="D583" s="690">
        <v>1</v>
      </c>
      <c r="E583" s="383">
        <v>53043.4</v>
      </c>
      <c r="F583" s="383">
        <v>0</v>
      </c>
      <c r="G583" s="383">
        <v>53043.4</v>
      </c>
      <c r="H583" s="387">
        <v>44508</v>
      </c>
      <c r="I583" s="1" t="s">
        <v>8955</v>
      </c>
      <c r="J583" s="384"/>
    </row>
    <row r="584" spans="1:10" s="534" customFormat="1" ht="109.5" customHeight="1">
      <c r="A584" s="477">
        <v>34</v>
      </c>
      <c r="B584" s="468" t="s">
        <v>4181</v>
      </c>
      <c r="C584" s="468" t="s">
        <v>8873</v>
      </c>
      <c r="D584" s="690">
        <v>1</v>
      </c>
      <c r="E584" s="383">
        <v>53043.4</v>
      </c>
      <c r="F584" s="383">
        <v>0</v>
      </c>
      <c r="G584" s="383">
        <v>53043.4</v>
      </c>
      <c r="H584" s="387">
        <v>44508</v>
      </c>
      <c r="I584" s="1" t="s">
        <v>8955</v>
      </c>
      <c r="J584" s="384"/>
    </row>
    <row r="585" spans="1:10" s="534" customFormat="1" ht="109.5" customHeight="1">
      <c r="A585" s="477">
        <v>35</v>
      </c>
      <c r="B585" s="468" t="s">
        <v>4181</v>
      </c>
      <c r="C585" s="468" t="s">
        <v>8873</v>
      </c>
      <c r="D585" s="690">
        <v>1</v>
      </c>
      <c r="E585" s="383">
        <v>53043.4</v>
      </c>
      <c r="F585" s="383">
        <v>0</v>
      </c>
      <c r="G585" s="383">
        <v>53043.4</v>
      </c>
      <c r="H585" s="387">
        <v>44508</v>
      </c>
      <c r="I585" s="1" t="s">
        <v>8955</v>
      </c>
      <c r="J585" s="384"/>
    </row>
    <row r="586" spans="1:10" s="534" customFormat="1" ht="109.5" customHeight="1">
      <c r="A586" s="477">
        <v>36</v>
      </c>
      <c r="B586" s="468" t="s">
        <v>4181</v>
      </c>
      <c r="C586" s="468" t="s">
        <v>8873</v>
      </c>
      <c r="D586" s="690">
        <v>1</v>
      </c>
      <c r="E586" s="383">
        <v>53043.4</v>
      </c>
      <c r="F586" s="383">
        <v>0</v>
      </c>
      <c r="G586" s="383">
        <v>53043.4</v>
      </c>
      <c r="H586" s="387">
        <v>44508</v>
      </c>
      <c r="I586" s="1" t="s">
        <v>8955</v>
      </c>
      <c r="J586" s="384"/>
    </row>
    <row r="587" spans="1:10" s="534" customFormat="1" ht="109.5" customHeight="1">
      <c r="A587" s="477">
        <v>37</v>
      </c>
      <c r="B587" s="468" t="s">
        <v>4181</v>
      </c>
      <c r="C587" s="468" t="s">
        <v>8873</v>
      </c>
      <c r="D587" s="690">
        <v>1</v>
      </c>
      <c r="E587" s="383">
        <v>53043.4</v>
      </c>
      <c r="F587" s="383">
        <v>0</v>
      </c>
      <c r="G587" s="383">
        <v>53043.4</v>
      </c>
      <c r="H587" s="387">
        <v>44508</v>
      </c>
      <c r="I587" s="1" t="s">
        <v>8955</v>
      </c>
      <c r="J587" s="384"/>
    </row>
    <row r="588" spans="1:10" s="534" customFormat="1" ht="109.5" customHeight="1">
      <c r="A588" s="477">
        <v>38</v>
      </c>
      <c r="B588" s="468" t="s">
        <v>4181</v>
      </c>
      <c r="C588" s="468" t="s">
        <v>8873</v>
      </c>
      <c r="D588" s="690">
        <v>1</v>
      </c>
      <c r="E588" s="383">
        <v>53043.4</v>
      </c>
      <c r="F588" s="383">
        <v>0</v>
      </c>
      <c r="G588" s="383">
        <v>53043.4</v>
      </c>
      <c r="H588" s="387">
        <v>44508</v>
      </c>
      <c r="I588" s="1" t="s">
        <v>8955</v>
      </c>
      <c r="J588" s="384"/>
    </row>
    <row r="589" spans="1:10" s="534" customFormat="1" ht="109.5" customHeight="1">
      <c r="A589" s="477">
        <v>39</v>
      </c>
      <c r="B589" s="468" t="s">
        <v>8879</v>
      </c>
      <c r="C589" s="468"/>
      <c r="D589" s="690">
        <v>1</v>
      </c>
      <c r="E589" s="383">
        <v>80769.119999999995</v>
      </c>
      <c r="F589" s="383">
        <v>0</v>
      </c>
      <c r="G589" s="383">
        <v>80769.119999999995</v>
      </c>
      <c r="H589" s="387">
        <v>44508</v>
      </c>
      <c r="I589" s="1" t="s">
        <v>8956</v>
      </c>
      <c r="J589" s="384"/>
    </row>
    <row r="590" spans="1:10" s="534" customFormat="1" ht="109.5" customHeight="1">
      <c r="A590" s="477">
        <v>40</v>
      </c>
      <c r="B590" s="468" t="s">
        <v>8879</v>
      </c>
      <c r="C590" s="468"/>
      <c r="D590" s="690">
        <v>1</v>
      </c>
      <c r="E590" s="383">
        <v>80769.119999999995</v>
      </c>
      <c r="F590" s="383">
        <v>0</v>
      </c>
      <c r="G590" s="383">
        <v>80769.119999999995</v>
      </c>
      <c r="H590" s="387">
        <v>44508</v>
      </c>
      <c r="I590" s="1" t="s">
        <v>8956</v>
      </c>
      <c r="J590" s="384"/>
    </row>
    <row r="591" spans="1:10" s="534" customFormat="1" ht="109.5" customHeight="1">
      <c r="A591" s="477">
        <v>41</v>
      </c>
      <c r="B591" s="468" t="s">
        <v>8879</v>
      </c>
      <c r="C591" s="468"/>
      <c r="D591" s="690">
        <v>1</v>
      </c>
      <c r="E591" s="383">
        <v>80769.119999999995</v>
      </c>
      <c r="F591" s="383">
        <v>0</v>
      </c>
      <c r="G591" s="383">
        <v>80769.119999999995</v>
      </c>
      <c r="H591" s="387">
        <v>44508</v>
      </c>
      <c r="I591" s="1" t="s">
        <v>8956</v>
      </c>
      <c r="J591" s="384"/>
    </row>
    <row r="592" spans="1:10" s="534" customFormat="1" ht="109.5" customHeight="1">
      <c r="A592" s="477">
        <v>42</v>
      </c>
      <c r="B592" s="468" t="s">
        <v>8879</v>
      </c>
      <c r="C592" s="468"/>
      <c r="D592" s="690">
        <v>1</v>
      </c>
      <c r="E592" s="383">
        <v>80769.119999999995</v>
      </c>
      <c r="F592" s="383">
        <v>0</v>
      </c>
      <c r="G592" s="383">
        <v>80769.119999999995</v>
      </c>
      <c r="H592" s="387">
        <v>44508</v>
      </c>
      <c r="I592" s="1" t="s">
        <v>8956</v>
      </c>
      <c r="J592" s="384"/>
    </row>
    <row r="593" spans="1:10" s="534" customFormat="1" ht="109.5" customHeight="1">
      <c r="A593" s="477">
        <v>43</v>
      </c>
      <c r="B593" s="468" t="s">
        <v>8879</v>
      </c>
      <c r="C593" s="468"/>
      <c r="D593" s="690">
        <v>1</v>
      </c>
      <c r="E593" s="383">
        <v>80769.119999999995</v>
      </c>
      <c r="F593" s="383">
        <v>0</v>
      </c>
      <c r="G593" s="383">
        <v>80769.119999999995</v>
      </c>
      <c r="H593" s="387">
        <v>44508</v>
      </c>
      <c r="I593" s="1" t="s">
        <v>8956</v>
      </c>
      <c r="J593" s="384"/>
    </row>
    <row r="594" spans="1:10" s="534" customFormat="1" ht="109.5" customHeight="1">
      <c r="A594" s="477">
        <v>44</v>
      </c>
      <c r="B594" s="468" t="s">
        <v>8879</v>
      </c>
      <c r="C594" s="468"/>
      <c r="D594" s="690">
        <v>1</v>
      </c>
      <c r="E594" s="383">
        <v>80769.119999999995</v>
      </c>
      <c r="F594" s="383">
        <v>0</v>
      </c>
      <c r="G594" s="383">
        <v>80769.119999999995</v>
      </c>
      <c r="H594" s="387">
        <v>44508</v>
      </c>
      <c r="I594" s="1" t="s">
        <v>8956</v>
      </c>
      <c r="J594" s="384"/>
    </row>
    <row r="595" spans="1:10" s="534" customFormat="1" ht="109.5" customHeight="1">
      <c r="A595" s="477">
        <v>45</v>
      </c>
      <c r="B595" s="468" t="s">
        <v>8823</v>
      </c>
      <c r="C595" s="468"/>
      <c r="D595" s="690">
        <v>1</v>
      </c>
      <c r="E595" s="383">
        <v>95042.4</v>
      </c>
      <c r="F595" s="383">
        <v>0</v>
      </c>
      <c r="G595" s="383">
        <v>95042.4</v>
      </c>
      <c r="H595" s="387">
        <v>44508</v>
      </c>
      <c r="I595" s="1" t="s">
        <v>8957</v>
      </c>
      <c r="J595" s="384"/>
    </row>
    <row r="596" spans="1:10" s="534" customFormat="1" ht="109.5" customHeight="1">
      <c r="A596" s="477">
        <v>46</v>
      </c>
      <c r="B596" s="468" t="s">
        <v>8823</v>
      </c>
      <c r="C596" s="468"/>
      <c r="D596" s="690">
        <v>1</v>
      </c>
      <c r="E596" s="383">
        <v>95042.4</v>
      </c>
      <c r="F596" s="383">
        <v>0</v>
      </c>
      <c r="G596" s="383">
        <v>95042.4</v>
      </c>
      <c r="H596" s="387">
        <v>44508</v>
      </c>
      <c r="I596" s="1" t="s">
        <v>8957</v>
      </c>
      <c r="J596" s="384"/>
    </row>
    <row r="597" spans="1:10" s="534" customFormat="1" ht="109.5" customHeight="1">
      <c r="A597" s="477">
        <v>47</v>
      </c>
      <c r="B597" s="468" t="s">
        <v>8823</v>
      </c>
      <c r="C597" s="468"/>
      <c r="D597" s="690">
        <v>1</v>
      </c>
      <c r="E597" s="383">
        <v>95042.4</v>
      </c>
      <c r="F597" s="383">
        <v>0</v>
      </c>
      <c r="G597" s="383">
        <v>95042.4</v>
      </c>
      <c r="H597" s="387">
        <v>44508</v>
      </c>
      <c r="I597" s="1" t="s">
        <v>8957</v>
      </c>
      <c r="J597" s="384"/>
    </row>
    <row r="598" spans="1:10" s="534" customFormat="1" ht="109.5" customHeight="1">
      <c r="A598" s="477">
        <v>48</v>
      </c>
      <c r="B598" s="468" t="s">
        <v>8880</v>
      </c>
      <c r="C598" s="468"/>
      <c r="D598" s="690">
        <v>1</v>
      </c>
      <c r="E598" s="383">
        <v>80000</v>
      </c>
      <c r="F598" s="383">
        <v>0</v>
      </c>
      <c r="G598" s="383">
        <v>80000</v>
      </c>
      <c r="H598" s="387">
        <v>44447</v>
      </c>
      <c r="I598" s="470" t="s">
        <v>8958</v>
      </c>
      <c r="J598" s="384"/>
    </row>
    <row r="599" spans="1:10" s="534" customFormat="1" ht="109.5" customHeight="1">
      <c r="A599" s="477">
        <v>49</v>
      </c>
      <c r="B599" s="468" t="s">
        <v>8880</v>
      </c>
      <c r="C599" s="468"/>
      <c r="D599" s="690">
        <v>1</v>
      </c>
      <c r="E599" s="383">
        <v>75000</v>
      </c>
      <c r="F599" s="383">
        <v>0</v>
      </c>
      <c r="G599" s="383">
        <v>75000</v>
      </c>
      <c r="H599" s="387">
        <v>44447</v>
      </c>
      <c r="I599" s="470" t="s">
        <v>8958</v>
      </c>
      <c r="J599" s="384"/>
    </row>
    <row r="600" spans="1:10" s="534" customFormat="1" ht="109.5" customHeight="1">
      <c r="A600" s="477">
        <v>50</v>
      </c>
      <c r="B600" s="468" t="s">
        <v>4302</v>
      </c>
      <c r="C600" s="468"/>
      <c r="D600" s="690">
        <v>1</v>
      </c>
      <c r="E600" s="383">
        <v>410000</v>
      </c>
      <c r="F600" s="383">
        <v>395357.15</v>
      </c>
      <c r="G600" s="383">
        <f>E600-F600</f>
        <v>14642.849999999977</v>
      </c>
      <c r="H600" s="387">
        <v>44441</v>
      </c>
      <c r="I600" s="470" t="s">
        <v>8959</v>
      </c>
      <c r="J600" s="384"/>
    </row>
    <row r="601" spans="1:10" s="534" customFormat="1" ht="109.5" customHeight="1">
      <c r="A601" s="477">
        <v>51</v>
      </c>
      <c r="B601" s="468" t="s">
        <v>8881</v>
      </c>
      <c r="C601" s="468"/>
      <c r="D601" s="690">
        <v>1</v>
      </c>
      <c r="E601" s="383">
        <v>68000</v>
      </c>
      <c r="F601" s="383">
        <v>0</v>
      </c>
      <c r="G601" s="383">
        <v>68000</v>
      </c>
      <c r="H601" s="387">
        <v>44435</v>
      </c>
      <c r="I601" s="470" t="s">
        <v>8960</v>
      </c>
      <c r="J601" s="384"/>
    </row>
    <row r="602" spans="1:10" s="534" customFormat="1" ht="109.5" customHeight="1">
      <c r="A602" s="477">
        <v>52</v>
      </c>
      <c r="B602" s="468" t="s">
        <v>6597</v>
      </c>
      <c r="C602" s="468" t="s">
        <v>8861</v>
      </c>
      <c r="D602" s="690">
        <v>1</v>
      </c>
      <c r="E602" s="383">
        <v>75271.75</v>
      </c>
      <c r="F602" s="383">
        <v>0</v>
      </c>
      <c r="G602" s="383">
        <v>75271.75</v>
      </c>
      <c r="H602" s="387">
        <v>44363</v>
      </c>
      <c r="I602" s="1" t="s">
        <v>8961</v>
      </c>
      <c r="J602" s="384"/>
    </row>
    <row r="603" spans="1:10" s="534" customFormat="1" ht="109.5" customHeight="1">
      <c r="A603" s="477">
        <v>53</v>
      </c>
      <c r="B603" s="468" t="s">
        <v>6597</v>
      </c>
      <c r="C603" s="468" t="s">
        <v>8861</v>
      </c>
      <c r="D603" s="690">
        <v>1</v>
      </c>
      <c r="E603" s="383">
        <v>75271.75</v>
      </c>
      <c r="F603" s="383">
        <v>0</v>
      </c>
      <c r="G603" s="383">
        <v>75271.75</v>
      </c>
      <c r="H603" s="387">
        <v>44363</v>
      </c>
      <c r="I603" s="1" t="s">
        <v>8961</v>
      </c>
      <c r="J603" s="384"/>
    </row>
    <row r="604" spans="1:10" s="534" customFormat="1" ht="109.5" customHeight="1">
      <c r="A604" s="477">
        <v>54</v>
      </c>
      <c r="B604" s="468" t="s">
        <v>6597</v>
      </c>
      <c r="C604" s="468" t="s">
        <v>8861</v>
      </c>
      <c r="D604" s="690">
        <v>1</v>
      </c>
      <c r="E604" s="383">
        <v>75271.75</v>
      </c>
      <c r="F604" s="383">
        <v>0</v>
      </c>
      <c r="G604" s="383">
        <v>75271.75</v>
      </c>
      <c r="H604" s="387">
        <v>44363</v>
      </c>
      <c r="I604" s="1" t="s">
        <v>8961</v>
      </c>
      <c r="J604" s="384"/>
    </row>
    <row r="605" spans="1:10" s="534" customFormat="1" ht="109.5" customHeight="1">
      <c r="A605" s="477">
        <v>55</v>
      </c>
      <c r="B605" s="468" t="s">
        <v>8814</v>
      </c>
      <c r="C605" s="468"/>
      <c r="D605" s="690">
        <v>1</v>
      </c>
      <c r="E605" s="383">
        <v>111440</v>
      </c>
      <c r="F605" s="383">
        <v>107725.34</v>
      </c>
      <c r="G605" s="383">
        <f>E605-F605</f>
        <v>3714.6600000000035</v>
      </c>
      <c r="H605" s="387">
        <v>44508</v>
      </c>
      <c r="I605" s="1" t="s">
        <v>8962</v>
      </c>
      <c r="J605" s="384"/>
    </row>
    <row r="606" spans="1:10" s="534" customFormat="1" ht="109.5" customHeight="1">
      <c r="A606" s="477">
        <v>56</v>
      </c>
      <c r="B606" s="468" t="s">
        <v>8882</v>
      </c>
      <c r="C606" s="468"/>
      <c r="D606" s="690">
        <v>1</v>
      </c>
      <c r="E606" s="383">
        <v>95520</v>
      </c>
      <c r="F606" s="383">
        <v>0</v>
      </c>
      <c r="G606" s="383">
        <v>95520</v>
      </c>
      <c r="H606" s="387">
        <v>44508</v>
      </c>
      <c r="I606" s="1" t="s">
        <v>8962</v>
      </c>
      <c r="J606" s="384"/>
    </row>
    <row r="607" spans="1:10" s="534" customFormat="1" ht="109.5" customHeight="1">
      <c r="A607" s="477">
        <v>57</v>
      </c>
      <c r="B607" s="468" t="s">
        <v>8879</v>
      </c>
      <c r="C607" s="468"/>
      <c r="D607" s="690">
        <v>1</v>
      </c>
      <c r="E607" s="383">
        <v>53125</v>
      </c>
      <c r="F607" s="383">
        <v>0</v>
      </c>
      <c r="G607" s="383">
        <v>53125</v>
      </c>
      <c r="H607" s="387">
        <v>44508</v>
      </c>
      <c r="I607" s="1" t="s">
        <v>8963</v>
      </c>
      <c r="J607" s="384"/>
    </row>
    <row r="608" spans="1:10" s="534" customFormat="1" ht="109.5" customHeight="1">
      <c r="A608" s="477">
        <v>58</v>
      </c>
      <c r="B608" s="468" t="s">
        <v>8883</v>
      </c>
      <c r="C608" s="468" t="s">
        <v>8884</v>
      </c>
      <c r="D608" s="690">
        <v>1</v>
      </c>
      <c r="E608" s="383">
        <v>80550</v>
      </c>
      <c r="F608" s="383">
        <v>0</v>
      </c>
      <c r="G608" s="383">
        <v>80550</v>
      </c>
      <c r="H608" s="387">
        <v>44308</v>
      </c>
      <c r="I608" s="470" t="s">
        <v>8964</v>
      </c>
      <c r="J608" s="384"/>
    </row>
    <row r="609" spans="1:10" s="534" customFormat="1" ht="109.5" customHeight="1">
      <c r="A609" s="477">
        <v>59</v>
      </c>
      <c r="B609" s="468" t="s">
        <v>8885</v>
      </c>
      <c r="C609" s="468"/>
      <c r="D609" s="690">
        <v>1</v>
      </c>
      <c r="E609" s="383">
        <v>81099</v>
      </c>
      <c r="F609" s="383">
        <v>0</v>
      </c>
      <c r="G609" s="383">
        <v>81099</v>
      </c>
      <c r="H609" s="387">
        <v>44445</v>
      </c>
      <c r="I609" s="470" t="s">
        <v>8965</v>
      </c>
      <c r="J609" s="384"/>
    </row>
    <row r="610" spans="1:10" s="534" customFormat="1" ht="109.5" customHeight="1">
      <c r="A610" s="477">
        <v>60</v>
      </c>
      <c r="B610" s="468" t="s">
        <v>8886</v>
      </c>
      <c r="C610" s="468" t="s">
        <v>8887</v>
      </c>
      <c r="D610" s="690">
        <v>1</v>
      </c>
      <c r="E610" s="383">
        <v>72233</v>
      </c>
      <c r="F610" s="383">
        <v>0</v>
      </c>
      <c r="G610" s="383">
        <v>72233</v>
      </c>
      <c r="H610" s="387">
        <v>44445</v>
      </c>
      <c r="I610" s="470" t="s">
        <v>8965</v>
      </c>
      <c r="J610" s="384"/>
    </row>
    <row r="611" spans="1:10" s="534" customFormat="1" ht="109.5" customHeight="1">
      <c r="A611" s="477">
        <v>61</v>
      </c>
      <c r="B611" s="468" t="s">
        <v>8888</v>
      </c>
      <c r="C611" s="468"/>
      <c r="D611" s="690">
        <v>1</v>
      </c>
      <c r="E611" s="383">
        <v>60026</v>
      </c>
      <c r="F611" s="383">
        <v>0</v>
      </c>
      <c r="G611" s="383">
        <v>60026</v>
      </c>
      <c r="H611" s="387">
        <v>44445</v>
      </c>
      <c r="I611" s="470" t="s">
        <v>8965</v>
      </c>
      <c r="J611" s="384"/>
    </row>
    <row r="612" spans="1:10" s="534" customFormat="1" ht="109.5" customHeight="1">
      <c r="A612" s="477">
        <v>62</v>
      </c>
      <c r="B612" s="468" t="s">
        <v>8966</v>
      </c>
      <c r="C612" s="468" t="s">
        <v>8889</v>
      </c>
      <c r="D612" s="690">
        <v>1</v>
      </c>
      <c r="E612" s="383">
        <v>133333</v>
      </c>
      <c r="F612" s="383">
        <v>133333</v>
      </c>
      <c r="G612" s="383">
        <v>0</v>
      </c>
      <c r="H612" s="387">
        <v>44453</v>
      </c>
      <c r="I612" s="470" t="s">
        <v>8967</v>
      </c>
      <c r="J612" s="384"/>
    </row>
    <row r="613" spans="1:10" s="534" customFormat="1" ht="109.5" customHeight="1">
      <c r="A613" s="477">
        <v>63</v>
      </c>
      <c r="B613" s="468" t="s">
        <v>8890</v>
      </c>
      <c r="C613" s="468"/>
      <c r="D613" s="690">
        <v>1</v>
      </c>
      <c r="E613" s="383">
        <v>95000</v>
      </c>
      <c r="F613" s="383">
        <v>0</v>
      </c>
      <c r="G613" s="383">
        <v>95000</v>
      </c>
      <c r="H613" s="387">
        <v>44540</v>
      </c>
      <c r="I613" s="470" t="s">
        <v>8968</v>
      </c>
      <c r="J613" s="384"/>
    </row>
    <row r="614" spans="1:10" s="534" customFormat="1" ht="109.5" customHeight="1">
      <c r="A614" s="477">
        <v>64</v>
      </c>
      <c r="B614" s="468" t="s">
        <v>8891</v>
      </c>
      <c r="C614" s="468"/>
      <c r="D614" s="690">
        <v>1</v>
      </c>
      <c r="E614" s="383">
        <v>60000</v>
      </c>
      <c r="F614" s="383">
        <v>0</v>
      </c>
      <c r="G614" s="383">
        <v>60000</v>
      </c>
      <c r="H614" s="387">
        <v>44537</v>
      </c>
      <c r="I614" s="470" t="s">
        <v>8969</v>
      </c>
      <c r="J614" s="384"/>
    </row>
    <row r="615" spans="1:10" s="534" customFormat="1" ht="109.5" customHeight="1">
      <c r="A615" s="477">
        <v>65</v>
      </c>
      <c r="B615" s="468" t="s">
        <v>8892</v>
      </c>
      <c r="C615" s="468"/>
      <c r="D615" s="690">
        <v>1</v>
      </c>
      <c r="E615" s="383">
        <v>400000</v>
      </c>
      <c r="F615" s="383">
        <v>400000</v>
      </c>
      <c r="G615" s="383">
        <v>0</v>
      </c>
      <c r="H615" s="387">
        <v>44537</v>
      </c>
      <c r="I615" s="470" t="s">
        <v>8970</v>
      </c>
      <c r="J615" s="384"/>
    </row>
    <row r="616" spans="1:10" s="534" customFormat="1" ht="109.5" customHeight="1">
      <c r="A616" s="477">
        <v>66</v>
      </c>
      <c r="B616" s="468" t="s">
        <v>8893</v>
      </c>
      <c r="C616" s="468"/>
      <c r="D616" s="690">
        <v>1</v>
      </c>
      <c r="E616" s="383">
        <v>398000</v>
      </c>
      <c r="F616" s="383">
        <v>398000</v>
      </c>
      <c r="G616" s="383">
        <v>0</v>
      </c>
      <c r="H616" s="387">
        <v>44537</v>
      </c>
      <c r="I616" s="470" t="s">
        <v>8971</v>
      </c>
      <c r="J616" s="384"/>
    </row>
    <row r="617" spans="1:10" s="534" customFormat="1" ht="109.5" customHeight="1">
      <c r="A617" s="477">
        <v>67</v>
      </c>
      <c r="B617" s="468" t="s">
        <v>8894</v>
      </c>
      <c r="C617" s="468"/>
      <c r="D617" s="690">
        <v>1</v>
      </c>
      <c r="E617" s="383">
        <v>53900</v>
      </c>
      <c r="F617" s="383">
        <v>0</v>
      </c>
      <c r="G617" s="383">
        <v>53900</v>
      </c>
      <c r="H617" s="387">
        <v>44540</v>
      </c>
      <c r="I617" s="470" t="s">
        <v>8972</v>
      </c>
      <c r="J617" s="384"/>
    </row>
    <row r="618" spans="1:10" s="534" customFormat="1" ht="109.5" customHeight="1">
      <c r="A618" s="477">
        <v>68</v>
      </c>
      <c r="B618" s="468" t="s">
        <v>8973</v>
      </c>
      <c r="C618" s="468"/>
      <c r="D618" s="690">
        <v>1</v>
      </c>
      <c r="E618" s="383">
        <v>171000</v>
      </c>
      <c r="F618" s="383">
        <v>171000</v>
      </c>
      <c r="G618" s="383">
        <v>0</v>
      </c>
      <c r="H618" s="387">
        <v>44537</v>
      </c>
      <c r="I618" s="470" t="s">
        <v>8974</v>
      </c>
      <c r="J618" s="384"/>
    </row>
    <row r="619" spans="1:10" s="534" customFormat="1" ht="109.5" customHeight="1">
      <c r="A619" s="477">
        <v>69</v>
      </c>
      <c r="B619" s="468" t="s">
        <v>8879</v>
      </c>
      <c r="C619" s="468"/>
      <c r="D619" s="690">
        <v>1</v>
      </c>
      <c r="E619" s="383">
        <v>90400</v>
      </c>
      <c r="F619" s="383">
        <v>0</v>
      </c>
      <c r="G619" s="383">
        <v>90400</v>
      </c>
      <c r="H619" s="387">
        <v>44537</v>
      </c>
      <c r="I619" s="1" t="s">
        <v>8975</v>
      </c>
      <c r="J619" s="384"/>
    </row>
    <row r="620" spans="1:10" s="534" customFormat="1" ht="109.5" customHeight="1">
      <c r="A620" s="477">
        <v>70</v>
      </c>
      <c r="B620" s="468" t="s">
        <v>3910</v>
      </c>
      <c r="C620" s="468"/>
      <c r="D620" s="690">
        <v>1</v>
      </c>
      <c r="E620" s="383">
        <v>498000</v>
      </c>
      <c r="F620" s="383">
        <v>498000</v>
      </c>
      <c r="G620" s="383">
        <v>0</v>
      </c>
      <c r="H620" s="387">
        <v>44540</v>
      </c>
      <c r="I620" s="470" t="s">
        <v>8976</v>
      </c>
      <c r="J620" s="384"/>
    </row>
    <row r="621" spans="1:10" s="534" customFormat="1" ht="109.5" customHeight="1">
      <c r="A621" s="477">
        <v>71</v>
      </c>
      <c r="B621" s="468" t="s">
        <v>8895</v>
      </c>
      <c r="C621" s="468" t="s">
        <v>8896</v>
      </c>
      <c r="D621" s="690">
        <v>1</v>
      </c>
      <c r="E621" s="383">
        <v>64000</v>
      </c>
      <c r="F621" s="383">
        <v>0</v>
      </c>
      <c r="G621" s="383">
        <v>64000</v>
      </c>
      <c r="H621" s="387">
        <v>44405</v>
      </c>
      <c r="I621" s="470" t="s">
        <v>8977</v>
      </c>
      <c r="J621" s="384"/>
    </row>
    <row r="622" spans="1:10" s="534" customFormat="1" ht="109.5" customHeight="1">
      <c r="A622" s="477">
        <v>72</v>
      </c>
      <c r="B622" s="468" t="s">
        <v>8897</v>
      </c>
      <c r="C622" s="468"/>
      <c r="D622" s="690">
        <v>1</v>
      </c>
      <c r="E622" s="383">
        <v>100000</v>
      </c>
      <c r="F622" s="383">
        <v>0</v>
      </c>
      <c r="G622" s="383">
        <v>100000</v>
      </c>
      <c r="H622" s="387">
        <v>44540</v>
      </c>
      <c r="I622" s="470" t="s">
        <v>8978</v>
      </c>
      <c r="J622" s="384"/>
    </row>
    <row r="623" spans="1:10" s="534" customFormat="1" ht="109.5" customHeight="1">
      <c r="A623" s="477">
        <v>73</v>
      </c>
      <c r="B623" s="468" t="s">
        <v>4109</v>
      </c>
      <c r="C623" s="468"/>
      <c r="D623" s="690">
        <v>1</v>
      </c>
      <c r="E623" s="383">
        <v>456000</v>
      </c>
      <c r="F623" s="383">
        <v>439714.29</v>
      </c>
      <c r="G623" s="383">
        <f>E623-F623</f>
        <v>16285.710000000021</v>
      </c>
      <c r="H623" s="387">
        <v>44445</v>
      </c>
      <c r="I623" s="470" t="s">
        <v>8979</v>
      </c>
      <c r="J623" s="384"/>
    </row>
    <row r="624" spans="1:10" s="42" customFormat="1" ht="22.5">
      <c r="A624" s="101" t="s">
        <v>1198</v>
      </c>
      <c r="B624" s="465" t="s">
        <v>3831</v>
      </c>
      <c r="C624" s="466"/>
      <c r="D624" s="691">
        <f>D551+D552+D553+D554+D555+D556+D557+D558+D559+D560+D561+D562+D563+D564+D565+D566+D567+D568+D569+D570+D571+D572+D573+D574+D575+D576+D577+D578+D579+D580+D581+D582+D583+D584+D585+D586+D587+D588+D589+D590+D591+D592+D593+D594+D595+D596+D597+D598+D599+D600+D601+D602+D603+D604+D605+D606+D607+D608+D609+D610+D611+D612+D613+D614+D615+D616+D617+D618+D619+D620+D621+D622+D623</f>
        <v>73</v>
      </c>
      <c r="E624" s="692">
        <f>E551+E552+E553+E554+E555+E556+E557+E558+E559+E560+E561+E562+E563+E564+E565+E566+E567+E568+E569+E570+E571+E572+E573+E574+E575+E576+E577+E578+E579+E580+E581+E582+E583+E584+E585+E586+E587+E588+E589+E590+E591+E592+E593+E594+E595+E596+E597+E598+E599+E600+E601+E602+E603+E604+E605+E606+E607+E608+E609+E610+E611+E612+E613+E614+E615+E616+E617+E618+E619+E620+E621+E622+E623</f>
        <v>8191230.5999999996</v>
      </c>
      <c r="F624" s="692">
        <f>F623+F622+F621+F620+F619+F618+F617+F616+F615+F614+F613+F612+F611+F610+F609+F608+F607+F606+F605+F604+F603+F602+F601+F600+F599+F598+F597+F596+F595+F594+F593+F592+F591+F590+F589+F588+F587+F586+F585+F584+F583+F582+F581+F580+F579+F578+F577+F576+F575+F574+F573+F572+F571+F570+F569+F568+F567+F566+F565+F564+F563+F562+F561+F560+F559+F558+F557+F556+F555+F554+F553+F552+F551</f>
        <v>3584614.0699999994</v>
      </c>
      <c r="G624" s="693">
        <f>G623+G622+G621+G620+G619+G618+G617+G616+G615+G614+G613+G612+G611+G610+G609+G608+G607+G606+G605+G604+G603+G602+G601+G600+G599+G598+G597+G596+G595+G594+G593+G592+G591+G590+G589+G588+G587+G586+G585+G584+G583+G582+G581+G580+G579+G578+G577+G576+G575+G574+G573+G572+G571+G570+G569+G568+G567+G566+G565+G564+G563+G562+G561+G560+G559+G558+G557+G556+G555+G554+G553+G552+G551</f>
        <v>4606616.53</v>
      </c>
      <c r="H624" s="478" t="s">
        <v>23</v>
      </c>
      <c r="I624" s="48" t="s">
        <v>23</v>
      </c>
      <c r="J624" s="26" t="s">
        <v>23</v>
      </c>
    </row>
    <row r="625" spans="1:10" s="42" customFormat="1" ht="22.5">
      <c r="A625" s="106" t="s">
        <v>1200</v>
      </c>
      <c r="B625" s="1076" t="s">
        <v>3832</v>
      </c>
      <c r="C625" s="1085"/>
      <c r="D625" s="1085"/>
      <c r="E625" s="1085"/>
      <c r="F625" s="1085"/>
      <c r="G625" s="1085"/>
      <c r="H625" s="1085"/>
      <c r="I625" s="1085"/>
      <c r="J625" s="1086"/>
    </row>
    <row r="626" spans="1:10" s="42" customFormat="1" ht="40.5">
      <c r="A626" s="405" t="s">
        <v>982</v>
      </c>
      <c r="B626" s="21" t="s">
        <v>3992</v>
      </c>
      <c r="C626" s="21" t="s">
        <v>3993</v>
      </c>
      <c r="D626" s="282">
        <v>1</v>
      </c>
      <c r="E626" s="37">
        <v>42527</v>
      </c>
      <c r="F626" s="273">
        <v>13821.39</v>
      </c>
      <c r="G626" s="273">
        <f>E626-F626</f>
        <v>28705.61</v>
      </c>
      <c r="H626" s="20" t="s">
        <v>3994</v>
      </c>
      <c r="I626" s="28" t="s">
        <v>3995</v>
      </c>
      <c r="J626" s="18" t="s">
        <v>23</v>
      </c>
    </row>
    <row r="627" spans="1:10" s="42" customFormat="1" ht="40.5">
      <c r="A627" s="405" t="s">
        <v>1293</v>
      </c>
      <c r="B627" s="450" t="s">
        <v>3996</v>
      </c>
      <c r="C627" s="21" t="s">
        <v>23</v>
      </c>
      <c r="D627" s="282">
        <v>1</v>
      </c>
      <c r="E627" s="37">
        <v>47150</v>
      </c>
      <c r="F627" s="273">
        <v>0</v>
      </c>
      <c r="G627" s="273">
        <f>E627-F627</f>
        <v>47150</v>
      </c>
      <c r="H627" s="20">
        <v>41269</v>
      </c>
      <c r="I627" s="28" t="s">
        <v>3997</v>
      </c>
      <c r="J627" s="18"/>
    </row>
    <row r="628" spans="1:10" s="42" customFormat="1" ht="40.5">
      <c r="A628" s="405" t="s">
        <v>1027</v>
      </c>
      <c r="B628" s="21" t="s">
        <v>3939</v>
      </c>
      <c r="C628" s="21" t="s">
        <v>23</v>
      </c>
      <c r="D628" s="282">
        <v>1</v>
      </c>
      <c r="E628" s="37">
        <v>48493</v>
      </c>
      <c r="F628" s="273">
        <v>0</v>
      </c>
      <c r="G628" s="273">
        <f>E628-F628</f>
        <v>48493</v>
      </c>
      <c r="H628" s="20">
        <v>40921</v>
      </c>
      <c r="I628" s="28" t="s">
        <v>3856</v>
      </c>
      <c r="J628" s="18"/>
    </row>
    <row r="629" spans="1:10" s="42" customFormat="1" ht="40.5">
      <c r="A629" s="405" t="s">
        <v>1547</v>
      </c>
      <c r="B629" s="21" t="s">
        <v>3939</v>
      </c>
      <c r="C629" s="21" t="s">
        <v>23</v>
      </c>
      <c r="D629" s="282">
        <v>1</v>
      </c>
      <c r="E629" s="37">
        <v>48789</v>
      </c>
      <c r="F629" s="273">
        <v>0</v>
      </c>
      <c r="G629" s="273">
        <f>E629-F629</f>
        <v>48789</v>
      </c>
      <c r="H629" s="20">
        <v>40921</v>
      </c>
      <c r="I629" s="28" t="s">
        <v>3856</v>
      </c>
      <c r="J629" s="18"/>
    </row>
    <row r="630" spans="1:10" s="42" customFormat="1" ht="40.5">
      <c r="A630" s="405" t="s">
        <v>2297</v>
      </c>
      <c r="B630" s="21" t="s">
        <v>3916</v>
      </c>
      <c r="C630" s="21" t="s">
        <v>3917</v>
      </c>
      <c r="D630" s="282">
        <v>1</v>
      </c>
      <c r="E630" s="37">
        <v>45000</v>
      </c>
      <c r="F630" s="273">
        <v>0</v>
      </c>
      <c r="G630" s="273">
        <f>E630-F630</f>
        <v>45000</v>
      </c>
      <c r="H630" s="20">
        <v>42243</v>
      </c>
      <c r="I630" s="28" t="s">
        <v>3998</v>
      </c>
      <c r="J630" s="18"/>
    </row>
    <row r="631" spans="1:10" s="534" customFormat="1" ht="93.75">
      <c r="A631" s="405" t="s">
        <v>2298</v>
      </c>
      <c r="B631" s="468" t="s">
        <v>4181</v>
      </c>
      <c r="C631" s="468" t="s">
        <v>8898</v>
      </c>
      <c r="D631" s="690">
        <v>1</v>
      </c>
      <c r="E631" s="383">
        <v>45815</v>
      </c>
      <c r="F631" s="383">
        <v>0</v>
      </c>
      <c r="G631" s="383">
        <v>45815</v>
      </c>
      <c r="H631" s="387">
        <v>44440</v>
      </c>
      <c r="I631" s="1" t="s">
        <v>8980</v>
      </c>
      <c r="J631" s="384"/>
    </row>
    <row r="632" spans="1:10" s="534" customFormat="1" ht="93.75">
      <c r="A632" s="405" t="s">
        <v>2299</v>
      </c>
      <c r="B632" s="468" t="s">
        <v>4181</v>
      </c>
      <c r="C632" s="468" t="s">
        <v>8898</v>
      </c>
      <c r="D632" s="690">
        <v>1</v>
      </c>
      <c r="E632" s="383">
        <v>45815</v>
      </c>
      <c r="F632" s="383">
        <v>0</v>
      </c>
      <c r="G632" s="383">
        <v>45815</v>
      </c>
      <c r="H632" s="387">
        <v>44440</v>
      </c>
      <c r="I632" s="1" t="s">
        <v>8980</v>
      </c>
      <c r="J632" s="384"/>
    </row>
    <row r="633" spans="1:10" s="534" customFormat="1" ht="93.75">
      <c r="A633" s="405" t="s">
        <v>6412</v>
      </c>
      <c r="B633" s="468" t="s">
        <v>4181</v>
      </c>
      <c r="C633" s="468" t="s">
        <v>8898</v>
      </c>
      <c r="D633" s="690">
        <v>1</v>
      </c>
      <c r="E633" s="383">
        <v>45815</v>
      </c>
      <c r="F633" s="383">
        <v>0</v>
      </c>
      <c r="G633" s="383">
        <v>45815</v>
      </c>
      <c r="H633" s="387">
        <v>44440</v>
      </c>
      <c r="I633" s="1" t="s">
        <v>8980</v>
      </c>
      <c r="J633" s="384"/>
    </row>
    <row r="634" spans="1:10" s="534" customFormat="1" ht="37.5">
      <c r="A634" s="405" t="s">
        <v>6413</v>
      </c>
      <c r="B634" s="468" t="s">
        <v>8899</v>
      </c>
      <c r="C634" s="468" t="s">
        <v>8900</v>
      </c>
      <c r="D634" s="690">
        <v>1</v>
      </c>
      <c r="E634" s="383">
        <v>46816</v>
      </c>
      <c r="F634" s="383">
        <v>0</v>
      </c>
      <c r="G634" s="383">
        <v>46816</v>
      </c>
      <c r="H634" s="387">
        <v>44418</v>
      </c>
      <c r="I634" s="470" t="s">
        <v>8981</v>
      </c>
      <c r="J634" s="384"/>
    </row>
    <row r="635" spans="1:10" s="534" customFormat="1" ht="93.75">
      <c r="A635" s="405" t="s">
        <v>6414</v>
      </c>
      <c r="B635" s="468" t="s">
        <v>4181</v>
      </c>
      <c r="C635" s="468" t="s">
        <v>8901</v>
      </c>
      <c r="D635" s="690">
        <v>1</v>
      </c>
      <c r="E635" s="383">
        <v>44317</v>
      </c>
      <c r="F635" s="383">
        <v>0</v>
      </c>
      <c r="G635" s="383">
        <v>44317</v>
      </c>
      <c r="H635" s="387">
        <v>44508</v>
      </c>
      <c r="I635" s="1" t="s">
        <v>8954</v>
      </c>
      <c r="J635" s="384"/>
    </row>
    <row r="636" spans="1:10" s="534" customFormat="1" ht="93.75">
      <c r="A636" s="405" t="s">
        <v>6415</v>
      </c>
      <c r="B636" s="468" t="s">
        <v>4181</v>
      </c>
      <c r="C636" s="468" t="s">
        <v>8901</v>
      </c>
      <c r="D636" s="690">
        <v>1</v>
      </c>
      <c r="E636" s="383">
        <v>44317</v>
      </c>
      <c r="F636" s="383">
        <v>0</v>
      </c>
      <c r="G636" s="383">
        <v>44317</v>
      </c>
      <c r="H636" s="387">
        <v>44508</v>
      </c>
      <c r="I636" s="1" t="s">
        <v>8954</v>
      </c>
      <c r="J636" s="384"/>
    </row>
    <row r="637" spans="1:10" s="534" customFormat="1" ht="93.75">
      <c r="A637" s="405" t="s">
        <v>6416</v>
      </c>
      <c r="B637" s="468" t="s">
        <v>4181</v>
      </c>
      <c r="C637" s="468" t="s">
        <v>8901</v>
      </c>
      <c r="D637" s="690">
        <v>1</v>
      </c>
      <c r="E637" s="383">
        <v>44317</v>
      </c>
      <c r="F637" s="383">
        <v>0</v>
      </c>
      <c r="G637" s="383">
        <v>44317</v>
      </c>
      <c r="H637" s="387">
        <v>44508</v>
      </c>
      <c r="I637" s="1" t="s">
        <v>8954</v>
      </c>
      <c r="J637" s="384"/>
    </row>
    <row r="638" spans="1:10" s="534" customFormat="1" ht="105.75" customHeight="1">
      <c r="A638" s="405" t="s">
        <v>6417</v>
      </c>
      <c r="B638" s="468" t="s">
        <v>4181</v>
      </c>
      <c r="C638" s="468" t="s">
        <v>8901</v>
      </c>
      <c r="D638" s="690">
        <v>1</v>
      </c>
      <c r="E638" s="383">
        <v>44317</v>
      </c>
      <c r="F638" s="383">
        <v>0</v>
      </c>
      <c r="G638" s="383">
        <v>44317</v>
      </c>
      <c r="H638" s="387">
        <v>44508</v>
      </c>
      <c r="I638" s="1" t="s">
        <v>8954</v>
      </c>
      <c r="J638" s="384"/>
    </row>
    <row r="639" spans="1:10" s="534" customFormat="1" ht="104.25" customHeight="1">
      <c r="A639" s="405" t="s">
        <v>6418</v>
      </c>
      <c r="B639" s="468" t="s">
        <v>4181</v>
      </c>
      <c r="C639" s="468" t="s">
        <v>8901</v>
      </c>
      <c r="D639" s="690">
        <v>1</v>
      </c>
      <c r="E639" s="383">
        <v>44317</v>
      </c>
      <c r="F639" s="383">
        <v>0</v>
      </c>
      <c r="G639" s="383">
        <v>44317</v>
      </c>
      <c r="H639" s="387">
        <v>44508</v>
      </c>
      <c r="I639" s="1" t="s">
        <v>8954</v>
      </c>
      <c r="J639" s="384"/>
    </row>
    <row r="640" spans="1:10" s="534" customFormat="1" ht="93.75">
      <c r="A640" s="405" t="s">
        <v>6419</v>
      </c>
      <c r="B640" s="468" t="s">
        <v>4181</v>
      </c>
      <c r="C640" s="468" t="s">
        <v>8901</v>
      </c>
      <c r="D640" s="690">
        <v>1</v>
      </c>
      <c r="E640" s="383">
        <v>44317</v>
      </c>
      <c r="F640" s="383">
        <v>0</v>
      </c>
      <c r="G640" s="383">
        <v>44317</v>
      </c>
      <c r="H640" s="387">
        <v>44508</v>
      </c>
      <c r="I640" s="1" t="s">
        <v>8954</v>
      </c>
      <c r="J640" s="384"/>
    </row>
    <row r="641" spans="1:10" s="534" customFormat="1" ht="93.75">
      <c r="A641" s="405" t="s">
        <v>6420</v>
      </c>
      <c r="B641" s="468" t="s">
        <v>4181</v>
      </c>
      <c r="C641" s="468" t="s">
        <v>8901</v>
      </c>
      <c r="D641" s="690">
        <v>1</v>
      </c>
      <c r="E641" s="383">
        <v>44317</v>
      </c>
      <c r="F641" s="383">
        <v>0</v>
      </c>
      <c r="G641" s="383">
        <v>44317</v>
      </c>
      <c r="H641" s="387">
        <v>44508</v>
      </c>
      <c r="I641" s="1" t="s">
        <v>8954</v>
      </c>
      <c r="J641" s="384"/>
    </row>
    <row r="642" spans="1:10" s="534" customFormat="1" ht="93.75">
      <c r="A642" s="405" t="s">
        <v>6421</v>
      </c>
      <c r="B642" s="468" t="s">
        <v>4181</v>
      </c>
      <c r="C642" s="468" t="s">
        <v>8901</v>
      </c>
      <c r="D642" s="690">
        <v>1</v>
      </c>
      <c r="E642" s="383">
        <v>44317</v>
      </c>
      <c r="F642" s="383">
        <v>0</v>
      </c>
      <c r="G642" s="383">
        <v>44317</v>
      </c>
      <c r="H642" s="387">
        <v>44508</v>
      </c>
      <c r="I642" s="1" t="s">
        <v>8954</v>
      </c>
      <c r="J642" s="384"/>
    </row>
    <row r="643" spans="1:10" s="534" customFormat="1" ht="93.75">
      <c r="A643" s="405" t="s">
        <v>6422</v>
      </c>
      <c r="B643" s="468" t="s">
        <v>4181</v>
      </c>
      <c r="C643" s="468" t="s">
        <v>8901</v>
      </c>
      <c r="D643" s="690">
        <v>1</v>
      </c>
      <c r="E643" s="383">
        <v>44317</v>
      </c>
      <c r="F643" s="383">
        <v>0</v>
      </c>
      <c r="G643" s="383">
        <v>44317</v>
      </c>
      <c r="H643" s="387">
        <v>44508</v>
      </c>
      <c r="I643" s="1" t="s">
        <v>8954</v>
      </c>
      <c r="J643" s="384"/>
    </row>
    <row r="644" spans="1:10" s="534" customFormat="1" ht="93.75">
      <c r="A644" s="405" t="s">
        <v>6423</v>
      </c>
      <c r="B644" s="468" t="s">
        <v>4181</v>
      </c>
      <c r="C644" s="468" t="s">
        <v>8901</v>
      </c>
      <c r="D644" s="690">
        <v>1</v>
      </c>
      <c r="E644" s="383">
        <v>44317</v>
      </c>
      <c r="F644" s="383">
        <v>0</v>
      </c>
      <c r="G644" s="383">
        <v>44317</v>
      </c>
      <c r="H644" s="387">
        <v>44508</v>
      </c>
      <c r="I644" s="1" t="s">
        <v>8954</v>
      </c>
      <c r="J644" s="384"/>
    </row>
    <row r="645" spans="1:10" s="534" customFormat="1" ht="93.75">
      <c r="A645" s="405" t="s">
        <v>6424</v>
      </c>
      <c r="B645" s="468" t="s">
        <v>4181</v>
      </c>
      <c r="C645" s="468" t="s">
        <v>8901</v>
      </c>
      <c r="D645" s="690">
        <v>1</v>
      </c>
      <c r="E645" s="383">
        <v>44317</v>
      </c>
      <c r="F645" s="383">
        <v>0</v>
      </c>
      <c r="G645" s="383">
        <v>44317</v>
      </c>
      <c r="H645" s="387">
        <v>44508</v>
      </c>
      <c r="I645" s="1" t="s">
        <v>8954</v>
      </c>
      <c r="J645" s="384"/>
    </row>
    <row r="646" spans="1:10" s="534" customFormat="1" ht="93.75">
      <c r="A646" s="405" t="s">
        <v>1425</v>
      </c>
      <c r="B646" s="468" t="s">
        <v>4181</v>
      </c>
      <c r="C646" s="468" t="s">
        <v>8901</v>
      </c>
      <c r="D646" s="690">
        <v>1</v>
      </c>
      <c r="E646" s="383">
        <v>44317</v>
      </c>
      <c r="F646" s="383">
        <v>0</v>
      </c>
      <c r="G646" s="383">
        <v>44317</v>
      </c>
      <c r="H646" s="387">
        <v>44508</v>
      </c>
      <c r="I646" s="1" t="s">
        <v>8954</v>
      </c>
      <c r="J646" s="384"/>
    </row>
    <row r="647" spans="1:10" s="534" customFormat="1" ht="93.75">
      <c r="A647" s="405" t="s">
        <v>6425</v>
      </c>
      <c r="B647" s="468" t="s">
        <v>4181</v>
      </c>
      <c r="C647" s="468" t="s">
        <v>8901</v>
      </c>
      <c r="D647" s="690">
        <v>1</v>
      </c>
      <c r="E647" s="383">
        <v>44317</v>
      </c>
      <c r="F647" s="383">
        <v>0</v>
      </c>
      <c r="G647" s="383">
        <v>44317</v>
      </c>
      <c r="H647" s="387">
        <v>44508</v>
      </c>
      <c r="I647" s="1" t="s">
        <v>8954</v>
      </c>
      <c r="J647" s="384"/>
    </row>
    <row r="648" spans="1:10" s="534" customFormat="1" ht="93.75">
      <c r="A648" s="405" t="s">
        <v>6426</v>
      </c>
      <c r="B648" s="468" t="s">
        <v>4181</v>
      </c>
      <c r="C648" s="468" t="s">
        <v>8901</v>
      </c>
      <c r="D648" s="690">
        <v>1</v>
      </c>
      <c r="E648" s="383">
        <v>44317</v>
      </c>
      <c r="F648" s="383">
        <v>0</v>
      </c>
      <c r="G648" s="383">
        <v>44317</v>
      </c>
      <c r="H648" s="387">
        <v>44508</v>
      </c>
      <c r="I648" s="1" t="s">
        <v>8954</v>
      </c>
      <c r="J648" s="384"/>
    </row>
    <row r="649" spans="1:10" s="534" customFormat="1" ht="93.75">
      <c r="A649" s="405" t="s">
        <v>6427</v>
      </c>
      <c r="B649" s="468" t="s">
        <v>4181</v>
      </c>
      <c r="C649" s="468" t="s">
        <v>8901</v>
      </c>
      <c r="D649" s="690">
        <v>1</v>
      </c>
      <c r="E649" s="383">
        <v>44317</v>
      </c>
      <c r="F649" s="383">
        <v>0</v>
      </c>
      <c r="G649" s="383">
        <v>44317</v>
      </c>
      <c r="H649" s="387">
        <v>44508</v>
      </c>
      <c r="I649" s="1" t="s">
        <v>8954</v>
      </c>
      <c r="J649" s="384"/>
    </row>
    <row r="650" spans="1:10" s="534" customFormat="1" ht="93.75">
      <c r="A650" s="405" t="s">
        <v>6428</v>
      </c>
      <c r="B650" s="468" t="s">
        <v>4181</v>
      </c>
      <c r="C650" s="468" t="s">
        <v>8901</v>
      </c>
      <c r="D650" s="690">
        <v>1</v>
      </c>
      <c r="E650" s="383">
        <v>44317</v>
      </c>
      <c r="F650" s="383">
        <v>0</v>
      </c>
      <c r="G650" s="383">
        <v>44317</v>
      </c>
      <c r="H650" s="387">
        <v>44508</v>
      </c>
      <c r="I650" s="1" t="s">
        <v>8954</v>
      </c>
      <c r="J650" s="384"/>
    </row>
    <row r="651" spans="1:10" s="534" customFormat="1" ht="93.75">
      <c r="A651" s="405" t="s">
        <v>6429</v>
      </c>
      <c r="B651" s="468" t="s">
        <v>8902</v>
      </c>
      <c r="C651" s="468"/>
      <c r="D651" s="690">
        <v>1</v>
      </c>
      <c r="E651" s="383">
        <v>44541.66</v>
      </c>
      <c r="F651" s="383">
        <v>0</v>
      </c>
      <c r="G651" s="383">
        <v>44541.66</v>
      </c>
      <c r="H651" s="387">
        <v>44517</v>
      </c>
      <c r="I651" s="1" t="s">
        <v>8982</v>
      </c>
      <c r="J651" s="384"/>
    </row>
    <row r="652" spans="1:10" s="534" customFormat="1" ht="93.75">
      <c r="A652" s="405" t="s">
        <v>6430</v>
      </c>
      <c r="B652" s="468" t="s">
        <v>8902</v>
      </c>
      <c r="C652" s="468"/>
      <c r="D652" s="690">
        <v>1</v>
      </c>
      <c r="E652" s="383">
        <v>44541.66</v>
      </c>
      <c r="F652" s="383">
        <v>0</v>
      </c>
      <c r="G652" s="383">
        <v>44541.66</v>
      </c>
      <c r="H652" s="387">
        <v>44517</v>
      </c>
      <c r="I652" s="1" t="s">
        <v>8982</v>
      </c>
      <c r="J652" s="384"/>
    </row>
    <row r="653" spans="1:10" s="534" customFormat="1" ht="93.75">
      <c r="A653" s="405" t="s">
        <v>6431</v>
      </c>
      <c r="B653" s="468" t="s">
        <v>8902</v>
      </c>
      <c r="C653" s="468"/>
      <c r="D653" s="690">
        <v>1</v>
      </c>
      <c r="E653" s="383">
        <v>44541.66</v>
      </c>
      <c r="F653" s="383">
        <v>0</v>
      </c>
      <c r="G653" s="383">
        <v>44541.66</v>
      </c>
      <c r="H653" s="387">
        <v>44517</v>
      </c>
      <c r="I653" s="1" t="s">
        <v>8982</v>
      </c>
      <c r="J653" s="384"/>
    </row>
    <row r="654" spans="1:10" s="534" customFormat="1" ht="93.75">
      <c r="A654" s="405" t="s">
        <v>6432</v>
      </c>
      <c r="B654" s="468" t="s">
        <v>8902</v>
      </c>
      <c r="C654" s="468"/>
      <c r="D654" s="690">
        <v>1</v>
      </c>
      <c r="E654" s="383">
        <v>44541.66</v>
      </c>
      <c r="F654" s="383">
        <v>0</v>
      </c>
      <c r="G654" s="383">
        <v>44541.66</v>
      </c>
      <c r="H654" s="387">
        <v>44517</v>
      </c>
      <c r="I654" s="1" t="s">
        <v>8982</v>
      </c>
      <c r="J654" s="384"/>
    </row>
    <row r="655" spans="1:10" s="534" customFormat="1" ht="37.5">
      <c r="A655" s="405" t="s">
        <v>6433</v>
      </c>
      <c r="B655" s="468" t="s">
        <v>8903</v>
      </c>
      <c r="C655" s="468"/>
      <c r="D655" s="690">
        <v>1</v>
      </c>
      <c r="E655" s="383">
        <v>42481</v>
      </c>
      <c r="F655" s="383">
        <v>0</v>
      </c>
      <c r="G655" s="383">
        <v>42481</v>
      </c>
      <c r="H655" s="387">
        <v>44445</v>
      </c>
      <c r="I655" s="470" t="s">
        <v>8965</v>
      </c>
      <c r="J655" s="384"/>
    </row>
    <row r="656" spans="1:10" s="534" customFormat="1" ht="37.5">
      <c r="A656" s="405" t="s">
        <v>6434</v>
      </c>
      <c r="B656" s="468" t="s">
        <v>8903</v>
      </c>
      <c r="C656" s="468"/>
      <c r="D656" s="690">
        <v>1</v>
      </c>
      <c r="E656" s="383">
        <v>42481</v>
      </c>
      <c r="F656" s="383">
        <v>0</v>
      </c>
      <c r="G656" s="383">
        <v>42481</v>
      </c>
      <c r="H656" s="387">
        <v>44445</v>
      </c>
      <c r="I656" s="470" t="s">
        <v>8965</v>
      </c>
      <c r="J656" s="384"/>
    </row>
    <row r="657" spans="1:10" s="534" customFormat="1" ht="37.5">
      <c r="A657" s="405" t="s">
        <v>6435</v>
      </c>
      <c r="B657" s="468" t="s">
        <v>6597</v>
      </c>
      <c r="C657" s="468" t="s">
        <v>8904</v>
      </c>
      <c r="D657" s="690">
        <v>1</v>
      </c>
      <c r="E657" s="383">
        <v>40955</v>
      </c>
      <c r="F657" s="383">
        <v>0</v>
      </c>
      <c r="G657" s="383">
        <v>40955</v>
      </c>
      <c r="H657" s="387">
        <v>44453</v>
      </c>
      <c r="I657" s="470" t="s">
        <v>8983</v>
      </c>
      <c r="J657" s="384"/>
    </row>
    <row r="658" spans="1:10" s="534" customFormat="1" ht="37.5">
      <c r="A658" s="405" t="s">
        <v>6436</v>
      </c>
      <c r="B658" s="468" t="s">
        <v>8905</v>
      </c>
      <c r="C658" s="468"/>
      <c r="D658" s="690">
        <v>1</v>
      </c>
      <c r="E658" s="383">
        <v>47000</v>
      </c>
      <c r="F658" s="383">
        <v>0</v>
      </c>
      <c r="G658" s="383">
        <v>47000</v>
      </c>
      <c r="H658" s="387">
        <v>44447</v>
      </c>
      <c r="I658" s="470" t="s">
        <v>8984</v>
      </c>
      <c r="J658" s="384"/>
    </row>
    <row r="659" spans="1:10" s="534" customFormat="1" ht="37.5">
      <c r="A659" s="405" t="s">
        <v>6437</v>
      </c>
      <c r="B659" s="468" t="s">
        <v>8905</v>
      </c>
      <c r="C659" s="468"/>
      <c r="D659" s="690">
        <v>1</v>
      </c>
      <c r="E659" s="383">
        <v>47000</v>
      </c>
      <c r="F659" s="383">
        <v>0</v>
      </c>
      <c r="G659" s="383">
        <v>47000</v>
      </c>
      <c r="H659" s="387">
        <v>44447</v>
      </c>
      <c r="I659" s="470" t="s">
        <v>8984</v>
      </c>
      <c r="J659" s="384"/>
    </row>
    <row r="660" spans="1:10" s="534" customFormat="1" ht="37.5">
      <c r="A660" s="405" t="s">
        <v>6438</v>
      </c>
      <c r="B660" s="468" t="s">
        <v>8906</v>
      </c>
      <c r="C660" s="468"/>
      <c r="D660" s="690">
        <v>1</v>
      </c>
      <c r="E660" s="383">
        <v>40000</v>
      </c>
      <c r="F660" s="383">
        <v>0</v>
      </c>
      <c r="G660" s="383">
        <v>40000</v>
      </c>
      <c r="H660" s="387">
        <v>44447</v>
      </c>
      <c r="I660" s="470" t="s">
        <v>8984</v>
      </c>
      <c r="J660" s="384"/>
    </row>
    <row r="661" spans="1:10" s="42" customFormat="1" ht="23.25">
      <c r="A661" s="106" t="s">
        <v>1200</v>
      </c>
      <c r="B661" s="1052" t="s">
        <v>3844</v>
      </c>
      <c r="C661" s="1058"/>
      <c r="D661" s="23">
        <f>D660+D659+D658+D657+D656+D655+D654+D653+D652+D651+D650+D649+D648+D647+D646+D645+D644+D643+D642+D641+D640+D639+D638+D637+D636+D635+D634+D633+D632+D631+D630+D629+D628+D627+D626</f>
        <v>35</v>
      </c>
      <c r="E661" s="694">
        <f>E660+E659+E658+E657+E656+E655+E654+E653+E652+E651+E650+E649+E648+E647+E646+E645+E644+E643+E642+E641+E640+E639+E638+E637+E636+E635+E634+E633+E632+E631+E630+E629+E628+E627+E626</f>
        <v>1563375.6400000001</v>
      </c>
      <c r="F661" s="167">
        <f>F660+F659+F658+F657+F656+F655+F654+F653+F652+F651+F650+F649+F648+F647+F646+F645+F644+F643+F642+F641+F640+F639+F638+F637+F636+F635+F634+F633+F632+F631+F630+F629+F628+F627+F626</f>
        <v>13821.39</v>
      </c>
      <c r="G661" s="35">
        <f>G660+G659+G658+G657+G656+G655+G654+G653+G652+G651+G650+G649+G648+G647+G646+G645+G644+G643+G642+G641+G640+G639+G638+G637+G636+G635+G634+G633+G632+G631+G630+G629+G628+G627+G626</f>
        <v>1549554.2500000002</v>
      </c>
      <c r="H661" s="26" t="s">
        <v>23</v>
      </c>
      <c r="I661" s="105" t="s">
        <v>23</v>
      </c>
      <c r="J661" s="26" t="s">
        <v>23</v>
      </c>
    </row>
    <row r="662" spans="1:10" s="42" customFormat="1" ht="102" customHeight="1">
      <c r="A662" s="106" t="s">
        <v>1188</v>
      </c>
      <c r="B662" s="1052" t="s">
        <v>3999</v>
      </c>
      <c r="C662" s="1058"/>
      <c r="D662" s="23">
        <f>D549+D624+D661</f>
        <v>109</v>
      </c>
      <c r="E662" s="270">
        <f>E549+E624+E661</f>
        <v>12059606.24</v>
      </c>
      <c r="F662" s="270">
        <f>F549+F624+F661</f>
        <v>5807393.8099999996</v>
      </c>
      <c r="G662" s="271">
        <f>G661+G624+G549</f>
        <v>6252212.4300000006</v>
      </c>
      <c r="H662" s="26" t="s">
        <v>23</v>
      </c>
      <c r="I662" s="105" t="s">
        <v>23</v>
      </c>
      <c r="J662" s="26" t="s">
        <v>23</v>
      </c>
    </row>
    <row r="663" spans="1:10" s="42" customFormat="1" ht="27">
      <c r="A663" s="32" t="s">
        <v>1214</v>
      </c>
      <c r="B663" s="1065" t="s">
        <v>1215</v>
      </c>
      <c r="C663" s="1085"/>
      <c r="D663" s="1085"/>
      <c r="E663" s="1085"/>
      <c r="F663" s="1085"/>
      <c r="G663" s="1085"/>
      <c r="H663" s="1085"/>
      <c r="I663" s="1085"/>
      <c r="J663" s="1085"/>
    </row>
    <row r="664" spans="1:10" s="42" customFormat="1" ht="22.5">
      <c r="A664" s="106" t="s">
        <v>1216</v>
      </c>
      <c r="B664" s="1076" t="s">
        <v>3828</v>
      </c>
      <c r="C664" s="1085"/>
      <c r="D664" s="1085"/>
      <c r="E664" s="1085"/>
      <c r="F664" s="1085"/>
      <c r="G664" s="1085"/>
      <c r="H664" s="1085"/>
      <c r="I664" s="1085"/>
      <c r="J664" s="1086"/>
    </row>
    <row r="665" spans="1:10" s="42" customFormat="1" ht="101.25">
      <c r="A665" s="44">
        <v>1</v>
      </c>
      <c r="B665" s="372" t="s">
        <v>3953</v>
      </c>
      <c r="C665" s="5" t="s">
        <v>4000</v>
      </c>
      <c r="D665" s="325">
        <v>1</v>
      </c>
      <c r="E665" s="37">
        <v>1916000</v>
      </c>
      <c r="F665" s="368">
        <v>1277333.24</v>
      </c>
      <c r="G665" s="368">
        <f>E665-F665</f>
        <v>638666.76</v>
      </c>
      <c r="H665" s="19">
        <v>43368</v>
      </c>
      <c r="I665" s="5" t="s">
        <v>4001</v>
      </c>
      <c r="J665" s="18"/>
    </row>
    <row r="666" spans="1:10" s="42" customFormat="1" ht="101.25">
      <c r="A666" s="44">
        <v>2</v>
      </c>
      <c r="B666" s="372" t="s">
        <v>4002</v>
      </c>
      <c r="C666" s="5" t="s">
        <v>4003</v>
      </c>
      <c r="D666" s="325">
        <v>1</v>
      </c>
      <c r="E666" s="37">
        <v>1179160</v>
      </c>
      <c r="F666" s="368">
        <v>717322.45</v>
      </c>
      <c r="G666" s="368">
        <f>E666-F666</f>
        <v>461837.55000000005</v>
      </c>
      <c r="H666" s="19">
        <v>43109</v>
      </c>
      <c r="I666" s="5" t="s">
        <v>4004</v>
      </c>
      <c r="J666" s="18"/>
    </row>
    <row r="667" spans="1:10" s="42" customFormat="1" ht="22.5">
      <c r="A667" s="106" t="s">
        <v>1216</v>
      </c>
      <c r="B667" s="153" t="s">
        <v>3829</v>
      </c>
      <c r="C667" s="155"/>
      <c r="D667" s="23">
        <v>2</v>
      </c>
      <c r="E667" s="270">
        <v>3095160</v>
      </c>
      <c r="F667" s="167">
        <f>F665+F666</f>
        <v>1994655.69</v>
      </c>
      <c r="G667" s="35">
        <f>G665+G666</f>
        <v>1100504.31</v>
      </c>
      <c r="H667" s="26" t="s">
        <v>23</v>
      </c>
      <c r="I667" s="105" t="s">
        <v>23</v>
      </c>
      <c r="J667" s="26" t="s">
        <v>23</v>
      </c>
    </row>
    <row r="668" spans="1:10" s="42" customFormat="1" ht="22.5">
      <c r="A668" s="106" t="s">
        <v>1226</v>
      </c>
      <c r="B668" s="1076" t="s">
        <v>3830</v>
      </c>
      <c r="C668" s="1085"/>
      <c r="D668" s="1085"/>
      <c r="E668" s="1085"/>
      <c r="F668" s="1085"/>
      <c r="G668" s="1085"/>
      <c r="H668" s="1085"/>
      <c r="I668" s="1085"/>
      <c r="J668" s="1086"/>
    </row>
    <row r="669" spans="1:10" s="42" customFormat="1" ht="46.5" customHeight="1">
      <c r="A669" s="44">
        <v>1</v>
      </c>
      <c r="B669" s="12" t="s">
        <v>4005</v>
      </c>
      <c r="C669" s="12" t="s">
        <v>23</v>
      </c>
      <c r="D669" s="12">
        <v>1</v>
      </c>
      <c r="E669" s="37">
        <v>94870.2</v>
      </c>
      <c r="F669" s="6">
        <v>0</v>
      </c>
      <c r="G669" s="273">
        <f t="shared" ref="G669:G679" si="7">E669-F669</f>
        <v>94870.2</v>
      </c>
      <c r="H669" s="19">
        <v>40921</v>
      </c>
      <c r="I669" s="12" t="s">
        <v>3856</v>
      </c>
      <c r="J669" s="18" t="s">
        <v>23</v>
      </c>
    </row>
    <row r="670" spans="1:10" s="42" customFormat="1" ht="54" customHeight="1">
      <c r="A670" s="44">
        <v>2</v>
      </c>
      <c r="B670" s="12" t="s">
        <v>4006</v>
      </c>
      <c r="C670" s="12" t="s">
        <v>23</v>
      </c>
      <c r="D670" s="12">
        <v>1</v>
      </c>
      <c r="E670" s="37">
        <v>60657.06</v>
      </c>
      <c r="F670" s="273">
        <v>0</v>
      </c>
      <c r="G670" s="273">
        <f t="shared" si="7"/>
        <v>60657.06</v>
      </c>
      <c r="H670" s="19">
        <v>41373</v>
      </c>
      <c r="I670" s="12" t="s">
        <v>4007</v>
      </c>
      <c r="J670" s="18" t="s">
        <v>23</v>
      </c>
    </row>
    <row r="671" spans="1:10" s="42" customFormat="1" ht="69" customHeight="1">
      <c r="A671" s="44">
        <v>3</v>
      </c>
      <c r="B671" s="12" t="s">
        <v>4008</v>
      </c>
      <c r="C671" s="12" t="s">
        <v>23</v>
      </c>
      <c r="D671" s="12">
        <v>1</v>
      </c>
      <c r="E671" s="37">
        <v>262750</v>
      </c>
      <c r="F671" s="273">
        <v>0</v>
      </c>
      <c r="G671" s="273">
        <f t="shared" si="7"/>
        <v>262750</v>
      </c>
      <c r="H671" s="19">
        <v>40921</v>
      </c>
      <c r="I671" s="12" t="s">
        <v>3856</v>
      </c>
      <c r="J671" s="18" t="s">
        <v>23</v>
      </c>
    </row>
    <row r="672" spans="1:10" s="42" customFormat="1" ht="51" customHeight="1">
      <c r="A672" s="44">
        <v>4</v>
      </c>
      <c r="B672" s="12" t="s">
        <v>8784</v>
      </c>
      <c r="C672" s="12" t="s">
        <v>23</v>
      </c>
      <c r="D672" s="12">
        <v>1</v>
      </c>
      <c r="E672" s="37">
        <v>59924.83</v>
      </c>
      <c r="F672" s="273">
        <v>0</v>
      </c>
      <c r="G672" s="273">
        <f t="shared" si="7"/>
        <v>59924.83</v>
      </c>
      <c r="H672" s="19">
        <v>40921</v>
      </c>
      <c r="I672" s="12" t="s">
        <v>3856</v>
      </c>
      <c r="J672" s="18" t="s">
        <v>23</v>
      </c>
    </row>
    <row r="673" spans="1:10" s="42" customFormat="1" ht="203.25" customHeight="1">
      <c r="A673" s="44">
        <v>5</v>
      </c>
      <c r="B673" s="189" t="s">
        <v>4009</v>
      </c>
      <c r="C673" s="12" t="s">
        <v>23</v>
      </c>
      <c r="D673" s="12">
        <v>1</v>
      </c>
      <c r="E673" s="37">
        <v>57232.89</v>
      </c>
      <c r="F673" s="273">
        <v>0</v>
      </c>
      <c r="G673" s="273">
        <f t="shared" si="7"/>
        <v>57232.89</v>
      </c>
      <c r="H673" s="19">
        <v>43017</v>
      </c>
      <c r="I673" s="12" t="s">
        <v>4010</v>
      </c>
      <c r="J673" s="18"/>
    </row>
    <row r="674" spans="1:10" s="42" customFormat="1" ht="101.25">
      <c r="A674" s="44">
        <v>6</v>
      </c>
      <c r="B674" s="189" t="s">
        <v>4011</v>
      </c>
      <c r="C674" s="12" t="s">
        <v>4012</v>
      </c>
      <c r="D674" s="12">
        <v>1</v>
      </c>
      <c r="E674" s="37">
        <v>50820</v>
      </c>
      <c r="F674" s="273">
        <v>0</v>
      </c>
      <c r="G674" s="273">
        <f t="shared" si="7"/>
        <v>50820</v>
      </c>
      <c r="H674" s="19">
        <v>43794</v>
      </c>
      <c r="I674" s="12" t="s">
        <v>4013</v>
      </c>
      <c r="J674" s="18"/>
    </row>
    <row r="675" spans="1:10" s="42" customFormat="1" ht="101.25">
      <c r="A675" s="44">
        <v>7</v>
      </c>
      <c r="B675" s="189" t="s">
        <v>4011</v>
      </c>
      <c r="C675" s="12" t="s">
        <v>4012</v>
      </c>
      <c r="D675" s="12">
        <v>1</v>
      </c>
      <c r="E675" s="37">
        <v>50820</v>
      </c>
      <c r="F675" s="273">
        <v>0</v>
      </c>
      <c r="G675" s="273">
        <f t="shared" si="7"/>
        <v>50820</v>
      </c>
      <c r="H675" s="19">
        <v>43794</v>
      </c>
      <c r="I675" s="12" t="s">
        <v>4013</v>
      </c>
      <c r="J675" s="18"/>
    </row>
    <row r="676" spans="1:10" s="42" customFormat="1" ht="101.25">
      <c r="A676" s="44">
        <v>8</v>
      </c>
      <c r="B676" s="189" t="s">
        <v>4014</v>
      </c>
      <c r="C676" s="12" t="s">
        <v>4015</v>
      </c>
      <c r="D676" s="12">
        <v>1</v>
      </c>
      <c r="E676" s="37">
        <v>52000</v>
      </c>
      <c r="F676" s="273">
        <v>0</v>
      </c>
      <c r="G676" s="273">
        <f t="shared" si="7"/>
        <v>52000</v>
      </c>
      <c r="H676" s="19">
        <v>43794</v>
      </c>
      <c r="I676" s="12" t="s">
        <v>4013</v>
      </c>
      <c r="J676" s="18"/>
    </row>
    <row r="677" spans="1:10" s="42" customFormat="1" ht="101.25">
      <c r="A677" s="44">
        <v>9</v>
      </c>
      <c r="B677" s="189" t="s">
        <v>4016</v>
      </c>
      <c r="C677" s="12" t="s">
        <v>4017</v>
      </c>
      <c r="D677" s="12">
        <v>1</v>
      </c>
      <c r="E677" s="37">
        <v>52268.06</v>
      </c>
      <c r="F677" s="273">
        <v>0</v>
      </c>
      <c r="G677" s="273">
        <f t="shared" si="7"/>
        <v>52268.06</v>
      </c>
      <c r="H677" s="19">
        <v>43710</v>
      </c>
      <c r="I677" s="12" t="s">
        <v>4018</v>
      </c>
      <c r="J677" s="18"/>
    </row>
    <row r="678" spans="1:10" s="42" customFormat="1" ht="101.25">
      <c r="A678" s="44">
        <v>10</v>
      </c>
      <c r="B678" s="189" t="s">
        <v>4011</v>
      </c>
      <c r="C678" s="12" t="s">
        <v>4019</v>
      </c>
      <c r="D678" s="12">
        <v>1</v>
      </c>
      <c r="E678" s="37">
        <v>92025</v>
      </c>
      <c r="F678" s="273">
        <v>0</v>
      </c>
      <c r="G678" s="273">
        <f t="shared" si="7"/>
        <v>92025</v>
      </c>
      <c r="H678" s="19">
        <v>43794</v>
      </c>
      <c r="I678" s="12" t="s">
        <v>4013</v>
      </c>
      <c r="J678" s="18"/>
    </row>
    <row r="679" spans="1:10" s="42" customFormat="1" ht="101.25">
      <c r="A679" s="44">
        <v>11</v>
      </c>
      <c r="B679" s="189" t="s">
        <v>3987</v>
      </c>
      <c r="C679" s="12" t="s">
        <v>4020</v>
      </c>
      <c r="D679" s="12">
        <v>1</v>
      </c>
      <c r="E679" s="37">
        <v>106000.74</v>
      </c>
      <c r="F679" s="273">
        <v>61833.75</v>
      </c>
      <c r="G679" s="273">
        <f t="shared" si="7"/>
        <v>44166.990000000005</v>
      </c>
      <c r="H679" s="19">
        <v>43794</v>
      </c>
      <c r="I679" s="12" t="s">
        <v>4021</v>
      </c>
      <c r="J679" s="18"/>
    </row>
    <row r="680" spans="1:10" s="42" customFormat="1" ht="101.25">
      <c r="A680" s="44">
        <v>12</v>
      </c>
      <c r="B680" s="189" t="s">
        <v>4022</v>
      </c>
      <c r="C680" s="12" t="s">
        <v>4023</v>
      </c>
      <c r="D680" s="12">
        <v>1</v>
      </c>
      <c r="E680" s="37">
        <v>50000</v>
      </c>
      <c r="F680" s="273">
        <v>0</v>
      </c>
      <c r="G680" s="273">
        <f>E680-F680</f>
        <v>50000</v>
      </c>
      <c r="H680" s="19">
        <v>44076</v>
      </c>
      <c r="I680" s="12" t="s">
        <v>4024</v>
      </c>
      <c r="J680" s="18"/>
    </row>
    <row r="681" spans="1:10" s="42" customFormat="1" ht="93.75">
      <c r="A681" s="44">
        <v>13</v>
      </c>
      <c r="B681" s="695" t="s">
        <v>5997</v>
      </c>
      <c r="C681" s="1" t="s">
        <v>5998</v>
      </c>
      <c r="D681" s="1">
        <v>1</v>
      </c>
      <c r="E681" s="382">
        <v>50925</v>
      </c>
      <c r="F681" s="383">
        <v>0</v>
      </c>
      <c r="G681" s="383">
        <f>E681-F681</f>
        <v>50925</v>
      </c>
      <c r="H681" s="2">
        <v>44083</v>
      </c>
      <c r="I681" s="1" t="s">
        <v>5999</v>
      </c>
      <c r="J681" s="18"/>
    </row>
    <row r="682" spans="1:10" s="42" customFormat="1" ht="93.75">
      <c r="A682" s="44">
        <v>14</v>
      </c>
      <c r="B682" s="695" t="s">
        <v>5997</v>
      </c>
      <c r="C682" s="1" t="s">
        <v>5998</v>
      </c>
      <c r="D682" s="1">
        <v>1</v>
      </c>
      <c r="E682" s="382">
        <v>50925</v>
      </c>
      <c r="F682" s="383">
        <v>0</v>
      </c>
      <c r="G682" s="383">
        <f>E682-F682</f>
        <v>50925</v>
      </c>
      <c r="H682" s="2">
        <v>44083</v>
      </c>
      <c r="I682" s="1" t="s">
        <v>5999</v>
      </c>
      <c r="J682" s="18"/>
    </row>
    <row r="683" spans="1:10" s="42" customFormat="1" ht="93.75">
      <c r="A683" s="44">
        <v>15</v>
      </c>
      <c r="B683" s="695" t="s">
        <v>5997</v>
      </c>
      <c r="C683" s="1" t="s">
        <v>5998</v>
      </c>
      <c r="D683" s="1">
        <v>1</v>
      </c>
      <c r="E683" s="382">
        <v>50925</v>
      </c>
      <c r="F683" s="383">
        <v>0</v>
      </c>
      <c r="G683" s="383">
        <f t="shared" ref="G683:G694" si="8">E683-F683</f>
        <v>50925</v>
      </c>
      <c r="H683" s="2">
        <v>44083</v>
      </c>
      <c r="I683" s="1" t="s">
        <v>5999</v>
      </c>
      <c r="J683" s="18"/>
    </row>
    <row r="684" spans="1:10" s="42" customFormat="1" ht="93.75">
      <c r="A684" s="44">
        <v>16</v>
      </c>
      <c r="B684" s="695" t="s">
        <v>5997</v>
      </c>
      <c r="C684" s="1" t="s">
        <v>5998</v>
      </c>
      <c r="D684" s="1">
        <v>1</v>
      </c>
      <c r="E684" s="382">
        <v>50925</v>
      </c>
      <c r="F684" s="383">
        <v>0</v>
      </c>
      <c r="G684" s="383">
        <f t="shared" si="8"/>
        <v>50925</v>
      </c>
      <c r="H684" s="2">
        <v>44083</v>
      </c>
      <c r="I684" s="1" t="s">
        <v>5999</v>
      </c>
      <c r="J684" s="18"/>
    </row>
    <row r="685" spans="1:10" s="42" customFormat="1" ht="93.75">
      <c r="A685" s="44">
        <v>17</v>
      </c>
      <c r="B685" s="695" t="s">
        <v>5997</v>
      </c>
      <c r="C685" s="1" t="s">
        <v>5998</v>
      </c>
      <c r="D685" s="1">
        <v>1</v>
      </c>
      <c r="E685" s="382">
        <v>50925</v>
      </c>
      <c r="F685" s="383">
        <v>0</v>
      </c>
      <c r="G685" s="383">
        <f t="shared" si="8"/>
        <v>50925</v>
      </c>
      <c r="H685" s="2">
        <v>44083</v>
      </c>
      <c r="I685" s="1" t="s">
        <v>5999</v>
      </c>
      <c r="J685" s="18"/>
    </row>
    <row r="686" spans="1:10" s="42" customFormat="1" ht="93.75">
      <c r="A686" s="44">
        <v>18</v>
      </c>
      <c r="B686" s="695" t="s">
        <v>5997</v>
      </c>
      <c r="C686" s="1" t="s">
        <v>5998</v>
      </c>
      <c r="D686" s="1">
        <v>1</v>
      </c>
      <c r="E686" s="382">
        <v>50925</v>
      </c>
      <c r="F686" s="383">
        <v>0</v>
      </c>
      <c r="G686" s="383">
        <f t="shared" si="8"/>
        <v>50925</v>
      </c>
      <c r="H686" s="2">
        <v>44083</v>
      </c>
      <c r="I686" s="1" t="s">
        <v>5999</v>
      </c>
      <c r="J686" s="18"/>
    </row>
    <row r="687" spans="1:10" s="42" customFormat="1" ht="93.75">
      <c r="A687" s="44">
        <v>19</v>
      </c>
      <c r="B687" s="695" t="s">
        <v>5997</v>
      </c>
      <c r="C687" s="1" t="s">
        <v>6000</v>
      </c>
      <c r="D687" s="1">
        <v>1</v>
      </c>
      <c r="E687" s="382">
        <v>58855</v>
      </c>
      <c r="F687" s="383">
        <v>0</v>
      </c>
      <c r="G687" s="383">
        <f t="shared" si="8"/>
        <v>58855</v>
      </c>
      <c r="H687" s="2">
        <v>44083</v>
      </c>
      <c r="I687" s="1" t="s">
        <v>6001</v>
      </c>
      <c r="J687" s="18"/>
    </row>
    <row r="688" spans="1:10" s="42" customFormat="1" ht="93.75">
      <c r="A688" s="44">
        <v>20</v>
      </c>
      <c r="B688" s="695" t="s">
        <v>5997</v>
      </c>
      <c r="C688" s="1" t="s">
        <v>6000</v>
      </c>
      <c r="D688" s="1">
        <v>1</v>
      </c>
      <c r="E688" s="382">
        <v>58855</v>
      </c>
      <c r="F688" s="383">
        <v>0</v>
      </c>
      <c r="G688" s="383">
        <f t="shared" si="8"/>
        <v>58855</v>
      </c>
      <c r="H688" s="2">
        <v>44083</v>
      </c>
      <c r="I688" s="1" t="s">
        <v>6001</v>
      </c>
      <c r="J688" s="18"/>
    </row>
    <row r="689" spans="1:10" s="42" customFormat="1" ht="93.75">
      <c r="A689" s="44">
        <v>21</v>
      </c>
      <c r="B689" s="695" t="s">
        <v>6002</v>
      </c>
      <c r="C689" s="468" t="s">
        <v>23</v>
      </c>
      <c r="D689" s="1">
        <v>1</v>
      </c>
      <c r="E689" s="382">
        <v>84133</v>
      </c>
      <c r="F689" s="383">
        <v>0</v>
      </c>
      <c r="G689" s="383">
        <f t="shared" si="8"/>
        <v>84133</v>
      </c>
      <c r="H689" s="2">
        <v>44083</v>
      </c>
      <c r="I689" s="1" t="s">
        <v>6003</v>
      </c>
      <c r="J689" s="18"/>
    </row>
    <row r="690" spans="1:10" s="42" customFormat="1" ht="93.75">
      <c r="A690" s="44">
        <v>22</v>
      </c>
      <c r="B690" s="695" t="s">
        <v>6002</v>
      </c>
      <c r="C690" s="468" t="s">
        <v>23</v>
      </c>
      <c r="D690" s="1">
        <v>1</v>
      </c>
      <c r="E690" s="382">
        <v>84133</v>
      </c>
      <c r="F690" s="383">
        <v>0</v>
      </c>
      <c r="G690" s="383">
        <f t="shared" si="8"/>
        <v>84133</v>
      </c>
      <c r="H690" s="2">
        <v>44083</v>
      </c>
      <c r="I690" s="1" t="s">
        <v>6003</v>
      </c>
      <c r="J690" s="18"/>
    </row>
    <row r="691" spans="1:10" s="42" customFormat="1" ht="37.5">
      <c r="A691" s="44">
        <v>23</v>
      </c>
      <c r="B691" s="695" t="s">
        <v>6004</v>
      </c>
      <c r="C691" s="468" t="s">
        <v>23</v>
      </c>
      <c r="D691" s="1">
        <v>1</v>
      </c>
      <c r="E691" s="382">
        <v>148500</v>
      </c>
      <c r="F691" s="383">
        <v>122512.5</v>
      </c>
      <c r="G691" s="383">
        <f t="shared" si="8"/>
        <v>25987.5</v>
      </c>
      <c r="H691" s="2">
        <v>43920</v>
      </c>
      <c r="I691" s="1" t="s">
        <v>6005</v>
      </c>
      <c r="J691" s="18"/>
    </row>
    <row r="692" spans="1:10" s="42" customFormat="1" ht="37.5">
      <c r="A692" s="44">
        <v>24</v>
      </c>
      <c r="B692" s="695" t="s">
        <v>6004</v>
      </c>
      <c r="C692" s="468" t="s">
        <v>23</v>
      </c>
      <c r="D692" s="1">
        <v>1</v>
      </c>
      <c r="E692" s="382">
        <v>122000</v>
      </c>
      <c r="F692" s="383">
        <v>100649.96</v>
      </c>
      <c r="G692" s="383">
        <f t="shared" si="8"/>
        <v>21350.039999999994</v>
      </c>
      <c r="H692" s="2">
        <v>43920</v>
      </c>
      <c r="I692" s="1" t="s">
        <v>6006</v>
      </c>
      <c r="J692" s="18"/>
    </row>
    <row r="693" spans="1:10" s="42" customFormat="1" ht="93.75">
      <c r="A693" s="44">
        <v>25</v>
      </c>
      <c r="B693" s="695" t="s">
        <v>6007</v>
      </c>
      <c r="C693" s="468" t="s">
        <v>6008</v>
      </c>
      <c r="D693" s="1">
        <v>1</v>
      </c>
      <c r="E693" s="382">
        <v>214288</v>
      </c>
      <c r="F693" s="383">
        <v>160715.96</v>
      </c>
      <c r="G693" s="383">
        <f t="shared" si="8"/>
        <v>53572.040000000008</v>
      </c>
      <c r="H693" s="2">
        <v>44083</v>
      </c>
      <c r="I693" s="1" t="s">
        <v>6003</v>
      </c>
      <c r="J693" s="18"/>
    </row>
    <row r="694" spans="1:10" s="42" customFormat="1" ht="93.75">
      <c r="A694" s="44">
        <v>26</v>
      </c>
      <c r="B694" s="695" t="s">
        <v>6007</v>
      </c>
      <c r="C694" s="468" t="s">
        <v>6008</v>
      </c>
      <c r="D694" s="1">
        <v>1</v>
      </c>
      <c r="E694" s="382">
        <v>214288</v>
      </c>
      <c r="F694" s="383">
        <v>160715.96</v>
      </c>
      <c r="G694" s="383">
        <f t="shared" si="8"/>
        <v>53572.040000000008</v>
      </c>
      <c r="H694" s="2">
        <v>44083</v>
      </c>
      <c r="I694" s="1" t="s">
        <v>6003</v>
      </c>
      <c r="J694" s="18"/>
    </row>
    <row r="695" spans="1:10" s="534" customFormat="1" ht="107.25" customHeight="1">
      <c r="A695" s="477">
        <v>27</v>
      </c>
      <c r="B695" s="695" t="s">
        <v>8785</v>
      </c>
      <c r="C695" s="468" t="s">
        <v>23</v>
      </c>
      <c r="D695" s="1">
        <v>1</v>
      </c>
      <c r="E695" s="382">
        <v>62904</v>
      </c>
      <c r="F695" s="383">
        <v>0</v>
      </c>
      <c r="G695" s="383">
        <f>E695-F695</f>
        <v>62904</v>
      </c>
      <c r="H695" s="2">
        <v>44477</v>
      </c>
      <c r="I695" s="1" t="s">
        <v>8786</v>
      </c>
      <c r="J695" s="384"/>
    </row>
    <row r="696" spans="1:10" s="534" customFormat="1" ht="107.25" customHeight="1">
      <c r="A696" s="477">
        <v>28</v>
      </c>
      <c r="B696" s="695" t="s">
        <v>8785</v>
      </c>
      <c r="C696" s="468" t="s">
        <v>23</v>
      </c>
      <c r="D696" s="1">
        <v>1</v>
      </c>
      <c r="E696" s="382">
        <v>62904</v>
      </c>
      <c r="F696" s="383">
        <v>0</v>
      </c>
      <c r="G696" s="383">
        <f>E696-F696</f>
        <v>62904</v>
      </c>
      <c r="H696" s="2">
        <v>44477</v>
      </c>
      <c r="I696" s="1" t="s">
        <v>8786</v>
      </c>
      <c r="J696" s="384"/>
    </row>
    <row r="697" spans="1:10" s="534" customFormat="1" ht="107.25" customHeight="1">
      <c r="A697" s="477">
        <v>29</v>
      </c>
      <c r="B697" s="695" t="s">
        <v>8787</v>
      </c>
      <c r="C697" s="468" t="s">
        <v>23</v>
      </c>
      <c r="D697" s="1">
        <v>1</v>
      </c>
      <c r="E697" s="382">
        <v>62282.09</v>
      </c>
      <c r="F697" s="383">
        <v>0</v>
      </c>
      <c r="G697" s="383">
        <f t="shared" ref="G697" si="9">E697-F697</f>
        <v>62282.09</v>
      </c>
      <c r="H697" s="2">
        <v>44477</v>
      </c>
      <c r="I697" s="1" t="s">
        <v>8786</v>
      </c>
      <c r="J697" s="384" t="s">
        <v>23</v>
      </c>
    </row>
    <row r="698" spans="1:10" s="42" customFormat="1" ht="22.5">
      <c r="A698" s="106" t="s">
        <v>1226</v>
      </c>
      <c r="B698" s="153" t="s">
        <v>3831</v>
      </c>
      <c r="C698" s="155"/>
      <c r="D698" s="23">
        <f>SUM(D669:D697)</f>
        <v>29</v>
      </c>
      <c r="E698" s="270">
        <f>SUM(E669:E697)</f>
        <v>2468060.87</v>
      </c>
      <c r="F698" s="270">
        <f>SUM(F669:F697)</f>
        <v>606428.13</v>
      </c>
      <c r="G698" s="271">
        <f>SUM(G669:G697)</f>
        <v>1861632.7400000002</v>
      </c>
      <c r="H698" s="26" t="s">
        <v>23</v>
      </c>
      <c r="I698" s="105" t="s">
        <v>23</v>
      </c>
      <c r="J698" s="26" t="s">
        <v>23</v>
      </c>
    </row>
    <row r="699" spans="1:10" s="42" customFormat="1" ht="22.5">
      <c r="A699" s="106" t="s">
        <v>1228</v>
      </c>
      <c r="B699" s="1076" t="s">
        <v>3832</v>
      </c>
      <c r="C699" s="1085"/>
      <c r="D699" s="1085"/>
      <c r="E699" s="1085"/>
      <c r="F699" s="1085"/>
      <c r="G699" s="1085"/>
      <c r="H699" s="1085"/>
      <c r="I699" s="1085"/>
      <c r="J699" s="1086"/>
    </row>
    <row r="700" spans="1:10" s="42" customFormat="1" ht="40.5">
      <c r="A700" s="44">
        <v>1</v>
      </c>
      <c r="B700" s="21" t="s">
        <v>4025</v>
      </c>
      <c r="C700" s="21" t="s">
        <v>23</v>
      </c>
      <c r="D700" s="282">
        <v>1</v>
      </c>
      <c r="E700" s="37">
        <v>41767.760000000002</v>
      </c>
      <c r="F700" s="383">
        <v>0</v>
      </c>
      <c r="G700" s="383">
        <f t="shared" ref="G700:G707" si="10">E700-F700</f>
        <v>41767.760000000002</v>
      </c>
      <c r="H700" s="20">
        <v>40921</v>
      </c>
      <c r="I700" s="44" t="s">
        <v>3856</v>
      </c>
      <c r="J700" s="18" t="s">
        <v>23</v>
      </c>
    </row>
    <row r="701" spans="1:10" s="42" customFormat="1" ht="40.5">
      <c r="A701" s="44">
        <v>2</v>
      </c>
      <c r="B701" s="21" t="s">
        <v>3916</v>
      </c>
      <c r="C701" s="21" t="s">
        <v>3917</v>
      </c>
      <c r="D701" s="282">
        <v>1</v>
      </c>
      <c r="E701" s="37">
        <v>42000</v>
      </c>
      <c r="F701" s="383">
        <v>0</v>
      </c>
      <c r="G701" s="383">
        <f t="shared" si="10"/>
        <v>42000</v>
      </c>
      <c r="H701" s="20">
        <v>42024</v>
      </c>
      <c r="I701" s="44" t="s">
        <v>4026</v>
      </c>
      <c r="J701" s="18"/>
    </row>
    <row r="702" spans="1:10" s="42" customFormat="1" ht="60.75">
      <c r="A702" s="44">
        <v>3</v>
      </c>
      <c r="B702" s="21" t="s">
        <v>3939</v>
      </c>
      <c r="C702" s="21" t="s">
        <v>4027</v>
      </c>
      <c r="D702" s="282">
        <v>1</v>
      </c>
      <c r="E702" s="37">
        <v>46365.18</v>
      </c>
      <c r="F702" s="383">
        <v>0</v>
      </c>
      <c r="G702" s="383">
        <f t="shared" si="10"/>
        <v>46365.18</v>
      </c>
      <c r="H702" s="20">
        <v>42310</v>
      </c>
      <c r="I702" s="44" t="s">
        <v>4028</v>
      </c>
      <c r="J702" s="18"/>
    </row>
    <row r="703" spans="1:10" s="42" customFormat="1" ht="60.75">
      <c r="A703" s="44">
        <v>4</v>
      </c>
      <c r="B703" s="21" t="s">
        <v>4029</v>
      </c>
      <c r="C703" s="21" t="s">
        <v>23</v>
      </c>
      <c r="D703" s="282">
        <v>1</v>
      </c>
      <c r="E703" s="37">
        <v>47407.81</v>
      </c>
      <c r="F703" s="383">
        <v>0</v>
      </c>
      <c r="G703" s="383">
        <f t="shared" si="10"/>
        <v>47407.81</v>
      </c>
      <c r="H703" s="20">
        <v>42310</v>
      </c>
      <c r="I703" s="44" t="s">
        <v>4028</v>
      </c>
      <c r="J703" s="18"/>
    </row>
    <row r="704" spans="1:10" s="42" customFormat="1" ht="40.5">
      <c r="A704" s="44">
        <v>5</v>
      </c>
      <c r="B704" s="21" t="s">
        <v>4029</v>
      </c>
      <c r="C704" s="21" t="s">
        <v>23</v>
      </c>
      <c r="D704" s="282">
        <v>1</v>
      </c>
      <c r="E704" s="37">
        <v>47407.81</v>
      </c>
      <c r="F704" s="383">
        <v>0</v>
      </c>
      <c r="G704" s="383">
        <f t="shared" si="10"/>
        <v>47407.81</v>
      </c>
      <c r="H704" s="20">
        <v>40921</v>
      </c>
      <c r="I704" s="44" t="s">
        <v>3856</v>
      </c>
      <c r="J704" s="18"/>
    </row>
    <row r="705" spans="1:10" s="42" customFormat="1" ht="40.5">
      <c r="A705" s="44">
        <v>6</v>
      </c>
      <c r="B705" s="21" t="s">
        <v>3939</v>
      </c>
      <c r="C705" s="21" t="s">
        <v>23</v>
      </c>
      <c r="D705" s="282">
        <v>1</v>
      </c>
      <c r="E705" s="37">
        <v>48026.84</v>
      </c>
      <c r="F705" s="383">
        <v>0</v>
      </c>
      <c r="G705" s="383">
        <f t="shared" si="10"/>
        <v>48026.84</v>
      </c>
      <c r="H705" s="20">
        <v>40921</v>
      </c>
      <c r="I705" s="44" t="s">
        <v>3856</v>
      </c>
      <c r="J705" s="18"/>
    </row>
    <row r="706" spans="1:10" s="42" customFormat="1" ht="60.75">
      <c r="A706" s="44">
        <v>7</v>
      </c>
      <c r="B706" s="21" t="s">
        <v>4030</v>
      </c>
      <c r="C706" s="21" t="s">
        <v>4031</v>
      </c>
      <c r="D706" s="282">
        <v>1</v>
      </c>
      <c r="E706" s="37">
        <v>48026.84</v>
      </c>
      <c r="F706" s="383">
        <v>0</v>
      </c>
      <c r="G706" s="383">
        <f t="shared" si="10"/>
        <v>48026.84</v>
      </c>
      <c r="H706" s="20">
        <v>42310</v>
      </c>
      <c r="I706" s="44" t="s">
        <v>4028</v>
      </c>
      <c r="J706" s="18"/>
    </row>
    <row r="707" spans="1:10" s="375" customFormat="1" ht="40.5">
      <c r="A707" s="44">
        <v>8</v>
      </c>
      <c r="B707" s="21" t="s">
        <v>8788</v>
      </c>
      <c r="C707" s="21" t="s">
        <v>23</v>
      </c>
      <c r="D707" s="282">
        <v>1</v>
      </c>
      <c r="E707" s="6">
        <v>44000</v>
      </c>
      <c r="F707" s="273">
        <v>0</v>
      </c>
      <c r="G707" s="273">
        <f t="shared" si="10"/>
        <v>44000</v>
      </c>
      <c r="H707" s="20">
        <v>40921</v>
      </c>
      <c r="I707" s="44" t="s">
        <v>3856</v>
      </c>
      <c r="J707" s="18"/>
    </row>
    <row r="708" spans="1:10" s="42" customFormat="1" ht="40.5">
      <c r="A708" s="44">
        <v>9</v>
      </c>
      <c r="B708" s="21" t="s">
        <v>3988</v>
      </c>
      <c r="C708" s="21" t="s">
        <v>23</v>
      </c>
      <c r="D708" s="282">
        <v>1</v>
      </c>
      <c r="E708" s="37">
        <v>48791</v>
      </c>
      <c r="F708" s="383">
        <v>0</v>
      </c>
      <c r="G708" s="383">
        <f>E708-F708</f>
        <v>48791</v>
      </c>
      <c r="H708" s="20">
        <v>40921</v>
      </c>
      <c r="I708" s="44" t="s">
        <v>3856</v>
      </c>
      <c r="J708" s="18"/>
    </row>
    <row r="709" spans="1:10" s="42" customFormat="1" ht="93.75">
      <c r="A709" s="44">
        <v>10</v>
      </c>
      <c r="B709" s="468" t="s">
        <v>6009</v>
      </c>
      <c r="C709" s="468" t="s">
        <v>6010</v>
      </c>
      <c r="D709" s="690">
        <v>1</v>
      </c>
      <c r="E709" s="3">
        <v>49682.5</v>
      </c>
      <c r="F709" s="383">
        <v>0</v>
      </c>
      <c r="G709" s="383">
        <f>E709-F709</f>
        <v>49682.5</v>
      </c>
      <c r="H709" s="387">
        <v>44083</v>
      </c>
      <c r="I709" s="1" t="s">
        <v>6011</v>
      </c>
      <c r="J709" s="18"/>
    </row>
    <row r="710" spans="1:10" s="534" customFormat="1" ht="93.75">
      <c r="A710" s="477">
        <v>11</v>
      </c>
      <c r="B710" s="468" t="s">
        <v>8789</v>
      </c>
      <c r="C710" s="468" t="s">
        <v>23</v>
      </c>
      <c r="D710" s="690">
        <v>1</v>
      </c>
      <c r="E710" s="3">
        <v>44317</v>
      </c>
      <c r="F710" s="383">
        <v>0</v>
      </c>
      <c r="G710" s="383">
        <f t="shared" ref="G710:G719" si="11">E710-F710</f>
        <v>44317</v>
      </c>
      <c r="H710" s="387">
        <v>44477</v>
      </c>
      <c r="I710" s="1" t="s">
        <v>8786</v>
      </c>
      <c r="J710" s="384"/>
    </row>
    <row r="711" spans="1:10" s="534" customFormat="1" ht="93.75">
      <c r="A711" s="477">
        <v>12</v>
      </c>
      <c r="B711" s="468" t="s">
        <v>8789</v>
      </c>
      <c r="C711" s="468" t="s">
        <v>23</v>
      </c>
      <c r="D711" s="690">
        <v>1</v>
      </c>
      <c r="E711" s="3">
        <v>44317</v>
      </c>
      <c r="F711" s="383">
        <v>0</v>
      </c>
      <c r="G711" s="383">
        <f t="shared" si="11"/>
        <v>44317</v>
      </c>
      <c r="H711" s="387">
        <v>44477</v>
      </c>
      <c r="I711" s="1" t="s">
        <v>8786</v>
      </c>
      <c r="J711" s="384"/>
    </row>
    <row r="712" spans="1:10" s="534" customFormat="1" ht="93.75">
      <c r="A712" s="477">
        <v>13</v>
      </c>
      <c r="B712" s="468" t="s">
        <v>8789</v>
      </c>
      <c r="C712" s="468" t="s">
        <v>23</v>
      </c>
      <c r="D712" s="690">
        <v>1</v>
      </c>
      <c r="E712" s="3">
        <v>44317</v>
      </c>
      <c r="F712" s="383">
        <v>0</v>
      </c>
      <c r="G712" s="383">
        <f t="shared" si="11"/>
        <v>44317</v>
      </c>
      <c r="H712" s="387">
        <v>44477</v>
      </c>
      <c r="I712" s="1" t="s">
        <v>8786</v>
      </c>
      <c r="J712" s="384"/>
    </row>
    <row r="713" spans="1:10" s="534" customFormat="1" ht="93.75">
      <c r="A713" s="477">
        <v>14</v>
      </c>
      <c r="B713" s="468" t="s">
        <v>8789</v>
      </c>
      <c r="C713" s="468" t="s">
        <v>23</v>
      </c>
      <c r="D713" s="690">
        <v>1</v>
      </c>
      <c r="E713" s="3">
        <v>44317</v>
      </c>
      <c r="F713" s="383">
        <v>0</v>
      </c>
      <c r="G713" s="383">
        <f t="shared" si="11"/>
        <v>44317</v>
      </c>
      <c r="H713" s="387">
        <v>44477</v>
      </c>
      <c r="I713" s="1" t="s">
        <v>8786</v>
      </c>
      <c r="J713" s="384"/>
    </row>
    <row r="714" spans="1:10" s="534" customFormat="1" ht="93.75">
      <c r="A714" s="477">
        <v>15</v>
      </c>
      <c r="B714" s="468" t="s">
        <v>8789</v>
      </c>
      <c r="C714" s="468" t="s">
        <v>23</v>
      </c>
      <c r="D714" s="690">
        <v>1</v>
      </c>
      <c r="E714" s="3">
        <v>44317</v>
      </c>
      <c r="F714" s="383">
        <v>0</v>
      </c>
      <c r="G714" s="383">
        <f t="shared" si="11"/>
        <v>44317</v>
      </c>
      <c r="H714" s="387">
        <v>44477</v>
      </c>
      <c r="I714" s="1" t="s">
        <v>8786</v>
      </c>
      <c r="J714" s="384"/>
    </row>
    <row r="715" spans="1:10" s="534" customFormat="1" ht="93.75">
      <c r="A715" s="477">
        <v>16</v>
      </c>
      <c r="B715" s="468" t="s">
        <v>8789</v>
      </c>
      <c r="C715" s="468" t="s">
        <v>23</v>
      </c>
      <c r="D715" s="690">
        <v>1</v>
      </c>
      <c r="E715" s="3">
        <v>44317</v>
      </c>
      <c r="F715" s="383">
        <v>0</v>
      </c>
      <c r="G715" s="383">
        <f t="shared" si="11"/>
        <v>44317</v>
      </c>
      <c r="H715" s="387">
        <v>44477</v>
      </c>
      <c r="I715" s="1" t="s">
        <v>8786</v>
      </c>
      <c r="J715" s="384"/>
    </row>
    <row r="716" spans="1:10" s="534" customFormat="1" ht="93.75">
      <c r="A716" s="477">
        <v>17</v>
      </c>
      <c r="B716" s="468" t="s">
        <v>8789</v>
      </c>
      <c r="C716" s="468" t="s">
        <v>23</v>
      </c>
      <c r="D716" s="690">
        <v>1</v>
      </c>
      <c r="E716" s="3">
        <v>44317</v>
      </c>
      <c r="F716" s="383">
        <v>0</v>
      </c>
      <c r="G716" s="383">
        <f t="shared" si="11"/>
        <v>44317</v>
      </c>
      <c r="H716" s="387">
        <v>44477</v>
      </c>
      <c r="I716" s="1" t="s">
        <v>8786</v>
      </c>
      <c r="J716" s="384"/>
    </row>
    <row r="717" spans="1:10" s="534" customFormat="1" ht="93.75">
      <c r="A717" s="477">
        <v>18</v>
      </c>
      <c r="B717" s="468" t="s">
        <v>8789</v>
      </c>
      <c r="C717" s="468" t="s">
        <v>23</v>
      </c>
      <c r="D717" s="690">
        <v>1</v>
      </c>
      <c r="E717" s="3">
        <v>44317</v>
      </c>
      <c r="F717" s="383">
        <v>0</v>
      </c>
      <c r="G717" s="383">
        <f t="shared" si="11"/>
        <v>44317</v>
      </c>
      <c r="H717" s="387">
        <v>44477</v>
      </c>
      <c r="I717" s="1" t="s">
        <v>8786</v>
      </c>
      <c r="J717" s="384"/>
    </row>
    <row r="718" spans="1:10" s="534" customFormat="1" ht="93.75">
      <c r="A718" s="477">
        <v>19</v>
      </c>
      <c r="B718" s="468" t="s">
        <v>8789</v>
      </c>
      <c r="C718" s="468" t="s">
        <v>23</v>
      </c>
      <c r="D718" s="690">
        <v>1</v>
      </c>
      <c r="E718" s="3">
        <v>44317</v>
      </c>
      <c r="F718" s="383">
        <v>0</v>
      </c>
      <c r="G718" s="383">
        <f t="shared" si="11"/>
        <v>44317</v>
      </c>
      <c r="H718" s="387">
        <v>44477</v>
      </c>
      <c r="I718" s="1" t="s">
        <v>8786</v>
      </c>
      <c r="J718" s="384"/>
    </row>
    <row r="719" spans="1:10" s="534" customFormat="1" ht="93.75">
      <c r="A719" s="477">
        <v>20</v>
      </c>
      <c r="B719" s="468" t="s">
        <v>8789</v>
      </c>
      <c r="C719" s="468" t="s">
        <v>23</v>
      </c>
      <c r="D719" s="690">
        <v>1</v>
      </c>
      <c r="E719" s="3">
        <v>44317</v>
      </c>
      <c r="F719" s="383">
        <v>0</v>
      </c>
      <c r="G719" s="383">
        <f t="shared" si="11"/>
        <v>44317</v>
      </c>
      <c r="H719" s="387">
        <v>44477</v>
      </c>
      <c r="I719" s="1" t="s">
        <v>8786</v>
      </c>
      <c r="J719" s="384"/>
    </row>
    <row r="720" spans="1:10" s="534" customFormat="1" ht="93.75">
      <c r="A720" s="477">
        <v>21</v>
      </c>
      <c r="B720" s="468" t="s">
        <v>8789</v>
      </c>
      <c r="C720" s="468" t="s">
        <v>23</v>
      </c>
      <c r="D720" s="690">
        <v>1</v>
      </c>
      <c r="E720" s="3">
        <v>44317</v>
      </c>
      <c r="F720" s="383">
        <v>0</v>
      </c>
      <c r="G720" s="383">
        <f>E720-F720</f>
        <v>44317</v>
      </c>
      <c r="H720" s="387">
        <v>44477</v>
      </c>
      <c r="I720" s="1" t="s">
        <v>8786</v>
      </c>
      <c r="J720" s="384" t="s">
        <v>23</v>
      </c>
    </row>
    <row r="721" spans="1:10" s="42" customFormat="1" ht="22.5">
      <c r="A721" s="106" t="s">
        <v>1228</v>
      </c>
      <c r="B721" s="153" t="s">
        <v>3844</v>
      </c>
      <c r="C721" s="155"/>
      <c r="D721" s="696">
        <v>21</v>
      </c>
      <c r="E721" s="270">
        <f>SUM(E700:E720)</f>
        <v>950962.74</v>
      </c>
      <c r="F721" s="270">
        <v>0</v>
      </c>
      <c r="G721" s="271">
        <f>SUM(G700:G720)</f>
        <v>950962.74</v>
      </c>
      <c r="H721" s="26" t="s">
        <v>23</v>
      </c>
      <c r="I721" s="105" t="s">
        <v>23</v>
      </c>
      <c r="J721" s="26" t="s">
        <v>23</v>
      </c>
    </row>
    <row r="722" spans="1:10" s="42" customFormat="1" ht="157.5">
      <c r="A722" s="106" t="s">
        <v>1214</v>
      </c>
      <c r="B722" s="153" t="s">
        <v>4032</v>
      </c>
      <c r="C722" s="155"/>
      <c r="D722" s="23">
        <v>52</v>
      </c>
      <c r="E722" s="270">
        <f>E667+E698+E721</f>
        <v>6514183.6100000003</v>
      </c>
      <c r="F722" s="270">
        <f>F667+F698+F721</f>
        <v>2601083.8199999998</v>
      </c>
      <c r="G722" s="271">
        <f>G667+G698+G721</f>
        <v>3913099.79</v>
      </c>
      <c r="H722" s="26" t="s">
        <v>23</v>
      </c>
      <c r="I722" s="105" t="s">
        <v>23</v>
      </c>
      <c r="J722" s="26" t="s">
        <v>23</v>
      </c>
    </row>
    <row r="723" spans="1:10" s="42" customFormat="1" ht="27">
      <c r="A723" s="32" t="s">
        <v>1245</v>
      </c>
      <c r="B723" s="1065" t="s">
        <v>4033</v>
      </c>
      <c r="C723" s="1085"/>
      <c r="D723" s="1085"/>
      <c r="E723" s="1085"/>
      <c r="F723" s="1085"/>
      <c r="G723" s="1085"/>
      <c r="H723" s="1085"/>
      <c r="I723" s="1085"/>
      <c r="J723" s="1085"/>
    </row>
    <row r="724" spans="1:10" s="42" customFormat="1" ht="22.5">
      <c r="A724" s="106" t="s">
        <v>1247</v>
      </c>
      <c r="B724" s="1052" t="s">
        <v>3828</v>
      </c>
      <c r="C724" s="1057"/>
      <c r="D724" s="1057"/>
      <c r="E724" s="1057"/>
      <c r="F724" s="1057"/>
      <c r="G724" s="1057"/>
      <c r="H724" s="1057"/>
      <c r="I724" s="1057"/>
      <c r="J724" s="1058"/>
    </row>
    <row r="725" spans="1:10" s="42" customFormat="1" ht="20.25">
      <c r="A725" s="44">
        <v>1</v>
      </c>
      <c r="B725" s="17" t="s">
        <v>23</v>
      </c>
      <c r="C725" s="12" t="s">
        <v>23</v>
      </c>
      <c r="D725" s="325">
        <v>0</v>
      </c>
      <c r="E725" s="283">
        <v>0</v>
      </c>
      <c r="F725" s="283">
        <v>0</v>
      </c>
      <c r="G725" s="27">
        <v>0</v>
      </c>
      <c r="H725" s="19" t="s">
        <v>23</v>
      </c>
      <c r="I725" s="5" t="s">
        <v>23</v>
      </c>
      <c r="J725" s="18" t="s">
        <v>23</v>
      </c>
    </row>
    <row r="726" spans="1:10" s="42" customFormat="1" ht="22.5">
      <c r="A726" s="106" t="s">
        <v>1247</v>
      </c>
      <c r="B726" s="153" t="s">
        <v>3829</v>
      </c>
      <c r="C726" s="155"/>
      <c r="D726" s="23">
        <v>0</v>
      </c>
      <c r="E726" s="270">
        <v>0</v>
      </c>
      <c r="F726" s="270">
        <v>0</v>
      </c>
      <c r="G726" s="271">
        <v>0</v>
      </c>
      <c r="H726" s="26" t="s">
        <v>23</v>
      </c>
      <c r="I726" s="105" t="s">
        <v>23</v>
      </c>
      <c r="J726" s="26" t="s">
        <v>23</v>
      </c>
    </row>
    <row r="727" spans="1:10" s="42" customFormat="1" ht="22.5">
      <c r="A727" s="106" t="s">
        <v>1256</v>
      </c>
      <c r="B727" s="1052" t="s">
        <v>3830</v>
      </c>
      <c r="C727" s="1057"/>
      <c r="D727" s="1057"/>
      <c r="E727" s="1057"/>
      <c r="F727" s="1057"/>
      <c r="G727" s="1057"/>
      <c r="H727" s="1057"/>
      <c r="I727" s="1057"/>
      <c r="J727" s="1058"/>
    </row>
    <row r="728" spans="1:10" s="42" customFormat="1" ht="51" customHeight="1">
      <c r="A728" s="44">
        <v>1</v>
      </c>
      <c r="B728" s="16" t="s">
        <v>4034</v>
      </c>
      <c r="C728" s="103" t="s">
        <v>23</v>
      </c>
      <c r="D728" s="282">
        <v>1</v>
      </c>
      <c r="E728" s="272">
        <v>173250</v>
      </c>
      <c r="F728" s="697">
        <v>0</v>
      </c>
      <c r="G728" s="697">
        <f t="shared" ref="G728:G734" si="12">E728-F728</f>
        <v>173250</v>
      </c>
      <c r="H728" s="698">
        <v>42270</v>
      </c>
      <c r="I728" s="16" t="s">
        <v>4035</v>
      </c>
      <c r="J728" s="18" t="s">
        <v>23</v>
      </c>
    </row>
    <row r="729" spans="1:10" s="42" customFormat="1" ht="40.5">
      <c r="A729" s="44">
        <v>2</v>
      </c>
      <c r="B729" s="16" t="s">
        <v>4036</v>
      </c>
      <c r="C729" s="103" t="s">
        <v>23</v>
      </c>
      <c r="D729" s="282">
        <v>1</v>
      </c>
      <c r="E729" s="272">
        <v>361350</v>
      </c>
      <c r="F729" s="697">
        <v>0</v>
      </c>
      <c r="G729" s="697">
        <f t="shared" si="12"/>
        <v>361350</v>
      </c>
      <c r="H729" s="698">
        <v>42270</v>
      </c>
      <c r="I729" s="16" t="s">
        <v>4035</v>
      </c>
      <c r="J729" s="18" t="s">
        <v>23</v>
      </c>
    </row>
    <row r="730" spans="1:10" s="42" customFormat="1" ht="60.75">
      <c r="A730" s="44">
        <v>3</v>
      </c>
      <c r="B730" s="16" t="s">
        <v>4037</v>
      </c>
      <c r="C730" s="103" t="s">
        <v>23</v>
      </c>
      <c r="D730" s="282">
        <v>1</v>
      </c>
      <c r="E730" s="272">
        <v>188100</v>
      </c>
      <c r="F730" s="697">
        <v>0</v>
      </c>
      <c r="G730" s="697">
        <f t="shared" si="12"/>
        <v>188100</v>
      </c>
      <c r="H730" s="698">
        <v>42270</v>
      </c>
      <c r="I730" s="16" t="s">
        <v>4035</v>
      </c>
      <c r="J730" s="18" t="s">
        <v>23</v>
      </c>
    </row>
    <row r="731" spans="1:10" s="42" customFormat="1" ht="40.5">
      <c r="A731" s="44">
        <v>4</v>
      </c>
      <c r="B731" s="16" t="s">
        <v>4038</v>
      </c>
      <c r="C731" s="103" t="s">
        <v>23</v>
      </c>
      <c r="D731" s="282">
        <v>1</v>
      </c>
      <c r="E731" s="272">
        <v>56727</v>
      </c>
      <c r="F731" s="697">
        <v>0</v>
      </c>
      <c r="G731" s="697">
        <f t="shared" si="12"/>
        <v>56727</v>
      </c>
      <c r="H731" s="698">
        <v>42270</v>
      </c>
      <c r="I731" s="16" t="s">
        <v>4035</v>
      </c>
      <c r="J731" s="18" t="s">
        <v>23</v>
      </c>
    </row>
    <row r="732" spans="1:10" s="42" customFormat="1" ht="101.25">
      <c r="A732" s="44">
        <v>5</v>
      </c>
      <c r="B732" s="12" t="s">
        <v>4039</v>
      </c>
      <c r="C732" s="699" t="s">
        <v>4040</v>
      </c>
      <c r="D732" s="16">
        <v>1</v>
      </c>
      <c r="E732" s="700">
        <v>72621.320000000007</v>
      </c>
      <c r="F732" s="697">
        <v>0</v>
      </c>
      <c r="G732" s="273">
        <f t="shared" si="12"/>
        <v>72621.320000000007</v>
      </c>
      <c r="H732" s="701">
        <v>42587</v>
      </c>
      <c r="I732" s="12" t="s">
        <v>4041</v>
      </c>
      <c r="J732" s="18"/>
    </row>
    <row r="733" spans="1:10" s="42" customFormat="1" ht="60.75">
      <c r="A733" s="44">
        <v>6</v>
      </c>
      <c r="B733" s="12" t="s">
        <v>3962</v>
      </c>
      <c r="C733" s="699" t="s">
        <v>23</v>
      </c>
      <c r="D733" s="16">
        <v>1</v>
      </c>
      <c r="E733" s="700">
        <v>74203</v>
      </c>
      <c r="F733" s="697">
        <v>0</v>
      </c>
      <c r="G733" s="702">
        <f t="shared" si="12"/>
        <v>74203</v>
      </c>
      <c r="H733" s="701">
        <v>42502</v>
      </c>
      <c r="I733" s="12" t="s">
        <v>4042</v>
      </c>
      <c r="J733" s="18"/>
    </row>
    <row r="734" spans="1:10" s="42" customFormat="1" ht="20.25">
      <c r="A734" s="44">
        <v>7</v>
      </c>
      <c r="B734" s="17" t="s">
        <v>722</v>
      </c>
      <c r="C734" s="699" t="s">
        <v>23</v>
      </c>
      <c r="D734" s="189">
        <v>1</v>
      </c>
      <c r="E734" s="37">
        <v>96000</v>
      </c>
      <c r="F734" s="703">
        <v>0</v>
      </c>
      <c r="G734" s="273">
        <f t="shared" si="12"/>
        <v>96000</v>
      </c>
      <c r="H734" s="701"/>
      <c r="I734" s="12"/>
      <c r="J734" s="18"/>
    </row>
    <row r="735" spans="1:10" s="710" customFormat="1" ht="93.75">
      <c r="A735" s="477">
        <v>8</v>
      </c>
      <c r="B735" s="1" t="s">
        <v>8790</v>
      </c>
      <c r="C735" s="704" t="s">
        <v>23</v>
      </c>
      <c r="D735" s="705">
        <v>1</v>
      </c>
      <c r="E735" s="706">
        <v>75271.75</v>
      </c>
      <c r="F735" s="707">
        <v>0</v>
      </c>
      <c r="G735" s="706">
        <f>E735-F735</f>
        <v>75271.75</v>
      </c>
      <c r="H735" s="708">
        <v>44363</v>
      </c>
      <c r="I735" s="1" t="s">
        <v>8791</v>
      </c>
      <c r="J735" s="709"/>
    </row>
    <row r="736" spans="1:10" s="710" customFormat="1" ht="93.75">
      <c r="A736" s="477">
        <v>9</v>
      </c>
      <c r="B736" s="1" t="s">
        <v>8785</v>
      </c>
      <c r="C736" s="704" t="s">
        <v>23</v>
      </c>
      <c r="D736" s="705">
        <v>1</v>
      </c>
      <c r="E736" s="706">
        <v>62904</v>
      </c>
      <c r="F736" s="707">
        <v>0</v>
      </c>
      <c r="G736" s="706">
        <f t="shared" ref="G736" si="13">E736-F736</f>
        <v>62904</v>
      </c>
      <c r="H736" s="708">
        <v>44477</v>
      </c>
      <c r="I736" s="1" t="s">
        <v>8792</v>
      </c>
      <c r="J736" s="709" t="s">
        <v>23</v>
      </c>
    </row>
    <row r="737" spans="1:256" s="42" customFormat="1" ht="22.5">
      <c r="A737" s="106" t="s">
        <v>1256</v>
      </c>
      <c r="B737" s="153" t="s">
        <v>3831</v>
      </c>
      <c r="C737" s="155"/>
      <c r="D737" s="23">
        <v>9</v>
      </c>
      <c r="E737" s="167">
        <f>SUM(E728:E736)</f>
        <v>1160427.07</v>
      </c>
      <c r="F737" s="692">
        <v>0</v>
      </c>
      <c r="G737" s="35">
        <f>SUM(G728:G736)</f>
        <v>1160427.07</v>
      </c>
      <c r="H737" s="26" t="s">
        <v>23</v>
      </c>
      <c r="I737" s="105" t="s">
        <v>23</v>
      </c>
      <c r="J737" s="26" t="s">
        <v>23</v>
      </c>
    </row>
    <row r="738" spans="1:256" s="42" customFormat="1" ht="22.5">
      <c r="A738" s="106" t="s">
        <v>1258</v>
      </c>
      <c r="B738" s="1052" t="s">
        <v>3832</v>
      </c>
      <c r="C738" s="1057"/>
      <c r="D738" s="1057"/>
      <c r="E738" s="1057"/>
      <c r="F738" s="1057"/>
      <c r="G738" s="1057"/>
      <c r="H738" s="1057"/>
      <c r="I738" s="1057"/>
      <c r="J738" s="1058"/>
    </row>
    <row r="739" spans="1:256" s="710" customFormat="1" ht="93.75">
      <c r="A739" s="477">
        <v>1</v>
      </c>
      <c r="B739" s="468" t="s">
        <v>8789</v>
      </c>
      <c r="C739" s="468" t="s">
        <v>23</v>
      </c>
      <c r="D739" s="690">
        <v>1</v>
      </c>
      <c r="E739" s="3">
        <v>44317</v>
      </c>
      <c r="F739" s="383">
        <v>0</v>
      </c>
      <c r="G739" s="383">
        <f>E739-F739</f>
        <v>44317</v>
      </c>
      <c r="H739" s="387">
        <v>44477</v>
      </c>
      <c r="I739" s="1" t="s">
        <v>8792</v>
      </c>
      <c r="J739" s="478" t="s">
        <v>23</v>
      </c>
      <c r="K739" s="711"/>
      <c r="L739" s="576"/>
      <c r="M739" s="576"/>
      <c r="N739" s="711"/>
      <c r="O739" s="711"/>
      <c r="P739" s="711"/>
      <c r="Q739" s="711"/>
      <c r="R739" s="711"/>
      <c r="S739" s="711"/>
      <c r="T739" s="711"/>
      <c r="U739" s="711"/>
      <c r="V739" s="711"/>
      <c r="W739" s="711"/>
      <c r="X739" s="711"/>
      <c r="Y739" s="711"/>
      <c r="Z739" s="711"/>
      <c r="AA739" s="711"/>
      <c r="AB739" s="711"/>
      <c r="AC739" s="711"/>
      <c r="AD739" s="711"/>
      <c r="AE739" s="711"/>
      <c r="AF739" s="711"/>
      <c r="AG739" s="711"/>
      <c r="AH739" s="711"/>
      <c r="AI739" s="711"/>
      <c r="AJ739" s="711"/>
      <c r="AK739" s="711"/>
      <c r="AL739" s="711"/>
      <c r="AM739" s="711"/>
      <c r="AN739" s="711"/>
      <c r="AO739" s="711"/>
      <c r="AP739" s="711"/>
      <c r="AQ739" s="711"/>
      <c r="AR739" s="711"/>
      <c r="AS739" s="711"/>
      <c r="AT739" s="711"/>
      <c r="AU739" s="711"/>
      <c r="AV739" s="711"/>
      <c r="AW739" s="711"/>
      <c r="AX739" s="711"/>
      <c r="AY739" s="711"/>
      <c r="AZ739" s="711"/>
      <c r="BA739" s="711"/>
      <c r="BB739" s="711"/>
      <c r="BC739" s="711"/>
      <c r="BD739" s="711"/>
      <c r="BE739" s="711"/>
      <c r="BF739" s="711"/>
      <c r="BG739" s="711"/>
      <c r="BH739" s="711"/>
      <c r="BI739" s="711"/>
      <c r="BJ739" s="711"/>
      <c r="BK739" s="711"/>
      <c r="BL739" s="711"/>
      <c r="BM739" s="711"/>
      <c r="BN739" s="711"/>
      <c r="BO739" s="711"/>
      <c r="BP739" s="711"/>
      <c r="BQ739" s="711"/>
      <c r="BR739" s="711"/>
      <c r="BS739" s="711"/>
      <c r="BT739" s="711"/>
      <c r="BU739" s="711"/>
      <c r="BV739" s="711"/>
      <c r="BW739" s="711"/>
      <c r="BX739" s="711"/>
      <c r="BY739" s="711"/>
      <c r="BZ739" s="711"/>
      <c r="CA739" s="711"/>
      <c r="CB739" s="711"/>
      <c r="CC739" s="711"/>
      <c r="CD739" s="711"/>
      <c r="CE739" s="711"/>
      <c r="CF739" s="711"/>
      <c r="CG739" s="711"/>
      <c r="CH739" s="711"/>
      <c r="CI739" s="711"/>
      <c r="CJ739" s="711"/>
      <c r="CK739" s="711"/>
      <c r="CL739" s="711"/>
      <c r="CM739" s="711"/>
      <c r="CN739" s="711"/>
      <c r="CO739" s="711"/>
      <c r="CP739" s="711"/>
      <c r="CQ739" s="711"/>
      <c r="CR739" s="711"/>
      <c r="CS739" s="711"/>
      <c r="CT739" s="711"/>
      <c r="CU739" s="711"/>
      <c r="CV739" s="711"/>
      <c r="CW739" s="711"/>
      <c r="CX739" s="711"/>
      <c r="CY739" s="711"/>
      <c r="CZ739" s="711"/>
      <c r="DA739" s="711"/>
      <c r="DB739" s="711"/>
      <c r="DC739" s="711"/>
      <c r="DD739" s="711"/>
      <c r="DE739" s="711"/>
      <c r="DF739" s="711"/>
      <c r="DG739" s="711"/>
      <c r="DH739" s="711"/>
      <c r="DI739" s="711"/>
      <c r="DJ739" s="711"/>
      <c r="DK739" s="711"/>
      <c r="DL739" s="711"/>
      <c r="DM739" s="711"/>
      <c r="DN739" s="711"/>
      <c r="DO739" s="711"/>
      <c r="DP739" s="711"/>
      <c r="DQ739" s="711"/>
      <c r="DR739" s="711"/>
      <c r="DS739" s="711"/>
      <c r="DT739" s="711"/>
      <c r="DU739" s="711"/>
      <c r="DV739" s="711"/>
      <c r="DW739" s="711"/>
      <c r="DX739" s="711"/>
      <c r="DY739" s="711"/>
      <c r="DZ739" s="711"/>
      <c r="EA739" s="711"/>
      <c r="EB739" s="711"/>
      <c r="EC739" s="711"/>
      <c r="ED739" s="711"/>
      <c r="EE739" s="711"/>
      <c r="EF739" s="711"/>
      <c r="EG739" s="711"/>
      <c r="EH739" s="711"/>
      <c r="EI739" s="711"/>
      <c r="EJ739" s="711"/>
      <c r="EK739" s="711"/>
      <c r="EL739" s="711"/>
      <c r="EM739" s="711"/>
      <c r="EN739" s="711"/>
      <c r="EO739" s="711"/>
      <c r="EP739" s="711"/>
      <c r="EQ739" s="711"/>
      <c r="ER739" s="711"/>
      <c r="ES739" s="711"/>
      <c r="ET739" s="711"/>
      <c r="EU739" s="711"/>
      <c r="EV739" s="711"/>
      <c r="EW739" s="711"/>
      <c r="EX739" s="711"/>
      <c r="EY739" s="711"/>
      <c r="EZ739" s="711"/>
      <c r="FA739" s="711"/>
      <c r="FB739" s="711"/>
      <c r="FC739" s="711"/>
      <c r="FD739" s="711"/>
      <c r="FE739" s="711"/>
      <c r="FF739" s="711"/>
      <c r="FG739" s="711"/>
      <c r="FH739" s="711"/>
      <c r="FI739" s="711"/>
      <c r="FJ739" s="711"/>
      <c r="FK739" s="711"/>
      <c r="FL739" s="711"/>
      <c r="FM739" s="711"/>
      <c r="FN739" s="711"/>
      <c r="FO739" s="711"/>
      <c r="FP739" s="711"/>
      <c r="FQ739" s="711"/>
      <c r="FR739" s="711"/>
      <c r="FS739" s="711"/>
      <c r="FT739" s="711"/>
      <c r="FU739" s="711"/>
      <c r="FV739" s="711"/>
      <c r="FW739" s="711"/>
      <c r="FX739" s="711"/>
      <c r="FY739" s="711"/>
      <c r="FZ739" s="711"/>
      <c r="GA739" s="711"/>
      <c r="GB739" s="711"/>
      <c r="GC739" s="711"/>
      <c r="GD739" s="711"/>
      <c r="GE739" s="711"/>
      <c r="GF739" s="711"/>
      <c r="GG739" s="711"/>
      <c r="GH739" s="711"/>
      <c r="GI739" s="711"/>
      <c r="GJ739" s="711"/>
      <c r="GK739" s="711"/>
      <c r="GL739" s="711"/>
      <c r="GM739" s="711"/>
      <c r="GN739" s="711"/>
      <c r="GO739" s="711"/>
      <c r="GP739" s="711"/>
      <c r="GQ739" s="711"/>
      <c r="GR739" s="711"/>
      <c r="GS739" s="711"/>
      <c r="GT739" s="711"/>
      <c r="GU739" s="711"/>
      <c r="GV739" s="711"/>
      <c r="GW739" s="711"/>
      <c r="GX739" s="711"/>
      <c r="GY739" s="711"/>
      <c r="GZ739" s="711"/>
      <c r="HA739" s="711"/>
      <c r="HB739" s="711"/>
      <c r="HC739" s="711"/>
      <c r="HD739" s="711"/>
      <c r="HE739" s="711"/>
      <c r="HF739" s="711"/>
      <c r="HG739" s="711"/>
      <c r="HH739" s="711"/>
      <c r="HI739" s="711"/>
      <c r="HJ739" s="711"/>
      <c r="HK739" s="711"/>
      <c r="HL739" s="711"/>
      <c r="HM739" s="711"/>
      <c r="HN739" s="711"/>
      <c r="HO739" s="711"/>
      <c r="HP739" s="711"/>
      <c r="HQ739" s="711"/>
      <c r="HR739" s="711"/>
      <c r="HS739" s="711"/>
      <c r="HT739" s="711"/>
      <c r="HU739" s="711"/>
      <c r="HV739" s="711"/>
      <c r="HW739" s="711"/>
      <c r="HX739" s="711"/>
      <c r="HY739" s="711"/>
      <c r="HZ739" s="711"/>
      <c r="IA739" s="711"/>
      <c r="IB739" s="711"/>
      <c r="IC739" s="711"/>
      <c r="ID739" s="711"/>
      <c r="IE739" s="711"/>
      <c r="IF739" s="711"/>
      <c r="IG739" s="711"/>
      <c r="IH739" s="711"/>
      <c r="II739" s="711"/>
      <c r="IJ739" s="711"/>
      <c r="IK739" s="711"/>
      <c r="IL739" s="711"/>
      <c r="IM739" s="711"/>
      <c r="IN739" s="711"/>
      <c r="IO739" s="711"/>
      <c r="IP739" s="711"/>
      <c r="IQ739" s="711"/>
      <c r="IR739" s="711"/>
      <c r="IS739" s="711"/>
      <c r="IT739" s="711"/>
      <c r="IU739" s="711"/>
      <c r="IV739" s="711"/>
    </row>
    <row r="740" spans="1:256" s="710" customFormat="1" ht="121.5">
      <c r="A740" s="477">
        <v>2</v>
      </c>
      <c r="B740" s="21" t="s">
        <v>8789</v>
      </c>
      <c r="C740" s="21" t="s">
        <v>23</v>
      </c>
      <c r="D740" s="282">
        <v>1</v>
      </c>
      <c r="E740" s="6">
        <v>44317</v>
      </c>
      <c r="F740" s="273">
        <v>0</v>
      </c>
      <c r="G740" s="273">
        <f t="shared" ref="G740:G745" si="14">E740-F740</f>
        <v>44317</v>
      </c>
      <c r="H740" s="20">
        <v>44477</v>
      </c>
      <c r="I740" s="12" t="s">
        <v>8792</v>
      </c>
      <c r="J740" s="11" t="s">
        <v>23</v>
      </c>
      <c r="K740" s="711"/>
      <c r="L740" s="576"/>
      <c r="M740" s="576"/>
      <c r="N740" s="711"/>
      <c r="O740" s="711"/>
      <c r="P740" s="711"/>
      <c r="Q740" s="711"/>
      <c r="R740" s="711"/>
      <c r="S740" s="711"/>
      <c r="T740" s="711"/>
      <c r="U740" s="711"/>
      <c r="V740" s="711"/>
      <c r="W740" s="711"/>
      <c r="X740" s="711"/>
      <c r="Y740" s="711"/>
      <c r="Z740" s="711"/>
      <c r="AA740" s="711"/>
      <c r="AB740" s="711"/>
      <c r="AC740" s="711"/>
      <c r="AD740" s="711"/>
      <c r="AE740" s="711"/>
      <c r="AF740" s="711"/>
      <c r="AG740" s="711"/>
      <c r="AH740" s="711"/>
      <c r="AI740" s="711"/>
      <c r="AJ740" s="711"/>
      <c r="AK740" s="711"/>
      <c r="AL740" s="711"/>
      <c r="AM740" s="711"/>
      <c r="AN740" s="711"/>
      <c r="AO740" s="711"/>
      <c r="AP740" s="711"/>
      <c r="AQ740" s="711"/>
      <c r="AR740" s="711"/>
      <c r="AS740" s="711"/>
      <c r="AT740" s="711"/>
      <c r="AU740" s="711"/>
      <c r="AV740" s="711"/>
      <c r="AW740" s="711"/>
      <c r="AX740" s="711"/>
      <c r="AY740" s="711"/>
      <c r="AZ740" s="711"/>
      <c r="BA740" s="711"/>
      <c r="BB740" s="711"/>
      <c r="BC740" s="711"/>
      <c r="BD740" s="711"/>
      <c r="BE740" s="711"/>
      <c r="BF740" s="711"/>
      <c r="BG740" s="711"/>
      <c r="BH740" s="711"/>
      <c r="BI740" s="711"/>
      <c r="BJ740" s="711"/>
      <c r="BK740" s="711"/>
      <c r="BL740" s="711"/>
      <c r="BM740" s="711"/>
      <c r="BN740" s="711"/>
      <c r="BO740" s="711"/>
      <c r="BP740" s="711"/>
      <c r="BQ740" s="711"/>
      <c r="BR740" s="711"/>
      <c r="BS740" s="711"/>
      <c r="BT740" s="711"/>
      <c r="BU740" s="711"/>
      <c r="BV740" s="711"/>
      <c r="BW740" s="711"/>
      <c r="BX740" s="711"/>
      <c r="BY740" s="711"/>
      <c r="BZ740" s="711"/>
      <c r="CA740" s="711"/>
      <c r="CB740" s="711"/>
      <c r="CC740" s="711"/>
      <c r="CD740" s="711"/>
      <c r="CE740" s="711"/>
      <c r="CF740" s="711"/>
      <c r="CG740" s="711"/>
      <c r="CH740" s="711"/>
      <c r="CI740" s="711"/>
      <c r="CJ740" s="711"/>
      <c r="CK740" s="711"/>
      <c r="CL740" s="711"/>
      <c r="CM740" s="711"/>
      <c r="CN740" s="711"/>
      <c r="CO740" s="711"/>
      <c r="CP740" s="711"/>
      <c r="CQ740" s="711"/>
      <c r="CR740" s="711"/>
      <c r="CS740" s="711"/>
      <c r="CT740" s="711"/>
      <c r="CU740" s="711"/>
      <c r="CV740" s="711"/>
      <c r="CW740" s="711"/>
      <c r="CX740" s="711"/>
      <c r="CY740" s="711"/>
      <c r="CZ740" s="711"/>
      <c r="DA740" s="711"/>
      <c r="DB740" s="711"/>
      <c r="DC740" s="711"/>
      <c r="DD740" s="711"/>
      <c r="DE740" s="711"/>
      <c r="DF740" s="711"/>
      <c r="DG740" s="711"/>
      <c r="DH740" s="711"/>
      <c r="DI740" s="711"/>
      <c r="DJ740" s="711"/>
      <c r="DK740" s="711"/>
      <c r="DL740" s="711"/>
      <c r="DM740" s="711"/>
      <c r="DN740" s="711"/>
      <c r="DO740" s="711"/>
      <c r="DP740" s="711"/>
      <c r="DQ740" s="711"/>
      <c r="DR740" s="711"/>
      <c r="DS740" s="711"/>
      <c r="DT740" s="711"/>
      <c r="DU740" s="711"/>
      <c r="DV740" s="711"/>
      <c r="DW740" s="711"/>
      <c r="DX740" s="711"/>
      <c r="DY740" s="711"/>
      <c r="DZ740" s="711"/>
      <c r="EA740" s="711"/>
      <c r="EB740" s="711"/>
      <c r="EC740" s="711"/>
      <c r="ED740" s="711"/>
      <c r="EE740" s="711"/>
      <c r="EF740" s="711"/>
      <c r="EG740" s="711"/>
      <c r="EH740" s="711"/>
      <c r="EI740" s="711"/>
      <c r="EJ740" s="711"/>
      <c r="EK740" s="711"/>
      <c r="EL740" s="711"/>
      <c r="EM740" s="711"/>
      <c r="EN740" s="711"/>
      <c r="EO740" s="711"/>
      <c r="EP740" s="711"/>
      <c r="EQ740" s="711"/>
      <c r="ER740" s="711"/>
      <c r="ES740" s="711"/>
      <c r="ET740" s="711"/>
      <c r="EU740" s="711"/>
      <c r="EV740" s="711"/>
      <c r="EW740" s="711"/>
      <c r="EX740" s="711"/>
      <c r="EY740" s="711"/>
      <c r="EZ740" s="711"/>
      <c r="FA740" s="711"/>
      <c r="FB740" s="711"/>
      <c r="FC740" s="711"/>
      <c r="FD740" s="711"/>
      <c r="FE740" s="711"/>
      <c r="FF740" s="711"/>
      <c r="FG740" s="711"/>
      <c r="FH740" s="711"/>
      <c r="FI740" s="711"/>
      <c r="FJ740" s="711"/>
      <c r="FK740" s="711"/>
      <c r="FL740" s="711"/>
      <c r="FM740" s="711"/>
      <c r="FN740" s="711"/>
      <c r="FO740" s="711"/>
      <c r="FP740" s="711"/>
      <c r="FQ740" s="711"/>
      <c r="FR740" s="711"/>
      <c r="FS740" s="711"/>
      <c r="FT740" s="711"/>
      <c r="FU740" s="711"/>
      <c r="FV740" s="711"/>
      <c r="FW740" s="711"/>
      <c r="FX740" s="711"/>
      <c r="FY740" s="711"/>
      <c r="FZ740" s="711"/>
      <c r="GA740" s="711"/>
      <c r="GB740" s="711"/>
      <c r="GC740" s="711"/>
      <c r="GD740" s="711"/>
      <c r="GE740" s="711"/>
      <c r="GF740" s="711"/>
      <c r="GG740" s="711"/>
      <c r="GH740" s="711"/>
      <c r="GI740" s="711"/>
      <c r="GJ740" s="711"/>
      <c r="GK740" s="711"/>
      <c r="GL740" s="711"/>
      <c r="GM740" s="711"/>
      <c r="GN740" s="711"/>
      <c r="GO740" s="711"/>
      <c r="GP740" s="711"/>
      <c r="GQ740" s="711"/>
      <c r="GR740" s="711"/>
      <c r="GS740" s="711"/>
      <c r="GT740" s="711"/>
      <c r="GU740" s="711"/>
      <c r="GV740" s="711"/>
      <c r="GW740" s="711"/>
      <c r="GX740" s="711"/>
      <c r="GY740" s="711"/>
      <c r="GZ740" s="711"/>
      <c r="HA740" s="711"/>
      <c r="HB740" s="711"/>
      <c r="HC740" s="711"/>
      <c r="HD740" s="711"/>
      <c r="HE740" s="711"/>
      <c r="HF740" s="711"/>
      <c r="HG740" s="711"/>
      <c r="HH740" s="711"/>
      <c r="HI740" s="711"/>
      <c r="HJ740" s="711"/>
      <c r="HK740" s="711"/>
      <c r="HL740" s="711"/>
      <c r="HM740" s="711"/>
      <c r="HN740" s="711"/>
      <c r="HO740" s="711"/>
      <c r="HP740" s="711"/>
      <c r="HQ740" s="711"/>
      <c r="HR740" s="711"/>
      <c r="HS740" s="711"/>
      <c r="HT740" s="711"/>
      <c r="HU740" s="711"/>
      <c r="HV740" s="711"/>
      <c r="HW740" s="711"/>
      <c r="HX740" s="711"/>
      <c r="HY740" s="711"/>
      <c r="HZ740" s="711"/>
      <c r="IA740" s="711"/>
      <c r="IB740" s="711"/>
      <c r="IC740" s="711"/>
      <c r="ID740" s="711"/>
      <c r="IE740" s="711"/>
      <c r="IF740" s="711"/>
      <c r="IG740" s="711"/>
      <c r="IH740" s="711"/>
      <c r="II740" s="711"/>
      <c r="IJ740" s="711"/>
      <c r="IK740" s="711"/>
      <c r="IL740" s="711"/>
      <c r="IM740" s="711"/>
      <c r="IN740" s="711"/>
      <c r="IO740" s="711"/>
      <c r="IP740" s="711"/>
      <c r="IQ740" s="711"/>
      <c r="IR740" s="711"/>
      <c r="IS740" s="711"/>
      <c r="IT740" s="711"/>
      <c r="IU740" s="711"/>
      <c r="IV740" s="711"/>
    </row>
    <row r="741" spans="1:256" s="710" customFormat="1" ht="121.5">
      <c r="A741" s="477">
        <v>3</v>
      </c>
      <c r="B741" s="21" t="s">
        <v>8789</v>
      </c>
      <c r="C741" s="21" t="s">
        <v>23</v>
      </c>
      <c r="D741" s="282">
        <v>1</v>
      </c>
      <c r="E741" s="6">
        <v>44317</v>
      </c>
      <c r="F741" s="273">
        <v>0</v>
      </c>
      <c r="G741" s="273">
        <f t="shared" si="14"/>
        <v>44317</v>
      </c>
      <c r="H741" s="20">
        <v>44477</v>
      </c>
      <c r="I741" s="12" t="s">
        <v>8792</v>
      </c>
      <c r="J741" s="11" t="s">
        <v>23</v>
      </c>
      <c r="K741" s="711"/>
      <c r="L741" s="576"/>
      <c r="M741" s="576"/>
      <c r="N741" s="711"/>
      <c r="O741" s="711"/>
      <c r="P741" s="711"/>
      <c r="Q741" s="711"/>
      <c r="R741" s="711"/>
      <c r="S741" s="711"/>
      <c r="T741" s="711"/>
      <c r="U741" s="711"/>
      <c r="V741" s="711"/>
      <c r="W741" s="711"/>
      <c r="X741" s="711"/>
      <c r="Y741" s="711"/>
      <c r="Z741" s="711"/>
      <c r="AA741" s="711"/>
      <c r="AB741" s="711"/>
      <c r="AC741" s="711"/>
      <c r="AD741" s="711"/>
      <c r="AE741" s="711"/>
      <c r="AF741" s="711"/>
      <c r="AG741" s="711"/>
      <c r="AH741" s="711"/>
      <c r="AI741" s="711"/>
      <c r="AJ741" s="711"/>
      <c r="AK741" s="711"/>
      <c r="AL741" s="711"/>
      <c r="AM741" s="711"/>
      <c r="AN741" s="711"/>
      <c r="AO741" s="711"/>
      <c r="AP741" s="711"/>
      <c r="AQ741" s="711"/>
      <c r="AR741" s="711"/>
      <c r="AS741" s="711"/>
      <c r="AT741" s="711"/>
      <c r="AU741" s="711"/>
      <c r="AV741" s="711"/>
      <c r="AW741" s="711"/>
      <c r="AX741" s="711"/>
      <c r="AY741" s="711"/>
      <c r="AZ741" s="711"/>
      <c r="BA741" s="711"/>
      <c r="BB741" s="711"/>
      <c r="BC741" s="711"/>
      <c r="BD741" s="711"/>
      <c r="BE741" s="711"/>
      <c r="BF741" s="711"/>
      <c r="BG741" s="711"/>
      <c r="BH741" s="711"/>
      <c r="BI741" s="711"/>
      <c r="BJ741" s="711"/>
      <c r="BK741" s="711"/>
      <c r="BL741" s="711"/>
      <c r="BM741" s="711"/>
      <c r="BN741" s="711"/>
      <c r="BO741" s="711"/>
      <c r="BP741" s="711"/>
      <c r="BQ741" s="711"/>
      <c r="BR741" s="711"/>
      <c r="BS741" s="711"/>
      <c r="BT741" s="711"/>
      <c r="BU741" s="711"/>
      <c r="BV741" s="711"/>
      <c r="BW741" s="711"/>
      <c r="BX741" s="711"/>
      <c r="BY741" s="711"/>
      <c r="BZ741" s="711"/>
      <c r="CA741" s="711"/>
      <c r="CB741" s="711"/>
      <c r="CC741" s="711"/>
      <c r="CD741" s="711"/>
      <c r="CE741" s="711"/>
      <c r="CF741" s="711"/>
      <c r="CG741" s="711"/>
      <c r="CH741" s="711"/>
      <c r="CI741" s="711"/>
      <c r="CJ741" s="711"/>
      <c r="CK741" s="711"/>
      <c r="CL741" s="711"/>
      <c r="CM741" s="711"/>
      <c r="CN741" s="711"/>
      <c r="CO741" s="711"/>
      <c r="CP741" s="711"/>
      <c r="CQ741" s="711"/>
      <c r="CR741" s="711"/>
      <c r="CS741" s="711"/>
      <c r="CT741" s="711"/>
      <c r="CU741" s="711"/>
      <c r="CV741" s="711"/>
      <c r="CW741" s="711"/>
      <c r="CX741" s="711"/>
      <c r="CY741" s="711"/>
      <c r="CZ741" s="711"/>
      <c r="DA741" s="711"/>
      <c r="DB741" s="711"/>
      <c r="DC741" s="711"/>
      <c r="DD741" s="711"/>
      <c r="DE741" s="711"/>
      <c r="DF741" s="711"/>
      <c r="DG741" s="711"/>
      <c r="DH741" s="711"/>
      <c r="DI741" s="711"/>
      <c r="DJ741" s="711"/>
      <c r="DK741" s="711"/>
      <c r="DL741" s="711"/>
      <c r="DM741" s="711"/>
      <c r="DN741" s="711"/>
      <c r="DO741" s="711"/>
      <c r="DP741" s="711"/>
      <c r="DQ741" s="711"/>
      <c r="DR741" s="711"/>
      <c r="DS741" s="711"/>
      <c r="DT741" s="711"/>
      <c r="DU741" s="711"/>
      <c r="DV741" s="711"/>
      <c r="DW741" s="711"/>
      <c r="DX741" s="711"/>
      <c r="DY741" s="711"/>
      <c r="DZ741" s="711"/>
      <c r="EA741" s="711"/>
      <c r="EB741" s="711"/>
      <c r="EC741" s="711"/>
      <c r="ED741" s="711"/>
      <c r="EE741" s="711"/>
      <c r="EF741" s="711"/>
      <c r="EG741" s="711"/>
      <c r="EH741" s="711"/>
      <c r="EI741" s="711"/>
      <c r="EJ741" s="711"/>
      <c r="EK741" s="711"/>
      <c r="EL741" s="711"/>
      <c r="EM741" s="711"/>
      <c r="EN741" s="711"/>
      <c r="EO741" s="711"/>
      <c r="EP741" s="711"/>
      <c r="EQ741" s="711"/>
      <c r="ER741" s="711"/>
      <c r="ES741" s="711"/>
      <c r="ET741" s="711"/>
      <c r="EU741" s="711"/>
      <c r="EV741" s="711"/>
      <c r="EW741" s="711"/>
      <c r="EX741" s="711"/>
      <c r="EY741" s="711"/>
      <c r="EZ741" s="711"/>
      <c r="FA741" s="711"/>
      <c r="FB741" s="711"/>
      <c r="FC741" s="711"/>
      <c r="FD741" s="711"/>
      <c r="FE741" s="711"/>
      <c r="FF741" s="711"/>
      <c r="FG741" s="711"/>
      <c r="FH741" s="711"/>
      <c r="FI741" s="711"/>
      <c r="FJ741" s="711"/>
      <c r="FK741" s="711"/>
      <c r="FL741" s="711"/>
      <c r="FM741" s="711"/>
      <c r="FN741" s="711"/>
      <c r="FO741" s="711"/>
      <c r="FP741" s="711"/>
      <c r="FQ741" s="711"/>
      <c r="FR741" s="711"/>
      <c r="FS741" s="711"/>
      <c r="FT741" s="711"/>
      <c r="FU741" s="711"/>
      <c r="FV741" s="711"/>
      <c r="FW741" s="711"/>
      <c r="FX741" s="711"/>
      <c r="FY741" s="711"/>
      <c r="FZ741" s="711"/>
      <c r="GA741" s="711"/>
      <c r="GB741" s="711"/>
      <c r="GC741" s="711"/>
      <c r="GD741" s="711"/>
      <c r="GE741" s="711"/>
      <c r="GF741" s="711"/>
      <c r="GG741" s="711"/>
      <c r="GH741" s="711"/>
      <c r="GI741" s="711"/>
      <c r="GJ741" s="711"/>
      <c r="GK741" s="711"/>
      <c r="GL741" s="711"/>
      <c r="GM741" s="711"/>
      <c r="GN741" s="711"/>
      <c r="GO741" s="711"/>
      <c r="GP741" s="711"/>
      <c r="GQ741" s="711"/>
      <c r="GR741" s="711"/>
      <c r="GS741" s="711"/>
      <c r="GT741" s="711"/>
      <c r="GU741" s="711"/>
      <c r="GV741" s="711"/>
      <c r="GW741" s="711"/>
      <c r="GX741" s="711"/>
      <c r="GY741" s="711"/>
      <c r="GZ741" s="711"/>
      <c r="HA741" s="711"/>
      <c r="HB741" s="711"/>
      <c r="HC741" s="711"/>
      <c r="HD741" s="711"/>
      <c r="HE741" s="711"/>
      <c r="HF741" s="711"/>
      <c r="HG741" s="711"/>
      <c r="HH741" s="711"/>
      <c r="HI741" s="711"/>
      <c r="HJ741" s="711"/>
      <c r="HK741" s="711"/>
      <c r="HL741" s="711"/>
      <c r="HM741" s="711"/>
      <c r="HN741" s="711"/>
      <c r="HO741" s="711"/>
      <c r="HP741" s="711"/>
      <c r="HQ741" s="711"/>
      <c r="HR741" s="711"/>
      <c r="HS741" s="711"/>
      <c r="HT741" s="711"/>
      <c r="HU741" s="711"/>
      <c r="HV741" s="711"/>
      <c r="HW741" s="711"/>
      <c r="HX741" s="711"/>
      <c r="HY741" s="711"/>
      <c r="HZ741" s="711"/>
      <c r="IA741" s="711"/>
      <c r="IB741" s="711"/>
      <c r="IC741" s="711"/>
      <c r="ID741" s="711"/>
      <c r="IE741" s="711"/>
      <c r="IF741" s="711"/>
      <c r="IG741" s="711"/>
      <c r="IH741" s="711"/>
      <c r="II741" s="711"/>
      <c r="IJ741" s="711"/>
      <c r="IK741" s="711"/>
      <c r="IL741" s="711"/>
      <c r="IM741" s="711"/>
      <c r="IN741" s="711"/>
      <c r="IO741" s="711"/>
      <c r="IP741" s="711"/>
      <c r="IQ741" s="711"/>
      <c r="IR741" s="711"/>
      <c r="IS741" s="711"/>
      <c r="IT741" s="711"/>
      <c r="IU741" s="711"/>
      <c r="IV741" s="711"/>
    </row>
    <row r="742" spans="1:256" s="710" customFormat="1" ht="121.5">
      <c r="A742" s="477">
        <v>4</v>
      </c>
      <c r="B742" s="21" t="s">
        <v>8789</v>
      </c>
      <c r="C742" s="21" t="s">
        <v>23</v>
      </c>
      <c r="D742" s="282">
        <v>1</v>
      </c>
      <c r="E742" s="6">
        <v>44317</v>
      </c>
      <c r="F742" s="273">
        <v>0</v>
      </c>
      <c r="G742" s="273">
        <f t="shared" si="14"/>
        <v>44317</v>
      </c>
      <c r="H742" s="20">
        <v>44477</v>
      </c>
      <c r="I742" s="12" t="s">
        <v>8792</v>
      </c>
      <c r="J742" s="11" t="s">
        <v>23</v>
      </c>
      <c r="K742" s="711"/>
      <c r="L742" s="576"/>
      <c r="M742" s="576"/>
      <c r="N742" s="711"/>
      <c r="O742" s="711"/>
      <c r="P742" s="711"/>
      <c r="Q742" s="711"/>
      <c r="R742" s="711"/>
      <c r="S742" s="711"/>
      <c r="T742" s="711"/>
      <c r="U742" s="711"/>
      <c r="V742" s="711"/>
      <c r="W742" s="711"/>
      <c r="X742" s="711"/>
      <c r="Y742" s="711"/>
      <c r="Z742" s="711"/>
      <c r="AA742" s="711"/>
      <c r="AB742" s="711"/>
      <c r="AC742" s="711"/>
      <c r="AD742" s="711"/>
      <c r="AE742" s="711"/>
      <c r="AF742" s="711"/>
      <c r="AG742" s="711"/>
      <c r="AH742" s="711"/>
      <c r="AI742" s="711"/>
      <c r="AJ742" s="711"/>
      <c r="AK742" s="711"/>
      <c r="AL742" s="711"/>
      <c r="AM742" s="711"/>
      <c r="AN742" s="711"/>
      <c r="AO742" s="711"/>
      <c r="AP742" s="711"/>
      <c r="AQ742" s="711"/>
      <c r="AR742" s="711"/>
      <c r="AS742" s="711"/>
      <c r="AT742" s="711"/>
      <c r="AU742" s="711"/>
      <c r="AV742" s="711"/>
      <c r="AW742" s="711"/>
      <c r="AX742" s="711"/>
      <c r="AY742" s="711"/>
      <c r="AZ742" s="711"/>
      <c r="BA742" s="711"/>
      <c r="BB742" s="711"/>
      <c r="BC742" s="711"/>
      <c r="BD742" s="711"/>
      <c r="BE742" s="711"/>
      <c r="BF742" s="711"/>
      <c r="BG742" s="711"/>
      <c r="BH742" s="711"/>
      <c r="BI742" s="711"/>
      <c r="BJ742" s="711"/>
      <c r="BK742" s="711"/>
      <c r="BL742" s="711"/>
      <c r="BM742" s="711"/>
      <c r="BN742" s="711"/>
      <c r="BO742" s="711"/>
      <c r="BP742" s="711"/>
      <c r="BQ742" s="711"/>
      <c r="BR742" s="711"/>
      <c r="BS742" s="711"/>
      <c r="BT742" s="711"/>
      <c r="BU742" s="711"/>
      <c r="BV742" s="711"/>
      <c r="BW742" s="711"/>
      <c r="BX742" s="711"/>
      <c r="BY742" s="711"/>
      <c r="BZ742" s="711"/>
      <c r="CA742" s="711"/>
      <c r="CB742" s="711"/>
      <c r="CC742" s="711"/>
      <c r="CD742" s="711"/>
      <c r="CE742" s="711"/>
      <c r="CF742" s="711"/>
      <c r="CG742" s="711"/>
      <c r="CH742" s="711"/>
      <c r="CI742" s="711"/>
      <c r="CJ742" s="711"/>
      <c r="CK742" s="711"/>
      <c r="CL742" s="711"/>
      <c r="CM742" s="711"/>
      <c r="CN742" s="711"/>
      <c r="CO742" s="711"/>
      <c r="CP742" s="711"/>
      <c r="CQ742" s="711"/>
      <c r="CR742" s="711"/>
      <c r="CS742" s="711"/>
      <c r="CT742" s="711"/>
      <c r="CU742" s="711"/>
      <c r="CV742" s="711"/>
      <c r="CW742" s="711"/>
      <c r="CX742" s="711"/>
      <c r="CY742" s="711"/>
      <c r="CZ742" s="711"/>
      <c r="DA742" s="711"/>
      <c r="DB742" s="711"/>
      <c r="DC742" s="711"/>
      <c r="DD742" s="711"/>
      <c r="DE742" s="711"/>
      <c r="DF742" s="711"/>
      <c r="DG742" s="711"/>
      <c r="DH742" s="711"/>
      <c r="DI742" s="711"/>
      <c r="DJ742" s="711"/>
      <c r="DK742" s="711"/>
      <c r="DL742" s="711"/>
      <c r="DM742" s="711"/>
      <c r="DN742" s="711"/>
      <c r="DO742" s="711"/>
      <c r="DP742" s="711"/>
      <c r="DQ742" s="711"/>
      <c r="DR742" s="711"/>
      <c r="DS742" s="711"/>
      <c r="DT742" s="711"/>
      <c r="DU742" s="711"/>
      <c r="DV742" s="711"/>
      <c r="DW742" s="711"/>
      <c r="DX742" s="711"/>
      <c r="DY742" s="711"/>
      <c r="DZ742" s="711"/>
      <c r="EA742" s="711"/>
      <c r="EB742" s="711"/>
      <c r="EC742" s="711"/>
      <c r="ED742" s="711"/>
      <c r="EE742" s="711"/>
      <c r="EF742" s="711"/>
      <c r="EG742" s="711"/>
      <c r="EH742" s="711"/>
      <c r="EI742" s="711"/>
      <c r="EJ742" s="711"/>
      <c r="EK742" s="711"/>
      <c r="EL742" s="711"/>
      <c r="EM742" s="711"/>
      <c r="EN742" s="711"/>
      <c r="EO742" s="711"/>
      <c r="EP742" s="711"/>
      <c r="EQ742" s="711"/>
      <c r="ER742" s="711"/>
      <c r="ES742" s="711"/>
      <c r="ET742" s="711"/>
      <c r="EU742" s="711"/>
      <c r="EV742" s="711"/>
      <c r="EW742" s="711"/>
      <c r="EX742" s="711"/>
      <c r="EY742" s="711"/>
      <c r="EZ742" s="711"/>
      <c r="FA742" s="711"/>
      <c r="FB742" s="711"/>
      <c r="FC742" s="711"/>
      <c r="FD742" s="711"/>
      <c r="FE742" s="711"/>
      <c r="FF742" s="711"/>
      <c r="FG742" s="711"/>
      <c r="FH742" s="711"/>
      <c r="FI742" s="711"/>
      <c r="FJ742" s="711"/>
      <c r="FK742" s="711"/>
      <c r="FL742" s="711"/>
      <c r="FM742" s="711"/>
      <c r="FN742" s="711"/>
      <c r="FO742" s="711"/>
      <c r="FP742" s="711"/>
      <c r="FQ742" s="711"/>
      <c r="FR742" s="711"/>
      <c r="FS742" s="711"/>
      <c r="FT742" s="711"/>
      <c r="FU742" s="711"/>
      <c r="FV742" s="711"/>
      <c r="FW742" s="711"/>
      <c r="FX742" s="711"/>
      <c r="FY742" s="711"/>
      <c r="FZ742" s="711"/>
      <c r="GA742" s="711"/>
      <c r="GB742" s="711"/>
      <c r="GC742" s="711"/>
      <c r="GD742" s="711"/>
      <c r="GE742" s="711"/>
      <c r="GF742" s="711"/>
      <c r="GG742" s="711"/>
      <c r="GH742" s="711"/>
      <c r="GI742" s="711"/>
      <c r="GJ742" s="711"/>
      <c r="GK742" s="711"/>
      <c r="GL742" s="711"/>
      <c r="GM742" s="711"/>
      <c r="GN742" s="711"/>
      <c r="GO742" s="711"/>
      <c r="GP742" s="711"/>
      <c r="GQ742" s="711"/>
      <c r="GR742" s="711"/>
      <c r="GS742" s="711"/>
      <c r="GT742" s="711"/>
      <c r="GU742" s="711"/>
      <c r="GV742" s="711"/>
      <c r="GW742" s="711"/>
      <c r="GX742" s="711"/>
      <c r="GY742" s="711"/>
      <c r="GZ742" s="711"/>
      <c r="HA742" s="711"/>
      <c r="HB742" s="711"/>
      <c r="HC742" s="711"/>
      <c r="HD742" s="711"/>
      <c r="HE742" s="711"/>
      <c r="HF742" s="711"/>
      <c r="HG742" s="711"/>
      <c r="HH742" s="711"/>
      <c r="HI742" s="711"/>
      <c r="HJ742" s="711"/>
      <c r="HK742" s="711"/>
      <c r="HL742" s="711"/>
      <c r="HM742" s="711"/>
      <c r="HN742" s="711"/>
      <c r="HO742" s="711"/>
      <c r="HP742" s="711"/>
      <c r="HQ742" s="711"/>
      <c r="HR742" s="711"/>
      <c r="HS742" s="711"/>
      <c r="HT742" s="711"/>
      <c r="HU742" s="711"/>
      <c r="HV742" s="711"/>
      <c r="HW742" s="711"/>
      <c r="HX742" s="711"/>
      <c r="HY742" s="711"/>
      <c r="HZ742" s="711"/>
      <c r="IA742" s="711"/>
      <c r="IB742" s="711"/>
      <c r="IC742" s="711"/>
      <c r="ID742" s="711"/>
      <c r="IE742" s="711"/>
      <c r="IF742" s="711"/>
      <c r="IG742" s="711"/>
      <c r="IH742" s="711"/>
      <c r="II742" s="711"/>
      <c r="IJ742" s="711"/>
      <c r="IK742" s="711"/>
      <c r="IL742" s="711"/>
      <c r="IM742" s="711"/>
      <c r="IN742" s="711"/>
      <c r="IO742" s="711"/>
      <c r="IP742" s="711"/>
      <c r="IQ742" s="711"/>
      <c r="IR742" s="711"/>
      <c r="IS742" s="711"/>
      <c r="IT742" s="711"/>
      <c r="IU742" s="711"/>
      <c r="IV742" s="711"/>
    </row>
    <row r="743" spans="1:256" s="710" customFormat="1" ht="121.5">
      <c r="A743" s="477">
        <v>5</v>
      </c>
      <c r="B743" s="21" t="s">
        <v>8789</v>
      </c>
      <c r="C743" s="21" t="s">
        <v>23</v>
      </c>
      <c r="D743" s="282">
        <v>1</v>
      </c>
      <c r="E743" s="6">
        <v>44317</v>
      </c>
      <c r="F743" s="273">
        <v>0</v>
      </c>
      <c r="G743" s="273">
        <f t="shared" si="14"/>
        <v>44317</v>
      </c>
      <c r="H743" s="20">
        <v>44477</v>
      </c>
      <c r="I743" s="12" t="s">
        <v>8792</v>
      </c>
      <c r="J743" s="11"/>
      <c r="K743" s="711"/>
      <c r="L743" s="576"/>
      <c r="M743" s="576"/>
      <c r="N743" s="711"/>
      <c r="O743" s="711"/>
      <c r="P743" s="711"/>
      <c r="Q743" s="711"/>
      <c r="R743" s="711"/>
      <c r="S743" s="711"/>
      <c r="T743" s="711"/>
      <c r="U743" s="711"/>
      <c r="V743" s="711"/>
      <c r="W743" s="711"/>
      <c r="X743" s="711"/>
      <c r="Y743" s="711"/>
      <c r="Z743" s="711"/>
      <c r="AA743" s="711"/>
      <c r="AB743" s="711"/>
      <c r="AC743" s="711"/>
      <c r="AD743" s="711"/>
      <c r="AE743" s="711"/>
      <c r="AF743" s="711"/>
      <c r="AG743" s="711"/>
      <c r="AH743" s="711"/>
      <c r="AI743" s="711"/>
      <c r="AJ743" s="711"/>
      <c r="AK743" s="711"/>
      <c r="AL743" s="711"/>
      <c r="AM743" s="711"/>
      <c r="AN743" s="711"/>
      <c r="AO743" s="711"/>
      <c r="AP743" s="711"/>
      <c r="AQ743" s="711"/>
      <c r="AR743" s="711"/>
      <c r="AS743" s="711"/>
      <c r="AT743" s="711"/>
      <c r="AU743" s="711"/>
      <c r="AV743" s="711"/>
      <c r="AW743" s="711"/>
      <c r="AX743" s="711"/>
      <c r="AY743" s="711"/>
      <c r="AZ743" s="711"/>
      <c r="BA743" s="711"/>
      <c r="BB743" s="711"/>
      <c r="BC743" s="711"/>
      <c r="BD743" s="711"/>
      <c r="BE743" s="711"/>
      <c r="BF743" s="711"/>
      <c r="BG743" s="711"/>
      <c r="BH743" s="711"/>
      <c r="BI743" s="711"/>
      <c r="BJ743" s="711"/>
      <c r="BK743" s="711"/>
      <c r="BL743" s="711"/>
      <c r="BM743" s="711"/>
      <c r="BN743" s="711"/>
      <c r="BO743" s="711"/>
      <c r="BP743" s="711"/>
      <c r="BQ743" s="711"/>
      <c r="BR743" s="711"/>
      <c r="BS743" s="711"/>
      <c r="BT743" s="711"/>
      <c r="BU743" s="711"/>
      <c r="BV743" s="711"/>
      <c r="BW743" s="711"/>
      <c r="BX743" s="711"/>
      <c r="BY743" s="711"/>
      <c r="BZ743" s="711"/>
      <c r="CA743" s="711"/>
      <c r="CB743" s="711"/>
      <c r="CC743" s="711"/>
      <c r="CD743" s="711"/>
      <c r="CE743" s="711"/>
      <c r="CF743" s="711"/>
      <c r="CG743" s="711"/>
      <c r="CH743" s="711"/>
      <c r="CI743" s="711"/>
      <c r="CJ743" s="711"/>
      <c r="CK743" s="711"/>
      <c r="CL743" s="711"/>
      <c r="CM743" s="711"/>
      <c r="CN743" s="711"/>
      <c r="CO743" s="711"/>
      <c r="CP743" s="711"/>
      <c r="CQ743" s="711"/>
      <c r="CR743" s="711"/>
      <c r="CS743" s="711"/>
      <c r="CT743" s="711"/>
      <c r="CU743" s="711"/>
      <c r="CV743" s="711"/>
      <c r="CW743" s="711"/>
      <c r="CX743" s="711"/>
      <c r="CY743" s="711"/>
      <c r="CZ743" s="711"/>
      <c r="DA743" s="711"/>
      <c r="DB743" s="711"/>
      <c r="DC743" s="711"/>
      <c r="DD743" s="711"/>
      <c r="DE743" s="711"/>
      <c r="DF743" s="711"/>
      <c r="DG743" s="711"/>
      <c r="DH743" s="711"/>
      <c r="DI743" s="711"/>
      <c r="DJ743" s="711"/>
      <c r="DK743" s="711"/>
      <c r="DL743" s="711"/>
      <c r="DM743" s="711"/>
      <c r="DN743" s="711"/>
      <c r="DO743" s="711"/>
      <c r="DP743" s="711"/>
      <c r="DQ743" s="711"/>
      <c r="DR743" s="711"/>
      <c r="DS743" s="711"/>
      <c r="DT743" s="711"/>
      <c r="DU743" s="711"/>
      <c r="DV743" s="711"/>
      <c r="DW743" s="711"/>
      <c r="DX743" s="711"/>
      <c r="DY743" s="711"/>
      <c r="DZ743" s="711"/>
      <c r="EA743" s="711"/>
      <c r="EB743" s="711"/>
      <c r="EC743" s="711"/>
      <c r="ED743" s="711"/>
      <c r="EE743" s="711"/>
      <c r="EF743" s="711"/>
      <c r="EG743" s="711"/>
      <c r="EH743" s="711"/>
      <c r="EI743" s="711"/>
      <c r="EJ743" s="711"/>
      <c r="EK743" s="711"/>
      <c r="EL743" s="711"/>
      <c r="EM743" s="711"/>
      <c r="EN743" s="711"/>
      <c r="EO743" s="711"/>
      <c r="EP743" s="711"/>
      <c r="EQ743" s="711"/>
      <c r="ER743" s="711"/>
      <c r="ES743" s="711"/>
      <c r="ET743" s="711"/>
      <c r="EU743" s="711"/>
      <c r="EV743" s="711"/>
      <c r="EW743" s="711"/>
      <c r="EX743" s="711"/>
      <c r="EY743" s="711"/>
      <c r="EZ743" s="711"/>
      <c r="FA743" s="711"/>
      <c r="FB743" s="711"/>
      <c r="FC743" s="711"/>
      <c r="FD743" s="711"/>
      <c r="FE743" s="711"/>
      <c r="FF743" s="711"/>
      <c r="FG743" s="711"/>
      <c r="FH743" s="711"/>
      <c r="FI743" s="711"/>
      <c r="FJ743" s="711"/>
      <c r="FK743" s="711"/>
      <c r="FL743" s="711"/>
      <c r="FM743" s="711"/>
      <c r="FN743" s="711"/>
      <c r="FO743" s="711"/>
      <c r="FP743" s="711"/>
      <c r="FQ743" s="711"/>
      <c r="FR743" s="711"/>
      <c r="FS743" s="711"/>
      <c r="FT743" s="711"/>
      <c r="FU743" s="711"/>
      <c r="FV743" s="711"/>
      <c r="FW743" s="711"/>
      <c r="FX743" s="711"/>
      <c r="FY743" s="711"/>
      <c r="FZ743" s="711"/>
      <c r="GA743" s="711"/>
      <c r="GB743" s="711"/>
      <c r="GC743" s="711"/>
      <c r="GD743" s="711"/>
      <c r="GE743" s="711"/>
      <c r="GF743" s="711"/>
      <c r="GG743" s="711"/>
      <c r="GH743" s="711"/>
      <c r="GI743" s="711"/>
      <c r="GJ743" s="711"/>
      <c r="GK743" s="711"/>
      <c r="GL743" s="711"/>
      <c r="GM743" s="711"/>
      <c r="GN743" s="711"/>
      <c r="GO743" s="711"/>
      <c r="GP743" s="711"/>
      <c r="GQ743" s="711"/>
      <c r="GR743" s="711"/>
      <c r="GS743" s="711"/>
      <c r="GT743" s="711"/>
      <c r="GU743" s="711"/>
      <c r="GV743" s="711"/>
      <c r="GW743" s="711"/>
      <c r="GX743" s="711"/>
      <c r="GY743" s="711"/>
      <c r="GZ743" s="711"/>
      <c r="HA743" s="711"/>
      <c r="HB743" s="711"/>
      <c r="HC743" s="711"/>
      <c r="HD743" s="711"/>
      <c r="HE743" s="711"/>
      <c r="HF743" s="711"/>
      <c r="HG743" s="711"/>
      <c r="HH743" s="711"/>
      <c r="HI743" s="711"/>
      <c r="HJ743" s="711"/>
      <c r="HK743" s="711"/>
      <c r="HL743" s="711"/>
      <c r="HM743" s="711"/>
      <c r="HN743" s="711"/>
      <c r="HO743" s="711"/>
      <c r="HP743" s="711"/>
      <c r="HQ743" s="711"/>
      <c r="HR743" s="711"/>
      <c r="HS743" s="711"/>
      <c r="HT743" s="711"/>
      <c r="HU743" s="711"/>
      <c r="HV743" s="711"/>
      <c r="HW743" s="711"/>
      <c r="HX743" s="711"/>
      <c r="HY743" s="711"/>
      <c r="HZ743" s="711"/>
      <c r="IA743" s="711"/>
      <c r="IB743" s="711"/>
      <c r="IC743" s="711"/>
      <c r="ID743" s="711"/>
      <c r="IE743" s="711"/>
      <c r="IF743" s="711"/>
      <c r="IG743" s="711"/>
      <c r="IH743" s="711"/>
      <c r="II743" s="711"/>
      <c r="IJ743" s="711"/>
      <c r="IK743" s="711"/>
      <c r="IL743" s="711"/>
      <c r="IM743" s="711"/>
      <c r="IN743" s="711"/>
      <c r="IO743" s="711"/>
      <c r="IP743" s="711"/>
      <c r="IQ743" s="711"/>
      <c r="IR743" s="711"/>
      <c r="IS743" s="711"/>
      <c r="IT743" s="711"/>
      <c r="IU743" s="711"/>
      <c r="IV743" s="711"/>
    </row>
    <row r="744" spans="1:256" s="710" customFormat="1" ht="121.5">
      <c r="A744" s="477">
        <v>6</v>
      </c>
      <c r="B744" s="21" t="s">
        <v>8789</v>
      </c>
      <c r="C744" s="21" t="s">
        <v>23</v>
      </c>
      <c r="D744" s="282">
        <v>1</v>
      </c>
      <c r="E744" s="6">
        <v>44317</v>
      </c>
      <c r="F744" s="273">
        <v>0</v>
      </c>
      <c r="G744" s="273">
        <f t="shared" si="14"/>
        <v>44317</v>
      </c>
      <c r="H744" s="20">
        <v>44477</v>
      </c>
      <c r="I744" s="12" t="s">
        <v>8792</v>
      </c>
      <c r="J744" s="11"/>
      <c r="K744" s="711"/>
      <c r="L744" s="576"/>
      <c r="M744" s="576"/>
      <c r="N744" s="711"/>
      <c r="O744" s="711"/>
      <c r="P744" s="711"/>
      <c r="Q744" s="711"/>
      <c r="R744" s="711"/>
      <c r="S744" s="711"/>
      <c r="T744" s="711"/>
      <c r="U744" s="711"/>
      <c r="V744" s="711"/>
      <c r="W744" s="711"/>
      <c r="X744" s="711"/>
      <c r="Y744" s="711"/>
      <c r="Z744" s="711"/>
      <c r="AA744" s="711"/>
      <c r="AB744" s="711"/>
      <c r="AC744" s="711"/>
      <c r="AD744" s="711"/>
      <c r="AE744" s="711"/>
      <c r="AF744" s="711"/>
      <c r="AG744" s="711"/>
      <c r="AH744" s="711"/>
      <c r="AI744" s="711"/>
      <c r="AJ744" s="711"/>
      <c r="AK744" s="711"/>
      <c r="AL744" s="711"/>
      <c r="AM744" s="711"/>
      <c r="AN744" s="711"/>
      <c r="AO744" s="711"/>
      <c r="AP744" s="711"/>
      <c r="AQ744" s="711"/>
      <c r="AR744" s="711"/>
      <c r="AS744" s="711"/>
      <c r="AT744" s="711"/>
      <c r="AU744" s="711"/>
      <c r="AV744" s="711"/>
      <c r="AW744" s="711"/>
      <c r="AX744" s="711"/>
      <c r="AY744" s="711"/>
      <c r="AZ744" s="711"/>
      <c r="BA744" s="711"/>
      <c r="BB744" s="711"/>
      <c r="BC744" s="711"/>
      <c r="BD744" s="711"/>
      <c r="BE744" s="711"/>
      <c r="BF744" s="711"/>
      <c r="BG744" s="711"/>
      <c r="BH744" s="711"/>
      <c r="BI744" s="711"/>
      <c r="BJ744" s="711"/>
      <c r="BK744" s="711"/>
      <c r="BL744" s="711"/>
      <c r="BM744" s="711"/>
      <c r="BN744" s="711"/>
      <c r="BO744" s="711"/>
      <c r="BP744" s="711"/>
      <c r="BQ744" s="711"/>
      <c r="BR744" s="711"/>
      <c r="BS744" s="711"/>
      <c r="BT744" s="711"/>
      <c r="BU744" s="711"/>
      <c r="BV744" s="711"/>
      <c r="BW744" s="711"/>
      <c r="BX744" s="711"/>
      <c r="BY744" s="711"/>
      <c r="BZ744" s="711"/>
      <c r="CA744" s="711"/>
      <c r="CB744" s="711"/>
      <c r="CC744" s="711"/>
      <c r="CD744" s="711"/>
      <c r="CE744" s="711"/>
      <c r="CF744" s="711"/>
      <c r="CG744" s="711"/>
      <c r="CH744" s="711"/>
      <c r="CI744" s="711"/>
      <c r="CJ744" s="711"/>
      <c r="CK744" s="711"/>
      <c r="CL744" s="711"/>
      <c r="CM744" s="711"/>
      <c r="CN744" s="711"/>
      <c r="CO744" s="711"/>
      <c r="CP744" s="711"/>
      <c r="CQ744" s="711"/>
      <c r="CR744" s="711"/>
      <c r="CS744" s="711"/>
      <c r="CT744" s="711"/>
      <c r="CU744" s="711"/>
      <c r="CV744" s="711"/>
      <c r="CW744" s="711"/>
      <c r="CX744" s="711"/>
      <c r="CY744" s="711"/>
      <c r="CZ744" s="711"/>
      <c r="DA744" s="711"/>
      <c r="DB744" s="711"/>
      <c r="DC744" s="711"/>
      <c r="DD744" s="711"/>
      <c r="DE744" s="711"/>
      <c r="DF744" s="711"/>
      <c r="DG744" s="711"/>
      <c r="DH744" s="711"/>
      <c r="DI744" s="711"/>
      <c r="DJ744" s="711"/>
      <c r="DK744" s="711"/>
      <c r="DL744" s="711"/>
      <c r="DM744" s="711"/>
      <c r="DN744" s="711"/>
      <c r="DO744" s="711"/>
      <c r="DP744" s="711"/>
      <c r="DQ744" s="711"/>
      <c r="DR744" s="711"/>
      <c r="DS744" s="711"/>
      <c r="DT744" s="711"/>
      <c r="DU744" s="711"/>
      <c r="DV744" s="711"/>
      <c r="DW744" s="711"/>
      <c r="DX744" s="711"/>
      <c r="DY744" s="711"/>
      <c r="DZ744" s="711"/>
      <c r="EA744" s="711"/>
      <c r="EB744" s="711"/>
      <c r="EC744" s="711"/>
      <c r="ED744" s="711"/>
      <c r="EE744" s="711"/>
      <c r="EF744" s="711"/>
      <c r="EG744" s="711"/>
      <c r="EH744" s="711"/>
      <c r="EI744" s="711"/>
      <c r="EJ744" s="711"/>
      <c r="EK744" s="711"/>
      <c r="EL744" s="711"/>
      <c r="EM744" s="711"/>
      <c r="EN744" s="711"/>
      <c r="EO744" s="711"/>
      <c r="EP744" s="711"/>
      <c r="EQ744" s="711"/>
      <c r="ER744" s="711"/>
      <c r="ES744" s="711"/>
      <c r="ET744" s="711"/>
      <c r="EU744" s="711"/>
      <c r="EV744" s="711"/>
      <c r="EW744" s="711"/>
      <c r="EX744" s="711"/>
      <c r="EY744" s="711"/>
      <c r="EZ744" s="711"/>
      <c r="FA744" s="711"/>
      <c r="FB744" s="711"/>
      <c r="FC744" s="711"/>
      <c r="FD744" s="711"/>
      <c r="FE744" s="711"/>
      <c r="FF744" s="711"/>
      <c r="FG744" s="711"/>
      <c r="FH744" s="711"/>
      <c r="FI744" s="711"/>
      <c r="FJ744" s="711"/>
      <c r="FK744" s="711"/>
      <c r="FL744" s="711"/>
      <c r="FM744" s="711"/>
      <c r="FN744" s="711"/>
      <c r="FO744" s="711"/>
      <c r="FP744" s="711"/>
      <c r="FQ744" s="711"/>
      <c r="FR744" s="711"/>
      <c r="FS744" s="711"/>
      <c r="FT744" s="711"/>
      <c r="FU744" s="711"/>
      <c r="FV744" s="711"/>
      <c r="FW744" s="711"/>
      <c r="FX744" s="711"/>
      <c r="FY744" s="711"/>
      <c r="FZ744" s="711"/>
      <c r="GA744" s="711"/>
      <c r="GB744" s="711"/>
      <c r="GC744" s="711"/>
      <c r="GD744" s="711"/>
      <c r="GE744" s="711"/>
      <c r="GF744" s="711"/>
      <c r="GG744" s="711"/>
      <c r="GH744" s="711"/>
      <c r="GI744" s="711"/>
      <c r="GJ744" s="711"/>
      <c r="GK744" s="711"/>
      <c r="GL744" s="711"/>
      <c r="GM744" s="711"/>
      <c r="GN744" s="711"/>
      <c r="GO744" s="711"/>
      <c r="GP744" s="711"/>
      <c r="GQ744" s="711"/>
      <c r="GR744" s="711"/>
      <c r="GS744" s="711"/>
      <c r="GT744" s="711"/>
      <c r="GU744" s="711"/>
      <c r="GV744" s="711"/>
      <c r="GW744" s="711"/>
      <c r="GX744" s="711"/>
      <c r="GY744" s="711"/>
      <c r="GZ744" s="711"/>
      <c r="HA744" s="711"/>
      <c r="HB744" s="711"/>
      <c r="HC744" s="711"/>
      <c r="HD744" s="711"/>
      <c r="HE744" s="711"/>
      <c r="HF744" s="711"/>
      <c r="HG744" s="711"/>
      <c r="HH744" s="711"/>
      <c r="HI744" s="711"/>
      <c r="HJ744" s="711"/>
      <c r="HK744" s="711"/>
      <c r="HL744" s="711"/>
      <c r="HM744" s="711"/>
      <c r="HN744" s="711"/>
      <c r="HO744" s="711"/>
      <c r="HP744" s="711"/>
      <c r="HQ744" s="711"/>
      <c r="HR744" s="711"/>
      <c r="HS744" s="711"/>
      <c r="HT744" s="711"/>
      <c r="HU744" s="711"/>
      <c r="HV744" s="711"/>
      <c r="HW744" s="711"/>
      <c r="HX744" s="711"/>
      <c r="HY744" s="711"/>
      <c r="HZ744" s="711"/>
      <c r="IA744" s="711"/>
      <c r="IB744" s="711"/>
      <c r="IC744" s="711"/>
      <c r="ID744" s="711"/>
      <c r="IE744" s="711"/>
      <c r="IF744" s="711"/>
      <c r="IG744" s="711"/>
      <c r="IH744" s="711"/>
      <c r="II744" s="711"/>
      <c r="IJ744" s="711"/>
      <c r="IK744" s="711"/>
      <c r="IL744" s="711"/>
      <c r="IM744" s="711"/>
      <c r="IN744" s="711"/>
      <c r="IO744" s="711"/>
      <c r="IP744" s="711"/>
      <c r="IQ744" s="711"/>
      <c r="IR744" s="711"/>
      <c r="IS744" s="711"/>
      <c r="IT744" s="711"/>
      <c r="IU744" s="711"/>
      <c r="IV744" s="711"/>
    </row>
    <row r="745" spans="1:256" s="710" customFormat="1" ht="86.25" customHeight="1">
      <c r="A745" s="477">
        <v>7</v>
      </c>
      <c r="B745" s="21" t="s">
        <v>8793</v>
      </c>
      <c r="C745" s="21" t="s">
        <v>23</v>
      </c>
      <c r="D745" s="282">
        <v>1</v>
      </c>
      <c r="E745" s="6">
        <v>45815</v>
      </c>
      <c r="F745" s="273">
        <v>0</v>
      </c>
      <c r="G745" s="273">
        <f t="shared" si="14"/>
        <v>45815</v>
      </c>
      <c r="H745" s="20">
        <v>44440</v>
      </c>
      <c r="I745" s="28" t="s">
        <v>23</v>
      </c>
      <c r="J745" s="11" t="s">
        <v>23</v>
      </c>
      <c r="K745" s="711"/>
      <c r="L745" s="576"/>
      <c r="M745" s="576"/>
      <c r="N745" s="711"/>
      <c r="O745" s="711"/>
      <c r="P745" s="711"/>
      <c r="Q745" s="711"/>
      <c r="R745" s="711"/>
      <c r="S745" s="711"/>
      <c r="T745" s="711"/>
      <c r="U745" s="711"/>
      <c r="V745" s="711"/>
      <c r="W745" s="711"/>
      <c r="X745" s="711"/>
      <c r="Y745" s="711"/>
      <c r="Z745" s="711"/>
      <c r="AA745" s="711"/>
      <c r="AB745" s="711"/>
      <c r="AC745" s="711"/>
      <c r="AD745" s="711"/>
      <c r="AE745" s="711"/>
      <c r="AF745" s="711"/>
      <c r="AG745" s="711"/>
      <c r="AH745" s="711"/>
      <c r="AI745" s="711"/>
      <c r="AJ745" s="711"/>
      <c r="AK745" s="711"/>
      <c r="AL745" s="711"/>
      <c r="AM745" s="711"/>
      <c r="AN745" s="711"/>
      <c r="AO745" s="711"/>
      <c r="AP745" s="711"/>
      <c r="AQ745" s="711"/>
      <c r="AR745" s="711"/>
      <c r="AS745" s="711"/>
      <c r="AT745" s="711"/>
      <c r="AU745" s="711"/>
      <c r="AV745" s="711"/>
      <c r="AW745" s="711"/>
      <c r="AX745" s="711"/>
      <c r="AY745" s="711"/>
      <c r="AZ745" s="711"/>
      <c r="BA745" s="711"/>
      <c r="BB745" s="711"/>
      <c r="BC745" s="711"/>
      <c r="BD745" s="711"/>
      <c r="BE745" s="711"/>
      <c r="BF745" s="711"/>
      <c r="BG745" s="711"/>
      <c r="BH745" s="711"/>
      <c r="BI745" s="711"/>
      <c r="BJ745" s="711"/>
      <c r="BK745" s="711"/>
      <c r="BL745" s="711"/>
      <c r="BM745" s="711"/>
      <c r="BN745" s="711"/>
      <c r="BO745" s="711"/>
      <c r="BP745" s="711"/>
      <c r="BQ745" s="711"/>
      <c r="BR745" s="711"/>
      <c r="BS745" s="711"/>
      <c r="BT745" s="711"/>
      <c r="BU745" s="711"/>
      <c r="BV745" s="711"/>
      <c r="BW745" s="711"/>
      <c r="BX745" s="711"/>
      <c r="BY745" s="711"/>
      <c r="BZ745" s="711"/>
      <c r="CA745" s="711"/>
      <c r="CB745" s="711"/>
      <c r="CC745" s="711"/>
      <c r="CD745" s="711"/>
      <c r="CE745" s="711"/>
      <c r="CF745" s="711"/>
      <c r="CG745" s="711"/>
      <c r="CH745" s="711"/>
      <c r="CI745" s="711"/>
      <c r="CJ745" s="711"/>
      <c r="CK745" s="711"/>
      <c r="CL745" s="711"/>
      <c r="CM745" s="711"/>
      <c r="CN745" s="711"/>
      <c r="CO745" s="711"/>
      <c r="CP745" s="711"/>
      <c r="CQ745" s="711"/>
      <c r="CR745" s="711"/>
      <c r="CS745" s="711"/>
      <c r="CT745" s="711"/>
      <c r="CU745" s="711"/>
      <c r="CV745" s="711"/>
      <c r="CW745" s="711"/>
      <c r="CX745" s="711"/>
      <c r="CY745" s="711"/>
      <c r="CZ745" s="711"/>
      <c r="DA745" s="711"/>
      <c r="DB745" s="711"/>
      <c r="DC745" s="711"/>
      <c r="DD745" s="711"/>
      <c r="DE745" s="711"/>
      <c r="DF745" s="711"/>
      <c r="DG745" s="711"/>
      <c r="DH745" s="711"/>
      <c r="DI745" s="711"/>
      <c r="DJ745" s="711"/>
      <c r="DK745" s="711"/>
      <c r="DL745" s="711"/>
      <c r="DM745" s="711"/>
      <c r="DN745" s="711"/>
      <c r="DO745" s="711"/>
      <c r="DP745" s="711"/>
      <c r="DQ745" s="711"/>
      <c r="DR745" s="711"/>
      <c r="DS745" s="711"/>
      <c r="DT745" s="711"/>
      <c r="DU745" s="711"/>
      <c r="DV745" s="711"/>
      <c r="DW745" s="711"/>
      <c r="DX745" s="711"/>
      <c r="DY745" s="711"/>
      <c r="DZ745" s="711"/>
      <c r="EA745" s="711"/>
      <c r="EB745" s="711"/>
      <c r="EC745" s="711"/>
      <c r="ED745" s="711"/>
      <c r="EE745" s="711"/>
      <c r="EF745" s="711"/>
      <c r="EG745" s="711"/>
      <c r="EH745" s="711"/>
      <c r="EI745" s="711"/>
      <c r="EJ745" s="711"/>
      <c r="EK745" s="711"/>
      <c r="EL745" s="711"/>
      <c r="EM745" s="711"/>
      <c r="EN745" s="711"/>
      <c r="EO745" s="711"/>
      <c r="EP745" s="711"/>
      <c r="EQ745" s="711"/>
      <c r="ER745" s="711"/>
      <c r="ES745" s="711"/>
      <c r="ET745" s="711"/>
      <c r="EU745" s="711"/>
      <c r="EV745" s="711"/>
      <c r="EW745" s="711"/>
      <c r="EX745" s="711"/>
      <c r="EY745" s="711"/>
      <c r="EZ745" s="711"/>
      <c r="FA745" s="711"/>
      <c r="FB745" s="711"/>
      <c r="FC745" s="711"/>
      <c r="FD745" s="711"/>
      <c r="FE745" s="711"/>
      <c r="FF745" s="711"/>
      <c r="FG745" s="711"/>
      <c r="FH745" s="711"/>
      <c r="FI745" s="711"/>
      <c r="FJ745" s="711"/>
      <c r="FK745" s="711"/>
      <c r="FL745" s="711"/>
      <c r="FM745" s="711"/>
      <c r="FN745" s="711"/>
      <c r="FO745" s="711"/>
      <c r="FP745" s="711"/>
      <c r="FQ745" s="711"/>
      <c r="FR745" s="711"/>
      <c r="FS745" s="711"/>
      <c r="FT745" s="711"/>
      <c r="FU745" s="711"/>
      <c r="FV745" s="711"/>
      <c r="FW745" s="711"/>
      <c r="FX745" s="711"/>
      <c r="FY745" s="711"/>
      <c r="FZ745" s="711"/>
      <c r="GA745" s="711"/>
      <c r="GB745" s="711"/>
      <c r="GC745" s="711"/>
      <c r="GD745" s="711"/>
      <c r="GE745" s="711"/>
      <c r="GF745" s="711"/>
      <c r="GG745" s="711"/>
      <c r="GH745" s="711"/>
      <c r="GI745" s="711"/>
      <c r="GJ745" s="711"/>
      <c r="GK745" s="711"/>
      <c r="GL745" s="711"/>
      <c r="GM745" s="711"/>
      <c r="GN745" s="711"/>
      <c r="GO745" s="711"/>
      <c r="GP745" s="711"/>
      <c r="GQ745" s="711"/>
      <c r="GR745" s="711"/>
      <c r="GS745" s="711"/>
      <c r="GT745" s="711"/>
      <c r="GU745" s="711"/>
      <c r="GV745" s="711"/>
      <c r="GW745" s="711"/>
      <c r="GX745" s="711"/>
      <c r="GY745" s="711"/>
      <c r="GZ745" s="711"/>
      <c r="HA745" s="711"/>
      <c r="HB745" s="711"/>
      <c r="HC745" s="711"/>
      <c r="HD745" s="711"/>
      <c r="HE745" s="711"/>
      <c r="HF745" s="711"/>
      <c r="HG745" s="711"/>
      <c r="HH745" s="711"/>
      <c r="HI745" s="711"/>
      <c r="HJ745" s="711"/>
      <c r="HK745" s="711"/>
      <c r="HL745" s="711"/>
      <c r="HM745" s="711"/>
      <c r="HN745" s="711"/>
      <c r="HO745" s="711"/>
      <c r="HP745" s="711"/>
      <c r="HQ745" s="711"/>
      <c r="HR745" s="711"/>
      <c r="HS745" s="711"/>
      <c r="HT745" s="711"/>
      <c r="HU745" s="711"/>
      <c r="HV745" s="711"/>
      <c r="HW745" s="711"/>
      <c r="HX745" s="711"/>
      <c r="HY745" s="711"/>
      <c r="HZ745" s="711"/>
      <c r="IA745" s="711"/>
      <c r="IB745" s="711"/>
      <c r="IC745" s="711"/>
      <c r="ID745" s="711"/>
      <c r="IE745" s="711"/>
      <c r="IF745" s="711"/>
      <c r="IG745" s="711"/>
      <c r="IH745" s="711"/>
      <c r="II745" s="711"/>
      <c r="IJ745" s="711"/>
      <c r="IK745" s="711"/>
      <c r="IL745" s="711"/>
      <c r="IM745" s="711"/>
      <c r="IN745" s="711"/>
      <c r="IO745" s="711"/>
      <c r="IP745" s="711"/>
      <c r="IQ745" s="711"/>
      <c r="IR745" s="711"/>
      <c r="IS745" s="711"/>
      <c r="IT745" s="711"/>
      <c r="IU745" s="711"/>
      <c r="IV745" s="711"/>
    </row>
    <row r="746" spans="1:256" s="42" customFormat="1" ht="47.25" customHeight="1">
      <c r="A746" s="106" t="s">
        <v>1228</v>
      </c>
      <c r="B746" s="1049" t="s">
        <v>3844</v>
      </c>
      <c r="C746" s="1064"/>
      <c r="D746" s="169">
        <v>7</v>
      </c>
      <c r="E746" s="278">
        <f>SUM(E739:E745)</f>
        <v>311717</v>
      </c>
      <c r="F746" s="712" t="s">
        <v>8794</v>
      </c>
      <c r="G746" s="279">
        <f>SUM(G739:G745)</f>
        <v>311717</v>
      </c>
      <c r="H746" s="11" t="s">
        <v>23</v>
      </c>
      <c r="I746" s="103" t="s">
        <v>23</v>
      </c>
      <c r="J746" s="11" t="s">
        <v>23</v>
      </c>
    </row>
    <row r="747" spans="1:256" s="42" customFormat="1" ht="112.5" customHeight="1">
      <c r="A747" s="106" t="s">
        <v>1245</v>
      </c>
      <c r="B747" s="1049" t="s">
        <v>4043</v>
      </c>
      <c r="C747" s="1064"/>
      <c r="D747" s="10">
        <v>16</v>
      </c>
      <c r="E747" s="278">
        <v>1376144.07</v>
      </c>
      <c r="F747" s="712" t="s">
        <v>8794</v>
      </c>
      <c r="G747" s="278">
        <v>1472144.07</v>
      </c>
      <c r="H747" s="11" t="s">
        <v>23</v>
      </c>
      <c r="I747" s="103" t="s">
        <v>23</v>
      </c>
      <c r="J747" s="11" t="s">
        <v>23</v>
      </c>
    </row>
    <row r="748" spans="1:256" s="42" customFormat="1" ht="27">
      <c r="A748" s="32" t="s">
        <v>1275</v>
      </c>
      <c r="B748" s="1068" t="s">
        <v>1276</v>
      </c>
      <c r="C748" s="1074"/>
      <c r="D748" s="1074"/>
      <c r="E748" s="1074"/>
      <c r="F748" s="1074"/>
      <c r="G748" s="1074"/>
      <c r="H748" s="1074"/>
      <c r="I748" s="1074"/>
      <c r="J748" s="1074"/>
    </row>
    <row r="749" spans="1:256" s="42" customFormat="1" ht="22.5">
      <c r="A749" s="106" t="s">
        <v>1277</v>
      </c>
      <c r="B749" s="1049" t="s">
        <v>3828</v>
      </c>
      <c r="C749" s="1057"/>
      <c r="D749" s="1057"/>
      <c r="E749" s="1057"/>
      <c r="F749" s="1057"/>
      <c r="G749" s="1057"/>
      <c r="H749" s="1057"/>
      <c r="I749" s="1057"/>
      <c r="J749" s="1058"/>
    </row>
    <row r="750" spans="1:256" s="375" customFormat="1" ht="182.25">
      <c r="A750" s="44">
        <v>1</v>
      </c>
      <c r="B750" s="12" t="s">
        <v>8795</v>
      </c>
      <c r="C750" s="5" t="s">
        <v>9260</v>
      </c>
      <c r="D750" s="325">
        <v>1</v>
      </c>
      <c r="E750" s="368">
        <f>SUM(F750)</f>
        <v>2305000</v>
      </c>
      <c r="F750" s="368">
        <v>2305000</v>
      </c>
      <c r="G750" s="368">
        <f>E750-F750</f>
        <v>0</v>
      </c>
      <c r="H750" s="19">
        <v>44390</v>
      </c>
      <c r="I750" s="12" t="s">
        <v>8796</v>
      </c>
      <c r="J750" s="18" t="s">
        <v>23</v>
      </c>
    </row>
    <row r="751" spans="1:256" s="42" customFormat="1" ht="22.5">
      <c r="A751" s="106" t="s">
        <v>1277</v>
      </c>
      <c r="B751" s="153" t="s">
        <v>3829</v>
      </c>
      <c r="C751" s="155"/>
      <c r="D751" s="23">
        <v>1</v>
      </c>
      <c r="E751" s="270">
        <v>2305000</v>
      </c>
      <c r="F751" s="382">
        <v>2305000</v>
      </c>
      <c r="G751" s="713">
        <v>0</v>
      </c>
      <c r="H751" s="26" t="s">
        <v>23</v>
      </c>
      <c r="I751" s="105" t="s">
        <v>23</v>
      </c>
      <c r="J751" s="26" t="s">
        <v>23</v>
      </c>
    </row>
    <row r="752" spans="1:256" s="42" customFormat="1" ht="22.5">
      <c r="A752" s="106" t="s">
        <v>1284</v>
      </c>
      <c r="B752" s="1052" t="s">
        <v>3830</v>
      </c>
      <c r="C752" s="1057"/>
      <c r="D752" s="1057"/>
      <c r="E752" s="1057"/>
      <c r="F752" s="1057"/>
      <c r="G752" s="1057"/>
      <c r="H752" s="1057"/>
      <c r="I752" s="1057"/>
      <c r="J752" s="1058"/>
    </row>
    <row r="753" spans="1:10" s="42" customFormat="1" ht="20.25">
      <c r="A753" s="44">
        <v>1</v>
      </c>
      <c r="B753" s="372" t="s">
        <v>4046</v>
      </c>
      <c r="C753" s="21" t="s">
        <v>23</v>
      </c>
      <c r="D753" s="282">
        <v>1</v>
      </c>
      <c r="E753" s="398">
        <v>68000</v>
      </c>
      <c r="F753" s="383">
        <v>0</v>
      </c>
      <c r="G753" s="383">
        <f>E753-F753</f>
        <v>68000</v>
      </c>
      <c r="H753" s="20">
        <v>42394</v>
      </c>
      <c r="I753" s="17" t="s">
        <v>4045</v>
      </c>
      <c r="J753" s="18" t="s">
        <v>23</v>
      </c>
    </row>
    <row r="754" spans="1:10" s="42" customFormat="1" ht="182.25">
      <c r="A754" s="44">
        <v>2</v>
      </c>
      <c r="B754" s="12" t="s">
        <v>4047</v>
      </c>
      <c r="C754" s="21" t="s">
        <v>4048</v>
      </c>
      <c r="D754" s="282">
        <v>1</v>
      </c>
      <c r="E754" s="398">
        <v>72621.320000000007</v>
      </c>
      <c r="F754" s="383">
        <v>0</v>
      </c>
      <c r="G754" s="383">
        <f>E754-F754</f>
        <v>72621.320000000007</v>
      </c>
      <c r="H754" s="20">
        <v>42587</v>
      </c>
      <c r="I754" s="12" t="s">
        <v>4049</v>
      </c>
      <c r="J754" s="18"/>
    </row>
    <row r="755" spans="1:10" s="42" customFormat="1" ht="194.25" customHeight="1">
      <c r="A755" s="44">
        <v>3</v>
      </c>
      <c r="B755" s="189" t="s">
        <v>4047</v>
      </c>
      <c r="C755" s="21" t="s">
        <v>4050</v>
      </c>
      <c r="D755" s="282">
        <v>1</v>
      </c>
      <c r="E755" s="398">
        <v>57232.89</v>
      </c>
      <c r="F755" s="383">
        <v>0</v>
      </c>
      <c r="G755" s="383">
        <f>E755-F755</f>
        <v>57232.89</v>
      </c>
      <c r="H755" s="20">
        <v>43017</v>
      </c>
      <c r="I755" s="12" t="s">
        <v>4051</v>
      </c>
      <c r="J755" s="18"/>
    </row>
    <row r="756" spans="1:10" s="42" customFormat="1" ht="20.25">
      <c r="A756" s="44">
        <v>4</v>
      </c>
      <c r="B756" s="189" t="s">
        <v>4052</v>
      </c>
      <c r="C756" s="21" t="s">
        <v>4053</v>
      </c>
      <c r="D756" s="282">
        <v>1</v>
      </c>
      <c r="E756" s="398" t="s">
        <v>8802</v>
      </c>
      <c r="F756" s="383">
        <v>374226.91</v>
      </c>
      <c r="G756" s="383">
        <f>E756-F756</f>
        <v>63181.090000000026</v>
      </c>
      <c r="H756" s="20">
        <v>43768</v>
      </c>
      <c r="I756" s="12" t="s">
        <v>4054</v>
      </c>
      <c r="J756" s="18"/>
    </row>
    <row r="757" spans="1:10" s="534" customFormat="1" ht="107.25" customHeight="1">
      <c r="A757" s="477">
        <v>5</v>
      </c>
      <c r="B757" s="714" t="s">
        <v>8797</v>
      </c>
      <c r="C757" s="468" t="s">
        <v>23</v>
      </c>
      <c r="D757" s="690">
        <v>1</v>
      </c>
      <c r="E757" s="4">
        <v>75271.75</v>
      </c>
      <c r="F757" s="383">
        <v>0</v>
      </c>
      <c r="G757" s="383">
        <f t="shared" ref="G757:G762" si="15">E757-F757</f>
        <v>75271.75</v>
      </c>
      <c r="H757" s="387">
        <v>44363</v>
      </c>
      <c r="I757" s="1" t="s">
        <v>8798</v>
      </c>
      <c r="J757" s="384"/>
    </row>
    <row r="758" spans="1:10" s="534" customFormat="1" ht="104.25" customHeight="1">
      <c r="A758" s="477">
        <v>6</v>
      </c>
      <c r="B758" s="714" t="s">
        <v>8797</v>
      </c>
      <c r="C758" s="468" t="s">
        <v>23</v>
      </c>
      <c r="D758" s="690">
        <v>1</v>
      </c>
      <c r="E758" s="4">
        <v>75271.75</v>
      </c>
      <c r="F758" s="383">
        <v>0</v>
      </c>
      <c r="G758" s="383">
        <f t="shared" si="15"/>
        <v>75271.75</v>
      </c>
      <c r="H758" s="387">
        <v>44363</v>
      </c>
      <c r="I758" s="1" t="s">
        <v>8798</v>
      </c>
      <c r="J758" s="384"/>
    </row>
    <row r="759" spans="1:10" s="534" customFormat="1" ht="107.25" customHeight="1">
      <c r="A759" s="477">
        <v>7</v>
      </c>
      <c r="B759" s="714" t="s">
        <v>8797</v>
      </c>
      <c r="C759" s="468" t="s">
        <v>23</v>
      </c>
      <c r="D759" s="690">
        <v>1</v>
      </c>
      <c r="E759" s="4">
        <v>75271.75</v>
      </c>
      <c r="F759" s="383">
        <v>0</v>
      </c>
      <c r="G759" s="383">
        <f t="shared" si="15"/>
        <v>75271.75</v>
      </c>
      <c r="H759" s="387">
        <v>44363</v>
      </c>
      <c r="I759" s="1" t="s">
        <v>8798</v>
      </c>
      <c r="J759" s="384"/>
    </row>
    <row r="760" spans="1:10" s="534" customFormat="1" ht="110.25" customHeight="1">
      <c r="A760" s="477">
        <v>8</v>
      </c>
      <c r="B760" s="714" t="s">
        <v>8797</v>
      </c>
      <c r="C760" s="468" t="s">
        <v>23</v>
      </c>
      <c r="D760" s="690">
        <v>1</v>
      </c>
      <c r="E760" s="4">
        <v>75271.75</v>
      </c>
      <c r="F760" s="383">
        <v>0</v>
      </c>
      <c r="G760" s="383">
        <f t="shared" si="15"/>
        <v>75271.75</v>
      </c>
      <c r="H760" s="387">
        <v>44363</v>
      </c>
      <c r="I760" s="1" t="s">
        <v>8798</v>
      </c>
      <c r="J760" s="384"/>
    </row>
    <row r="761" spans="1:10" s="534" customFormat="1" ht="37.5">
      <c r="A761" s="477">
        <v>9</v>
      </c>
      <c r="B761" s="714" t="s">
        <v>8799</v>
      </c>
      <c r="C761" s="468" t="s">
        <v>23</v>
      </c>
      <c r="D761" s="690">
        <v>1</v>
      </c>
      <c r="E761" s="4" t="s">
        <v>8803</v>
      </c>
      <c r="F761" s="383">
        <v>0</v>
      </c>
      <c r="G761" s="383">
        <f t="shared" si="15"/>
        <v>63020</v>
      </c>
      <c r="H761" s="387">
        <v>44531</v>
      </c>
      <c r="I761" s="8" t="s">
        <v>8800</v>
      </c>
      <c r="J761" s="384"/>
    </row>
    <row r="762" spans="1:10" s="534" customFormat="1" ht="107.25" customHeight="1">
      <c r="A762" s="477">
        <v>10</v>
      </c>
      <c r="B762" s="714" t="s">
        <v>8785</v>
      </c>
      <c r="C762" s="468" t="s">
        <v>23</v>
      </c>
      <c r="D762" s="690">
        <v>1</v>
      </c>
      <c r="E762" s="4" t="s">
        <v>8804</v>
      </c>
      <c r="F762" s="383">
        <v>0</v>
      </c>
      <c r="G762" s="383">
        <f t="shared" si="15"/>
        <v>62904</v>
      </c>
      <c r="H762" s="387">
        <v>44477</v>
      </c>
      <c r="I762" s="1" t="s">
        <v>8801</v>
      </c>
      <c r="J762" s="384" t="s">
        <v>23</v>
      </c>
    </row>
    <row r="763" spans="1:10" s="42" customFormat="1" ht="22.5">
      <c r="A763" s="106" t="s">
        <v>1284</v>
      </c>
      <c r="B763" s="153" t="s">
        <v>3831</v>
      </c>
      <c r="C763" s="155"/>
      <c r="D763" s="23">
        <v>10</v>
      </c>
      <c r="E763" s="715" t="s">
        <v>8805</v>
      </c>
      <c r="F763" s="383">
        <v>374226.91</v>
      </c>
      <c r="G763" s="693">
        <v>688046.3</v>
      </c>
      <c r="H763" s="26" t="s">
        <v>23</v>
      </c>
      <c r="I763" s="105" t="s">
        <v>23</v>
      </c>
      <c r="J763" s="26" t="s">
        <v>23</v>
      </c>
    </row>
    <row r="764" spans="1:10" s="42" customFormat="1" ht="22.5">
      <c r="A764" s="106" t="s">
        <v>1286</v>
      </c>
      <c r="B764" s="1052" t="s">
        <v>3832</v>
      </c>
      <c r="C764" s="1057"/>
      <c r="D764" s="1057"/>
      <c r="E764" s="1057"/>
      <c r="F764" s="1057"/>
      <c r="G764" s="1057"/>
      <c r="H764" s="1057"/>
      <c r="I764" s="1057"/>
      <c r="J764" s="1058"/>
    </row>
    <row r="765" spans="1:10" s="42" customFormat="1" ht="20.25">
      <c r="A765" s="44">
        <v>1</v>
      </c>
      <c r="B765" s="12" t="s">
        <v>4055</v>
      </c>
      <c r="C765" s="21" t="s">
        <v>23</v>
      </c>
      <c r="D765" s="16">
        <v>1</v>
      </c>
      <c r="E765" s="716">
        <v>42000</v>
      </c>
      <c r="F765" s="697">
        <v>25900</v>
      </c>
      <c r="G765" s="697">
        <f>E765-F765</f>
        <v>16100</v>
      </c>
      <c r="H765" s="20">
        <v>41365</v>
      </c>
      <c r="I765" s="44" t="s">
        <v>4045</v>
      </c>
      <c r="J765" s="18" t="s">
        <v>23</v>
      </c>
    </row>
    <row r="766" spans="1:10" s="42" customFormat="1" ht="20.25">
      <c r="A766" s="44">
        <v>2</v>
      </c>
      <c r="B766" s="21" t="s">
        <v>4056</v>
      </c>
      <c r="C766" s="21" t="s">
        <v>23</v>
      </c>
      <c r="D766" s="282">
        <v>1</v>
      </c>
      <c r="E766" s="717">
        <v>44500</v>
      </c>
      <c r="F766" s="273">
        <v>0</v>
      </c>
      <c r="G766" s="273">
        <f>E766-F766</f>
        <v>44500</v>
      </c>
      <c r="H766" s="20">
        <v>40921</v>
      </c>
      <c r="I766" s="44" t="s">
        <v>4045</v>
      </c>
      <c r="J766" s="18"/>
    </row>
    <row r="767" spans="1:10" s="42" customFormat="1" ht="20.25">
      <c r="A767" s="44">
        <v>3</v>
      </c>
      <c r="B767" s="450" t="s">
        <v>4057</v>
      </c>
      <c r="C767" s="21" t="s">
        <v>23</v>
      </c>
      <c r="D767" s="282">
        <v>1</v>
      </c>
      <c r="E767" s="717">
        <v>45061.73</v>
      </c>
      <c r="F767" s="273">
        <v>0</v>
      </c>
      <c r="G767" s="273">
        <f>E767-F767</f>
        <v>45061.73</v>
      </c>
      <c r="H767" s="20">
        <v>40921</v>
      </c>
      <c r="I767" s="44" t="s">
        <v>4045</v>
      </c>
      <c r="J767" s="18"/>
    </row>
    <row r="768" spans="1:10" s="42" customFormat="1" ht="40.5">
      <c r="A768" s="44">
        <v>4</v>
      </c>
      <c r="B768" s="21" t="s">
        <v>4058</v>
      </c>
      <c r="C768" s="21" t="s">
        <v>23</v>
      </c>
      <c r="D768" s="282">
        <v>1</v>
      </c>
      <c r="E768" s="717">
        <v>45100</v>
      </c>
      <c r="F768" s="273">
        <v>0</v>
      </c>
      <c r="G768" s="273">
        <f>E768-F768</f>
        <v>45100</v>
      </c>
      <c r="H768" s="20">
        <v>40921</v>
      </c>
      <c r="I768" s="44" t="s">
        <v>4045</v>
      </c>
      <c r="J768" s="18"/>
    </row>
    <row r="769" spans="1:10" s="534" customFormat="1" ht="93.75">
      <c r="A769" s="477">
        <v>5</v>
      </c>
      <c r="B769" s="468" t="s">
        <v>8793</v>
      </c>
      <c r="C769" s="468" t="s">
        <v>23</v>
      </c>
      <c r="D769" s="690">
        <v>1</v>
      </c>
      <c r="E769" s="367">
        <v>45815</v>
      </c>
      <c r="F769" s="383">
        <v>0</v>
      </c>
      <c r="G769" s="707">
        <f t="shared" ref="G769:G785" si="16">E769-F769</f>
        <v>45815</v>
      </c>
      <c r="H769" s="387">
        <v>44440</v>
      </c>
      <c r="I769" s="1" t="s">
        <v>8806</v>
      </c>
      <c r="J769" s="384"/>
    </row>
    <row r="770" spans="1:10" s="534" customFormat="1" ht="93.75">
      <c r="A770" s="477">
        <v>6</v>
      </c>
      <c r="B770" s="468" t="s">
        <v>8793</v>
      </c>
      <c r="C770" s="468" t="s">
        <v>23</v>
      </c>
      <c r="D770" s="690">
        <v>1</v>
      </c>
      <c r="E770" s="367">
        <v>45815</v>
      </c>
      <c r="F770" s="383">
        <v>0</v>
      </c>
      <c r="G770" s="707">
        <f t="shared" si="16"/>
        <v>45815</v>
      </c>
      <c r="H770" s="387">
        <v>44440</v>
      </c>
      <c r="I770" s="1" t="s">
        <v>8806</v>
      </c>
      <c r="J770" s="384"/>
    </row>
    <row r="771" spans="1:10" s="534" customFormat="1" ht="93.75">
      <c r="A771" s="477">
        <v>7</v>
      </c>
      <c r="B771" s="468" t="s">
        <v>8793</v>
      </c>
      <c r="C771" s="468" t="s">
        <v>23</v>
      </c>
      <c r="D771" s="690">
        <v>1</v>
      </c>
      <c r="E771" s="367">
        <v>45815</v>
      </c>
      <c r="F771" s="383">
        <v>0</v>
      </c>
      <c r="G771" s="707">
        <f t="shared" si="16"/>
        <v>45815</v>
      </c>
      <c r="H771" s="387">
        <v>44440</v>
      </c>
      <c r="I771" s="1" t="s">
        <v>8806</v>
      </c>
      <c r="J771" s="384"/>
    </row>
    <row r="772" spans="1:10" s="534" customFormat="1" ht="93.75">
      <c r="A772" s="477">
        <v>8</v>
      </c>
      <c r="B772" s="468" t="s">
        <v>8793</v>
      </c>
      <c r="C772" s="468" t="s">
        <v>23</v>
      </c>
      <c r="D772" s="690">
        <v>1</v>
      </c>
      <c r="E772" s="367">
        <v>45815</v>
      </c>
      <c r="F772" s="383">
        <v>0</v>
      </c>
      <c r="G772" s="707">
        <f t="shared" si="16"/>
        <v>45815</v>
      </c>
      <c r="H772" s="387">
        <v>44440</v>
      </c>
      <c r="I772" s="1" t="s">
        <v>8806</v>
      </c>
      <c r="J772" s="384"/>
    </row>
    <row r="773" spans="1:10" s="534" customFormat="1" ht="93.75">
      <c r="A773" s="477">
        <v>9</v>
      </c>
      <c r="B773" s="468" t="s">
        <v>6595</v>
      </c>
      <c r="C773" s="468" t="s">
        <v>23</v>
      </c>
      <c r="D773" s="690">
        <v>1</v>
      </c>
      <c r="E773" s="718">
        <v>48000</v>
      </c>
      <c r="F773" s="383">
        <v>0</v>
      </c>
      <c r="G773" s="707">
        <f t="shared" si="16"/>
        <v>48000</v>
      </c>
      <c r="H773" s="387">
        <v>44449</v>
      </c>
      <c r="I773" s="1" t="s">
        <v>8807</v>
      </c>
      <c r="J773" s="384"/>
    </row>
    <row r="774" spans="1:10" s="534" customFormat="1" ht="93.75">
      <c r="A774" s="477">
        <v>10</v>
      </c>
      <c r="B774" s="468" t="s">
        <v>8789</v>
      </c>
      <c r="C774" s="468" t="s">
        <v>23</v>
      </c>
      <c r="D774" s="690">
        <v>1</v>
      </c>
      <c r="E774" s="718">
        <v>44317</v>
      </c>
      <c r="F774" s="383">
        <v>0</v>
      </c>
      <c r="G774" s="707">
        <f t="shared" si="16"/>
        <v>44317</v>
      </c>
      <c r="H774" s="387">
        <v>44477</v>
      </c>
      <c r="I774" s="1" t="s">
        <v>8801</v>
      </c>
      <c r="J774" s="384"/>
    </row>
    <row r="775" spans="1:10" s="534" customFormat="1" ht="93.75">
      <c r="A775" s="477">
        <v>11</v>
      </c>
      <c r="B775" s="468" t="s">
        <v>8789</v>
      </c>
      <c r="C775" s="468" t="s">
        <v>23</v>
      </c>
      <c r="D775" s="690">
        <v>1</v>
      </c>
      <c r="E775" s="718">
        <v>44317</v>
      </c>
      <c r="F775" s="383">
        <v>0</v>
      </c>
      <c r="G775" s="707">
        <f t="shared" si="16"/>
        <v>44317</v>
      </c>
      <c r="H775" s="387">
        <v>44477</v>
      </c>
      <c r="I775" s="1" t="s">
        <v>8801</v>
      </c>
      <c r="J775" s="384"/>
    </row>
    <row r="776" spans="1:10" s="534" customFormat="1" ht="93.75">
      <c r="A776" s="477">
        <v>12</v>
      </c>
      <c r="B776" s="468" t="s">
        <v>8789</v>
      </c>
      <c r="C776" s="468" t="s">
        <v>23</v>
      </c>
      <c r="D776" s="690">
        <v>1</v>
      </c>
      <c r="E776" s="718">
        <v>44317</v>
      </c>
      <c r="F776" s="383">
        <v>0</v>
      </c>
      <c r="G776" s="707">
        <f t="shared" si="16"/>
        <v>44317</v>
      </c>
      <c r="H776" s="387">
        <v>44477</v>
      </c>
      <c r="I776" s="1" t="s">
        <v>8801</v>
      </c>
      <c r="J776" s="384"/>
    </row>
    <row r="777" spans="1:10" s="534" customFormat="1" ht="93.75">
      <c r="A777" s="477">
        <v>13</v>
      </c>
      <c r="B777" s="468" t="s">
        <v>8789</v>
      </c>
      <c r="C777" s="468" t="s">
        <v>23</v>
      </c>
      <c r="D777" s="690">
        <v>1</v>
      </c>
      <c r="E777" s="718">
        <v>44317</v>
      </c>
      <c r="F777" s="383">
        <v>0</v>
      </c>
      <c r="G777" s="707">
        <f t="shared" si="16"/>
        <v>44317</v>
      </c>
      <c r="H777" s="387">
        <v>44477</v>
      </c>
      <c r="I777" s="1" t="s">
        <v>8801</v>
      </c>
      <c r="J777" s="384"/>
    </row>
    <row r="778" spans="1:10" s="534" customFormat="1" ht="93.75">
      <c r="A778" s="477">
        <v>14</v>
      </c>
      <c r="B778" s="468" t="s">
        <v>8789</v>
      </c>
      <c r="C778" s="468" t="s">
        <v>23</v>
      </c>
      <c r="D778" s="690">
        <v>1</v>
      </c>
      <c r="E778" s="718">
        <v>44317</v>
      </c>
      <c r="F778" s="383">
        <v>0</v>
      </c>
      <c r="G778" s="707">
        <f t="shared" si="16"/>
        <v>44317</v>
      </c>
      <c r="H778" s="387">
        <v>44477</v>
      </c>
      <c r="I778" s="1" t="s">
        <v>8801</v>
      </c>
      <c r="J778" s="384"/>
    </row>
    <row r="779" spans="1:10" s="534" customFormat="1" ht="93.75">
      <c r="A779" s="477">
        <v>15</v>
      </c>
      <c r="B779" s="468" t="s">
        <v>8789</v>
      </c>
      <c r="C779" s="468" t="s">
        <v>23</v>
      </c>
      <c r="D779" s="690">
        <v>1</v>
      </c>
      <c r="E779" s="718">
        <v>44317</v>
      </c>
      <c r="F779" s="383">
        <v>0</v>
      </c>
      <c r="G779" s="707">
        <f t="shared" si="16"/>
        <v>44317</v>
      </c>
      <c r="H779" s="387">
        <v>44477</v>
      </c>
      <c r="I779" s="1" t="s">
        <v>8801</v>
      </c>
      <c r="J779" s="384"/>
    </row>
    <row r="780" spans="1:10" s="534" customFormat="1" ht="56.25">
      <c r="A780" s="477">
        <v>16</v>
      </c>
      <c r="B780" s="468" t="s">
        <v>8808</v>
      </c>
      <c r="C780" s="468" t="s">
        <v>23</v>
      </c>
      <c r="D780" s="690">
        <v>1</v>
      </c>
      <c r="E780" s="718">
        <v>44539.61</v>
      </c>
      <c r="F780" s="383">
        <v>0</v>
      </c>
      <c r="G780" s="707">
        <f t="shared" si="16"/>
        <v>44539.61</v>
      </c>
      <c r="H780" s="387">
        <v>44531</v>
      </c>
      <c r="I780" s="8" t="s">
        <v>8800</v>
      </c>
      <c r="J780" s="384"/>
    </row>
    <row r="781" spans="1:10" s="534" customFormat="1" ht="56.25">
      <c r="A781" s="477">
        <v>17</v>
      </c>
      <c r="B781" s="468" t="s">
        <v>8808</v>
      </c>
      <c r="C781" s="468" t="s">
        <v>23</v>
      </c>
      <c r="D781" s="690">
        <v>1</v>
      </c>
      <c r="E781" s="718">
        <v>44539.61</v>
      </c>
      <c r="F781" s="383">
        <v>0</v>
      </c>
      <c r="G781" s="707">
        <f t="shared" si="16"/>
        <v>44539.61</v>
      </c>
      <c r="H781" s="387">
        <v>44531</v>
      </c>
      <c r="I781" s="8" t="s">
        <v>8800</v>
      </c>
      <c r="J781" s="384"/>
    </row>
    <row r="782" spans="1:10" s="534" customFormat="1" ht="56.25">
      <c r="A782" s="477">
        <v>18</v>
      </c>
      <c r="B782" s="468" t="s">
        <v>8808</v>
      </c>
      <c r="C782" s="468" t="s">
        <v>23</v>
      </c>
      <c r="D782" s="690">
        <v>1</v>
      </c>
      <c r="E782" s="718">
        <v>44539.61</v>
      </c>
      <c r="F782" s="383">
        <v>0</v>
      </c>
      <c r="G782" s="707">
        <f t="shared" si="16"/>
        <v>44539.61</v>
      </c>
      <c r="H782" s="387">
        <v>44531</v>
      </c>
      <c r="I782" s="8" t="s">
        <v>8800</v>
      </c>
      <c r="J782" s="384"/>
    </row>
    <row r="783" spans="1:10" s="534" customFormat="1" ht="56.25">
      <c r="A783" s="477">
        <v>19</v>
      </c>
      <c r="B783" s="468" t="s">
        <v>8808</v>
      </c>
      <c r="C783" s="468" t="s">
        <v>23</v>
      </c>
      <c r="D783" s="690">
        <v>1</v>
      </c>
      <c r="E783" s="718">
        <v>44539.61</v>
      </c>
      <c r="F783" s="383">
        <v>0</v>
      </c>
      <c r="G783" s="707">
        <f t="shared" si="16"/>
        <v>44539.61</v>
      </c>
      <c r="H783" s="387">
        <v>44531</v>
      </c>
      <c r="I783" s="8" t="s">
        <v>8800</v>
      </c>
      <c r="J783" s="384"/>
    </row>
    <row r="784" spans="1:10" s="534" customFormat="1" ht="56.25">
      <c r="A784" s="477">
        <v>20</v>
      </c>
      <c r="B784" s="468" t="s">
        <v>8808</v>
      </c>
      <c r="C784" s="468" t="s">
        <v>23</v>
      </c>
      <c r="D784" s="690">
        <v>1</v>
      </c>
      <c r="E784" s="718">
        <v>44539.61</v>
      </c>
      <c r="F784" s="383">
        <v>0</v>
      </c>
      <c r="G784" s="707">
        <f t="shared" si="16"/>
        <v>44539.61</v>
      </c>
      <c r="H784" s="387">
        <v>44531</v>
      </c>
      <c r="I784" s="8" t="s">
        <v>8800</v>
      </c>
      <c r="J784" s="384"/>
    </row>
    <row r="785" spans="1:10" s="534" customFormat="1" ht="56.25">
      <c r="A785" s="477">
        <v>21</v>
      </c>
      <c r="B785" s="468" t="s">
        <v>8808</v>
      </c>
      <c r="C785" s="468" t="s">
        <v>23</v>
      </c>
      <c r="D785" s="690">
        <v>1</v>
      </c>
      <c r="E785" s="718">
        <v>44539.61</v>
      </c>
      <c r="F785" s="383">
        <v>0</v>
      </c>
      <c r="G785" s="707">
        <f t="shared" si="16"/>
        <v>44539.61</v>
      </c>
      <c r="H785" s="387">
        <v>44531</v>
      </c>
      <c r="I785" s="8" t="s">
        <v>8800</v>
      </c>
      <c r="J785" s="384" t="s">
        <v>23</v>
      </c>
    </row>
    <row r="786" spans="1:10" s="42" customFormat="1" ht="22.5">
      <c r="A786" s="106" t="s">
        <v>1286</v>
      </c>
      <c r="B786" s="1052" t="s">
        <v>3844</v>
      </c>
      <c r="C786" s="1058"/>
      <c r="D786" s="23">
        <f>D765+D766+D767+D768+D769+D770+D771+D772+D773+D774+D775+D776+D777+D778+D779+D780+D781+D782+D783+D784+D785</f>
        <v>21</v>
      </c>
      <c r="E786" s="719">
        <f>E765+E766+E767+E768+E769+E770+E771+E772+E773+E774+E775+E776+E777+E778+E779+E780+E781+E782+E783+E784+E785</f>
        <v>941061.3899999999</v>
      </c>
      <c r="F786" s="167">
        <f>F765+F766+F767+F768+F769+F770+F771+F772+F773+F774+F775+F776+F777+F778+F779+F780+F781+F782+F783+F784+F785</f>
        <v>25900</v>
      </c>
      <c r="G786" s="35">
        <f>G765+G766+G767+G768+G769+G770+G771+G772+G773+G774+G775+G776+G777+G778+G779+G780+G781+G782+G783+G784+G785</f>
        <v>915161.3899999999</v>
      </c>
      <c r="H786" s="26" t="s">
        <v>23</v>
      </c>
      <c r="I786" s="105" t="s">
        <v>23</v>
      </c>
      <c r="J786" s="26" t="s">
        <v>23</v>
      </c>
    </row>
    <row r="787" spans="1:10" s="42" customFormat="1" ht="79.5" customHeight="1">
      <c r="A787" s="106" t="s">
        <v>1275</v>
      </c>
      <c r="B787" s="1052" t="s">
        <v>4059</v>
      </c>
      <c r="C787" s="1058"/>
      <c r="D787" s="23">
        <f>D751+D763+D786</f>
        <v>32</v>
      </c>
      <c r="E787" s="270">
        <f>E751+E763+E786</f>
        <v>4308334.5999999996</v>
      </c>
      <c r="F787" s="167">
        <f>F751+F763+F786</f>
        <v>2705126.91</v>
      </c>
      <c r="G787" s="35">
        <f>G751+G763+G786</f>
        <v>1603207.69</v>
      </c>
      <c r="H787" s="26" t="s">
        <v>23</v>
      </c>
      <c r="I787" s="105" t="s">
        <v>23</v>
      </c>
      <c r="J787" s="26" t="s">
        <v>23</v>
      </c>
    </row>
    <row r="788" spans="1:10" s="42" customFormat="1" ht="27">
      <c r="A788" s="32" t="s">
        <v>1305</v>
      </c>
      <c r="B788" s="1065" t="s">
        <v>1306</v>
      </c>
      <c r="C788" s="1085"/>
      <c r="D788" s="1085"/>
      <c r="E788" s="1085"/>
      <c r="F788" s="1085"/>
      <c r="G788" s="1085"/>
      <c r="H788" s="1085"/>
      <c r="I788" s="1085"/>
      <c r="J788" s="1085"/>
    </row>
    <row r="789" spans="1:10" s="42" customFormat="1" ht="22.5">
      <c r="A789" s="106" t="s">
        <v>1307</v>
      </c>
      <c r="B789" s="1052" t="s">
        <v>3828</v>
      </c>
      <c r="C789" s="1057"/>
      <c r="D789" s="1057"/>
      <c r="E789" s="1057"/>
      <c r="F789" s="1057"/>
      <c r="G789" s="1057"/>
      <c r="H789" s="1057"/>
      <c r="I789" s="1057"/>
      <c r="J789" s="1058"/>
    </row>
    <row r="790" spans="1:10" s="42" customFormat="1" ht="101.25">
      <c r="A790" s="44">
        <v>1</v>
      </c>
      <c r="B790" s="12" t="s">
        <v>4060</v>
      </c>
      <c r="C790" s="12" t="s">
        <v>4061</v>
      </c>
      <c r="D790" s="325">
        <v>1</v>
      </c>
      <c r="E790" s="37">
        <v>139750</v>
      </c>
      <c r="F790" s="368">
        <v>0</v>
      </c>
      <c r="G790" s="368">
        <f>E790-F790</f>
        <v>139750</v>
      </c>
      <c r="H790" s="281">
        <v>39706</v>
      </c>
      <c r="I790" s="17" t="s">
        <v>4062</v>
      </c>
      <c r="J790" s="18" t="s">
        <v>23</v>
      </c>
    </row>
    <row r="791" spans="1:10" s="42" customFormat="1" ht="20.25">
      <c r="A791" s="44">
        <v>2</v>
      </c>
      <c r="B791" s="12" t="s">
        <v>4063</v>
      </c>
      <c r="C791" s="12" t="s">
        <v>23</v>
      </c>
      <c r="D791" s="325">
        <v>1</v>
      </c>
      <c r="E791" s="37">
        <v>8980.2199999999993</v>
      </c>
      <c r="F791" s="368">
        <v>0</v>
      </c>
      <c r="G791" s="368">
        <f>E791-F791</f>
        <v>8980.2199999999993</v>
      </c>
      <c r="H791" s="19" t="s">
        <v>23</v>
      </c>
      <c r="I791" s="5" t="s">
        <v>23</v>
      </c>
      <c r="J791" s="18" t="s">
        <v>23</v>
      </c>
    </row>
    <row r="792" spans="1:10" s="42" customFormat="1" ht="101.25">
      <c r="A792" s="44">
        <v>3</v>
      </c>
      <c r="B792" s="12" t="s">
        <v>3953</v>
      </c>
      <c r="C792" s="12" t="s">
        <v>4064</v>
      </c>
      <c r="D792" s="325">
        <v>1</v>
      </c>
      <c r="E792" s="37">
        <v>1195000</v>
      </c>
      <c r="F792" s="368">
        <v>0</v>
      </c>
      <c r="G792" s="368">
        <f>E792-F792</f>
        <v>1195000</v>
      </c>
      <c r="H792" s="281">
        <v>41160</v>
      </c>
      <c r="I792" s="17" t="s">
        <v>3856</v>
      </c>
      <c r="J792" s="18" t="s">
        <v>23</v>
      </c>
    </row>
    <row r="793" spans="1:10" s="42" customFormat="1" ht="101.25">
      <c r="A793" s="44">
        <v>4</v>
      </c>
      <c r="B793" s="12" t="s">
        <v>4065</v>
      </c>
      <c r="C793" s="12" t="s">
        <v>4066</v>
      </c>
      <c r="D793" s="325">
        <v>1</v>
      </c>
      <c r="E793" s="37">
        <v>1570000</v>
      </c>
      <c r="F793" s="368">
        <v>168214.01</v>
      </c>
      <c r="G793" s="368">
        <f>E793-F793</f>
        <v>1401785.99</v>
      </c>
      <c r="H793" s="19">
        <v>40907</v>
      </c>
      <c r="I793" s="17" t="s">
        <v>3856</v>
      </c>
      <c r="J793" s="18" t="s">
        <v>23</v>
      </c>
    </row>
    <row r="794" spans="1:10" s="42" customFormat="1" ht="101.25">
      <c r="A794" s="44">
        <v>5</v>
      </c>
      <c r="B794" s="12" t="s">
        <v>4065</v>
      </c>
      <c r="C794" s="12" t="s">
        <v>4067</v>
      </c>
      <c r="D794" s="325">
        <v>1</v>
      </c>
      <c r="E794" s="37">
        <v>1285000</v>
      </c>
      <c r="F794" s="368">
        <v>0</v>
      </c>
      <c r="G794" s="368">
        <f>E794-F794</f>
        <v>1285000</v>
      </c>
      <c r="H794" s="281">
        <v>42272</v>
      </c>
      <c r="I794" s="17" t="s">
        <v>4068</v>
      </c>
      <c r="J794" s="18" t="s">
        <v>23</v>
      </c>
    </row>
    <row r="795" spans="1:10" s="42" customFormat="1" ht="22.5">
      <c r="A795" s="106" t="s">
        <v>1307</v>
      </c>
      <c r="B795" s="162" t="s">
        <v>3829</v>
      </c>
      <c r="C795" s="163"/>
      <c r="D795" s="10">
        <f>D790+D791+D792+D793+D794</f>
        <v>5</v>
      </c>
      <c r="E795" s="278">
        <v>4198730.22</v>
      </c>
      <c r="F795" s="167">
        <f>F790+F791+F792+F793+F794</f>
        <v>168214.01</v>
      </c>
      <c r="G795" s="35">
        <f>G790+G791+G792+G793+G794</f>
        <v>4030516.21</v>
      </c>
      <c r="H795" s="11" t="s">
        <v>23</v>
      </c>
      <c r="I795" s="103" t="s">
        <v>23</v>
      </c>
      <c r="J795" s="11" t="s">
        <v>23</v>
      </c>
    </row>
    <row r="796" spans="1:10" s="42" customFormat="1" ht="22.5">
      <c r="A796" s="106" t="s">
        <v>1340</v>
      </c>
      <c r="B796" s="1049" t="s">
        <v>3830</v>
      </c>
      <c r="C796" s="1057"/>
      <c r="D796" s="1057"/>
      <c r="E796" s="1057"/>
      <c r="F796" s="1057"/>
      <c r="G796" s="1057"/>
      <c r="H796" s="1057"/>
      <c r="I796" s="1057"/>
      <c r="J796" s="1058"/>
    </row>
    <row r="797" spans="1:10" s="42" customFormat="1" ht="40.5">
      <c r="A797" s="44">
        <v>1</v>
      </c>
      <c r="B797" s="12" t="s">
        <v>4069</v>
      </c>
      <c r="C797" s="21" t="s">
        <v>23</v>
      </c>
      <c r="D797" s="282">
        <v>1</v>
      </c>
      <c r="E797" s="37">
        <v>60657.06</v>
      </c>
      <c r="F797" s="273">
        <v>0</v>
      </c>
      <c r="G797" s="273">
        <f>E797-F797</f>
        <v>60657.06</v>
      </c>
      <c r="H797" s="20">
        <v>41373</v>
      </c>
      <c r="I797" s="28" t="s">
        <v>3903</v>
      </c>
      <c r="J797" s="18" t="s">
        <v>23</v>
      </c>
    </row>
    <row r="798" spans="1:10" s="42" customFormat="1" ht="40.5">
      <c r="A798" s="44">
        <v>2</v>
      </c>
      <c r="B798" s="12" t="s">
        <v>4070</v>
      </c>
      <c r="C798" s="21" t="s">
        <v>23</v>
      </c>
      <c r="D798" s="282">
        <v>1</v>
      </c>
      <c r="E798" s="37">
        <v>50081.2</v>
      </c>
      <c r="F798" s="273">
        <f>E798-G798</f>
        <v>0</v>
      </c>
      <c r="G798" s="273">
        <f>E798</f>
        <v>50081.2</v>
      </c>
      <c r="H798" s="20">
        <v>40921</v>
      </c>
      <c r="I798" s="28" t="s">
        <v>3856</v>
      </c>
      <c r="J798" s="18" t="s">
        <v>23</v>
      </c>
    </row>
    <row r="799" spans="1:10" s="42" customFormat="1" ht="40.5">
      <c r="A799" s="44">
        <v>3</v>
      </c>
      <c r="B799" s="12" t="s">
        <v>3902</v>
      </c>
      <c r="C799" s="21" t="s">
        <v>23</v>
      </c>
      <c r="D799" s="282">
        <v>1</v>
      </c>
      <c r="E799" s="37">
        <v>102982.5</v>
      </c>
      <c r="F799" s="273">
        <v>0</v>
      </c>
      <c r="G799" s="273">
        <f>E799-F799</f>
        <v>102982.5</v>
      </c>
      <c r="H799" s="20">
        <v>41558</v>
      </c>
      <c r="I799" s="28" t="s">
        <v>3905</v>
      </c>
      <c r="J799" s="18" t="s">
        <v>23</v>
      </c>
    </row>
    <row r="800" spans="1:10" s="42" customFormat="1" ht="40.5">
      <c r="A800" s="44">
        <v>4</v>
      </c>
      <c r="B800" s="12" t="s">
        <v>4071</v>
      </c>
      <c r="C800" s="21" t="s">
        <v>23</v>
      </c>
      <c r="D800" s="282">
        <v>1</v>
      </c>
      <c r="E800" s="37">
        <v>95000</v>
      </c>
      <c r="F800" s="273">
        <v>0</v>
      </c>
      <c r="G800" s="273">
        <v>95000</v>
      </c>
      <c r="H800" s="20">
        <v>40921</v>
      </c>
      <c r="I800" s="28" t="s">
        <v>3856</v>
      </c>
      <c r="J800" s="18" t="s">
        <v>23</v>
      </c>
    </row>
    <row r="801" spans="1:10" s="42" customFormat="1" ht="40.5">
      <c r="A801" s="44">
        <v>5</v>
      </c>
      <c r="B801" s="12" t="s">
        <v>4072</v>
      </c>
      <c r="C801" s="21" t="s">
        <v>23</v>
      </c>
      <c r="D801" s="282">
        <v>1</v>
      </c>
      <c r="E801" s="37">
        <v>236202</v>
      </c>
      <c r="F801" s="273">
        <v>0</v>
      </c>
      <c r="G801" s="273">
        <v>236202</v>
      </c>
      <c r="H801" s="20">
        <v>40921</v>
      </c>
      <c r="I801" s="28" t="s">
        <v>3856</v>
      </c>
      <c r="J801" s="18" t="s">
        <v>23</v>
      </c>
    </row>
    <row r="802" spans="1:10" s="42" customFormat="1" ht="40.5">
      <c r="A802" s="44">
        <v>6</v>
      </c>
      <c r="B802" s="12" t="s">
        <v>4073</v>
      </c>
      <c r="C802" s="21" t="s">
        <v>23</v>
      </c>
      <c r="D802" s="282">
        <v>1</v>
      </c>
      <c r="E802" s="37">
        <v>173250</v>
      </c>
      <c r="F802" s="273">
        <v>0</v>
      </c>
      <c r="G802" s="273">
        <f t="shared" ref="G802:G808" si="17">E802-F802</f>
        <v>173250</v>
      </c>
      <c r="H802" s="20">
        <v>42270</v>
      </c>
      <c r="I802" s="28" t="s">
        <v>3856</v>
      </c>
      <c r="J802" s="18"/>
    </row>
    <row r="803" spans="1:10" s="42" customFormat="1" ht="101.25">
      <c r="A803" s="44">
        <v>7</v>
      </c>
      <c r="B803" s="12" t="s">
        <v>4074</v>
      </c>
      <c r="C803" s="21" t="s">
        <v>23</v>
      </c>
      <c r="D803" s="282">
        <v>1</v>
      </c>
      <c r="E803" s="37">
        <v>612513</v>
      </c>
      <c r="F803" s="273">
        <v>0</v>
      </c>
      <c r="G803" s="273">
        <f t="shared" si="17"/>
        <v>612513</v>
      </c>
      <c r="H803" s="20">
        <v>42270</v>
      </c>
      <c r="I803" s="28" t="s">
        <v>3856</v>
      </c>
      <c r="J803" s="18"/>
    </row>
    <row r="804" spans="1:10" s="42" customFormat="1" ht="40.5">
      <c r="A804" s="44">
        <v>8</v>
      </c>
      <c r="B804" s="12" t="s">
        <v>4075</v>
      </c>
      <c r="C804" s="21" t="s">
        <v>23</v>
      </c>
      <c r="D804" s="282">
        <v>1</v>
      </c>
      <c r="E804" s="37">
        <v>91300</v>
      </c>
      <c r="F804" s="273">
        <v>0</v>
      </c>
      <c r="G804" s="273">
        <f t="shared" si="17"/>
        <v>91300</v>
      </c>
      <c r="H804" s="20">
        <v>40921</v>
      </c>
      <c r="I804" s="28" t="s">
        <v>3856</v>
      </c>
      <c r="J804" s="18" t="s">
        <v>23</v>
      </c>
    </row>
    <row r="805" spans="1:10" s="42" customFormat="1" ht="40.5">
      <c r="A805" s="44">
        <v>9</v>
      </c>
      <c r="B805" s="12" t="s">
        <v>3910</v>
      </c>
      <c r="C805" s="21" t="s">
        <v>23</v>
      </c>
      <c r="D805" s="282">
        <v>1</v>
      </c>
      <c r="E805" s="37">
        <v>70450</v>
      </c>
      <c r="F805" s="273">
        <v>0</v>
      </c>
      <c r="G805" s="273">
        <f t="shared" si="17"/>
        <v>70450</v>
      </c>
      <c r="H805" s="20">
        <v>40921</v>
      </c>
      <c r="I805" s="28" t="s">
        <v>3856</v>
      </c>
      <c r="J805" s="18" t="s">
        <v>23</v>
      </c>
    </row>
    <row r="806" spans="1:10" s="42" customFormat="1" ht="40.5">
      <c r="A806" s="44">
        <v>10</v>
      </c>
      <c r="B806" s="12" t="s">
        <v>4076</v>
      </c>
      <c r="C806" s="21" t="s">
        <v>23</v>
      </c>
      <c r="D806" s="282">
        <v>1</v>
      </c>
      <c r="E806" s="37">
        <v>90000</v>
      </c>
      <c r="F806" s="273">
        <v>0</v>
      </c>
      <c r="G806" s="273">
        <f t="shared" si="17"/>
        <v>90000</v>
      </c>
      <c r="H806" s="20">
        <v>40921</v>
      </c>
      <c r="I806" s="28" t="s">
        <v>3856</v>
      </c>
      <c r="J806" s="18" t="s">
        <v>23</v>
      </c>
    </row>
    <row r="807" spans="1:10" s="42" customFormat="1" ht="40.5">
      <c r="A807" s="44">
        <v>11</v>
      </c>
      <c r="B807" s="12" t="s">
        <v>4077</v>
      </c>
      <c r="C807" s="21" t="s">
        <v>23</v>
      </c>
      <c r="D807" s="282">
        <v>1</v>
      </c>
      <c r="E807" s="37">
        <v>90000</v>
      </c>
      <c r="F807" s="273">
        <v>0</v>
      </c>
      <c r="G807" s="273">
        <f t="shared" si="17"/>
        <v>90000</v>
      </c>
      <c r="H807" s="20">
        <v>40921</v>
      </c>
      <c r="I807" s="28" t="s">
        <v>3856</v>
      </c>
      <c r="J807" s="18" t="s">
        <v>23</v>
      </c>
    </row>
    <row r="808" spans="1:10" s="42" customFormat="1" ht="40.5">
      <c r="A808" s="44">
        <v>12</v>
      </c>
      <c r="B808" s="12" t="s">
        <v>3989</v>
      </c>
      <c r="C808" s="21" t="s">
        <v>23</v>
      </c>
      <c r="D808" s="282">
        <v>1</v>
      </c>
      <c r="E808" s="37">
        <v>99100</v>
      </c>
      <c r="F808" s="6">
        <v>0</v>
      </c>
      <c r="G808" s="273">
        <f t="shared" si="17"/>
        <v>99100</v>
      </c>
      <c r="H808" s="20">
        <v>41674</v>
      </c>
      <c r="I808" s="28" t="s">
        <v>3856</v>
      </c>
      <c r="J808" s="18" t="s">
        <v>23</v>
      </c>
    </row>
    <row r="809" spans="1:10" s="42" customFormat="1" ht="40.5">
      <c r="A809" s="44">
        <v>13</v>
      </c>
      <c r="B809" s="21" t="s">
        <v>3987</v>
      </c>
      <c r="C809" s="21" t="s">
        <v>23</v>
      </c>
      <c r="D809" s="282">
        <v>1</v>
      </c>
      <c r="E809" s="37">
        <v>52000</v>
      </c>
      <c r="F809" s="6">
        <v>0</v>
      </c>
      <c r="G809" s="273">
        <v>52000</v>
      </c>
      <c r="H809" s="20">
        <v>40921</v>
      </c>
      <c r="I809" s="28" t="s">
        <v>3856</v>
      </c>
      <c r="J809" s="18"/>
    </row>
    <row r="810" spans="1:10" s="42" customFormat="1" ht="40.5">
      <c r="A810" s="44">
        <v>14</v>
      </c>
      <c r="B810" s="21" t="s">
        <v>3987</v>
      </c>
      <c r="C810" s="21" t="s">
        <v>23</v>
      </c>
      <c r="D810" s="282">
        <v>1</v>
      </c>
      <c r="E810" s="37">
        <v>52000</v>
      </c>
      <c r="F810" s="6">
        <v>0</v>
      </c>
      <c r="G810" s="273">
        <v>52000</v>
      </c>
      <c r="H810" s="20">
        <v>40921</v>
      </c>
      <c r="I810" s="28" t="s">
        <v>3856</v>
      </c>
      <c r="J810" s="18"/>
    </row>
    <row r="811" spans="1:10" s="42" customFormat="1" ht="40.5">
      <c r="A811" s="44">
        <v>15</v>
      </c>
      <c r="B811" s="21" t="s">
        <v>3987</v>
      </c>
      <c r="C811" s="21" t="s">
        <v>23</v>
      </c>
      <c r="D811" s="282">
        <v>1</v>
      </c>
      <c r="E811" s="37">
        <v>52000</v>
      </c>
      <c r="F811" s="6">
        <v>0</v>
      </c>
      <c r="G811" s="273">
        <v>52000</v>
      </c>
      <c r="H811" s="20">
        <v>40921</v>
      </c>
      <c r="I811" s="28" t="s">
        <v>3856</v>
      </c>
      <c r="J811" s="18"/>
    </row>
    <row r="812" spans="1:10" s="42" customFormat="1" ht="40.5">
      <c r="A812" s="44">
        <v>16</v>
      </c>
      <c r="B812" s="21" t="s">
        <v>3987</v>
      </c>
      <c r="C812" s="21" t="s">
        <v>23</v>
      </c>
      <c r="D812" s="282">
        <v>1</v>
      </c>
      <c r="E812" s="37">
        <v>55125</v>
      </c>
      <c r="F812" s="6">
        <v>0</v>
      </c>
      <c r="G812" s="273">
        <v>55125</v>
      </c>
      <c r="H812" s="20">
        <v>40921</v>
      </c>
      <c r="I812" s="28" t="s">
        <v>3856</v>
      </c>
      <c r="J812" s="18"/>
    </row>
    <row r="813" spans="1:10" s="42" customFormat="1" ht="40.5">
      <c r="A813" s="44">
        <v>17</v>
      </c>
      <c r="B813" s="21" t="s">
        <v>3987</v>
      </c>
      <c r="C813" s="21" t="s">
        <v>23</v>
      </c>
      <c r="D813" s="282">
        <v>1</v>
      </c>
      <c r="E813" s="37">
        <v>55125</v>
      </c>
      <c r="F813" s="6">
        <v>0</v>
      </c>
      <c r="G813" s="273">
        <v>55125</v>
      </c>
      <c r="H813" s="20">
        <v>40921</v>
      </c>
      <c r="I813" s="28" t="s">
        <v>3856</v>
      </c>
      <c r="J813" s="18"/>
    </row>
    <row r="814" spans="1:10" s="42" customFormat="1" ht="40.5">
      <c r="A814" s="44">
        <v>18</v>
      </c>
      <c r="B814" s="21" t="s">
        <v>3987</v>
      </c>
      <c r="C814" s="21" t="s">
        <v>23</v>
      </c>
      <c r="D814" s="282">
        <v>1</v>
      </c>
      <c r="E814" s="37">
        <v>55125</v>
      </c>
      <c r="F814" s="6">
        <v>0</v>
      </c>
      <c r="G814" s="273">
        <v>55125</v>
      </c>
      <c r="H814" s="20">
        <v>40921</v>
      </c>
      <c r="I814" s="28" t="s">
        <v>3856</v>
      </c>
      <c r="J814" s="18"/>
    </row>
    <row r="815" spans="1:10" s="42" customFormat="1" ht="40.5">
      <c r="A815" s="44">
        <v>19</v>
      </c>
      <c r="B815" s="21" t="s">
        <v>3987</v>
      </c>
      <c r="C815" s="21" t="s">
        <v>23</v>
      </c>
      <c r="D815" s="282">
        <v>1</v>
      </c>
      <c r="E815" s="37">
        <v>55125</v>
      </c>
      <c r="F815" s="6">
        <v>0</v>
      </c>
      <c r="G815" s="273">
        <v>55125</v>
      </c>
      <c r="H815" s="20">
        <v>40921</v>
      </c>
      <c r="I815" s="28" t="s">
        <v>3856</v>
      </c>
      <c r="J815" s="18"/>
    </row>
    <row r="816" spans="1:10" s="42" customFormat="1" ht="40.5">
      <c r="A816" s="44">
        <v>20</v>
      </c>
      <c r="B816" s="21" t="s">
        <v>3987</v>
      </c>
      <c r="C816" s="21" t="s">
        <v>23</v>
      </c>
      <c r="D816" s="282">
        <v>1</v>
      </c>
      <c r="E816" s="37">
        <v>55125</v>
      </c>
      <c r="F816" s="6">
        <v>0</v>
      </c>
      <c r="G816" s="273">
        <v>55125</v>
      </c>
      <c r="H816" s="20">
        <v>40921</v>
      </c>
      <c r="I816" s="28" t="s">
        <v>3856</v>
      </c>
      <c r="J816" s="18"/>
    </row>
    <row r="817" spans="1:10" s="42" customFormat="1" ht="40.5">
      <c r="A817" s="44">
        <v>21</v>
      </c>
      <c r="B817" s="21" t="s">
        <v>3987</v>
      </c>
      <c r="C817" s="21" t="s">
        <v>23</v>
      </c>
      <c r="D817" s="282">
        <v>1</v>
      </c>
      <c r="E817" s="37">
        <v>55125</v>
      </c>
      <c r="F817" s="6">
        <v>0</v>
      </c>
      <c r="G817" s="273">
        <v>55125</v>
      </c>
      <c r="H817" s="20">
        <v>40921</v>
      </c>
      <c r="I817" s="28" t="s">
        <v>3856</v>
      </c>
      <c r="J817" s="18"/>
    </row>
    <row r="818" spans="1:10" s="42" customFormat="1" ht="40.5">
      <c r="A818" s="44">
        <v>22</v>
      </c>
      <c r="B818" s="21" t="s">
        <v>3987</v>
      </c>
      <c r="C818" s="21" t="s">
        <v>23</v>
      </c>
      <c r="D818" s="282">
        <v>1</v>
      </c>
      <c r="E818" s="37">
        <v>55125</v>
      </c>
      <c r="F818" s="6">
        <v>0</v>
      </c>
      <c r="G818" s="273">
        <v>55125</v>
      </c>
      <c r="H818" s="20">
        <v>40921</v>
      </c>
      <c r="I818" s="28" t="s">
        <v>3856</v>
      </c>
      <c r="J818" s="18"/>
    </row>
    <row r="819" spans="1:10" s="42" customFormat="1" ht="40.5">
      <c r="A819" s="44">
        <v>23</v>
      </c>
      <c r="B819" s="21" t="s">
        <v>3987</v>
      </c>
      <c r="C819" s="21" t="s">
        <v>23</v>
      </c>
      <c r="D819" s="282">
        <v>1</v>
      </c>
      <c r="E819" s="37">
        <v>55125</v>
      </c>
      <c r="F819" s="6">
        <v>0</v>
      </c>
      <c r="G819" s="273">
        <v>55125</v>
      </c>
      <c r="H819" s="20">
        <v>40921</v>
      </c>
      <c r="I819" s="28" t="s">
        <v>3856</v>
      </c>
      <c r="J819" s="18"/>
    </row>
    <row r="820" spans="1:10" s="42" customFormat="1" ht="60.75">
      <c r="A820" s="44">
        <v>24</v>
      </c>
      <c r="B820" s="21" t="s">
        <v>4078</v>
      </c>
      <c r="C820" s="21" t="s">
        <v>4079</v>
      </c>
      <c r="D820" s="282">
        <v>1</v>
      </c>
      <c r="E820" s="37">
        <v>354000</v>
      </c>
      <c r="F820" s="6">
        <v>304833.26</v>
      </c>
      <c r="G820" s="273">
        <f>E820-F820</f>
        <v>49166.739999999991</v>
      </c>
      <c r="H820" s="20">
        <v>43770</v>
      </c>
      <c r="I820" s="28" t="s">
        <v>4080</v>
      </c>
      <c r="J820" s="18"/>
    </row>
    <row r="821" spans="1:10" s="42" customFormat="1" ht="121.5">
      <c r="A821" s="44">
        <v>25</v>
      </c>
      <c r="B821" s="21" t="s">
        <v>4181</v>
      </c>
      <c r="C821" s="677" t="s">
        <v>5998</v>
      </c>
      <c r="D821" s="282">
        <v>1</v>
      </c>
      <c r="E821" s="284">
        <v>50925</v>
      </c>
      <c r="F821" s="6">
        <v>0</v>
      </c>
      <c r="G821" s="284">
        <v>50925</v>
      </c>
      <c r="H821" s="20">
        <v>44083</v>
      </c>
      <c r="I821" s="28" t="s">
        <v>6012</v>
      </c>
      <c r="J821" s="18"/>
    </row>
    <row r="822" spans="1:10" s="42" customFormat="1" ht="121.5">
      <c r="A822" s="44">
        <v>26</v>
      </c>
      <c r="B822" s="21" t="s">
        <v>4181</v>
      </c>
      <c r="C822" s="677" t="s">
        <v>5998</v>
      </c>
      <c r="D822" s="282">
        <v>1</v>
      </c>
      <c r="E822" s="284">
        <v>50925</v>
      </c>
      <c r="F822" s="6">
        <v>0</v>
      </c>
      <c r="G822" s="284">
        <v>50925</v>
      </c>
      <c r="H822" s="20">
        <v>44083</v>
      </c>
      <c r="I822" s="28" t="s">
        <v>6012</v>
      </c>
      <c r="J822" s="18"/>
    </row>
    <row r="823" spans="1:10" s="42" customFormat="1" ht="121.5">
      <c r="A823" s="44">
        <v>27</v>
      </c>
      <c r="B823" s="21" t="s">
        <v>4181</v>
      </c>
      <c r="C823" s="677" t="s">
        <v>5998</v>
      </c>
      <c r="D823" s="282">
        <v>1</v>
      </c>
      <c r="E823" s="284">
        <v>50925</v>
      </c>
      <c r="F823" s="6">
        <v>0</v>
      </c>
      <c r="G823" s="284">
        <v>50925</v>
      </c>
      <c r="H823" s="20">
        <v>44083</v>
      </c>
      <c r="I823" s="28" t="s">
        <v>6012</v>
      </c>
      <c r="J823" s="18"/>
    </row>
    <row r="824" spans="1:10" s="42" customFormat="1" ht="121.5">
      <c r="A824" s="44">
        <v>28</v>
      </c>
      <c r="B824" s="21" t="s">
        <v>4181</v>
      </c>
      <c r="C824" s="677" t="s">
        <v>5998</v>
      </c>
      <c r="D824" s="282">
        <v>1</v>
      </c>
      <c r="E824" s="284">
        <v>50925</v>
      </c>
      <c r="F824" s="6">
        <v>0</v>
      </c>
      <c r="G824" s="284">
        <v>50925</v>
      </c>
      <c r="H824" s="20">
        <v>44083</v>
      </c>
      <c r="I824" s="28" t="s">
        <v>6012</v>
      </c>
      <c r="J824" s="18"/>
    </row>
    <row r="825" spans="1:10" s="42" customFormat="1" ht="121.5">
      <c r="A825" s="44">
        <v>29</v>
      </c>
      <c r="B825" s="21" t="s">
        <v>4181</v>
      </c>
      <c r="C825" s="677" t="s">
        <v>5998</v>
      </c>
      <c r="D825" s="282">
        <v>1</v>
      </c>
      <c r="E825" s="284">
        <v>50925</v>
      </c>
      <c r="F825" s="6">
        <v>0</v>
      </c>
      <c r="G825" s="284">
        <v>50925</v>
      </c>
      <c r="H825" s="20">
        <v>44083</v>
      </c>
      <c r="I825" s="28" t="s">
        <v>6012</v>
      </c>
      <c r="J825" s="18"/>
    </row>
    <row r="826" spans="1:10" s="42" customFormat="1" ht="121.5">
      <c r="A826" s="44">
        <v>30</v>
      </c>
      <c r="B826" s="21" t="s">
        <v>4181</v>
      </c>
      <c r="C826" s="677" t="s">
        <v>5998</v>
      </c>
      <c r="D826" s="282">
        <v>1</v>
      </c>
      <c r="E826" s="284">
        <v>50925</v>
      </c>
      <c r="F826" s="6">
        <v>0</v>
      </c>
      <c r="G826" s="284">
        <v>50925</v>
      </c>
      <c r="H826" s="20">
        <v>44083</v>
      </c>
      <c r="I826" s="28" t="s">
        <v>6012</v>
      </c>
      <c r="J826" s="18"/>
    </row>
    <row r="827" spans="1:10" s="42" customFormat="1" ht="121.5">
      <c r="A827" s="44">
        <v>31</v>
      </c>
      <c r="B827" s="21" t="s">
        <v>4181</v>
      </c>
      <c r="C827" s="677" t="s">
        <v>6000</v>
      </c>
      <c r="D827" s="282">
        <v>1</v>
      </c>
      <c r="E827" s="284">
        <v>58855</v>
      </c>
      <c r="F827" s="6">
        <v>0</v>
      </c>
      <c r="G827" s="284">
        <v>58855</v>
      </c>
      <c r="H827" s="20">
        <v>44083</v>
      </c>
      <c r="I827" s="28" t="s">
        <v>6013</v>
      </c>
      <c r="J827" s="18"/>
    </row>
    <row r="828" spans="1:10" s="42" customFormat="1" ht="121.5">
      <c r="A828" s="44">
        <v>32</v>
      </c>
      <c r="B828" s="21" t="s">
        <v>4181</v>
      </c>
      <c r="C828" s="677" t="s">
        <v>6000</v>
      </c>
      <c r="D828" s="282">
        <v>1</v>
      </c>
      <c r="E828" s="284">
        <v>58855</v>
      </c>
      <c r="F828" s="6">
        <v>0</v>
      </c>
      <c r="G828" s="284">
        <v>58855</v>
      </c>
      <c r="H828" s="20">
        <v>44083</v>
      </c>
      <c r="I828" s="28" t="s">
        <v>6013</v>
      </c>
      <c r="J828" s="18"/>
    </row>
    <row r="829" spans="1:10" s="42" customFormat="1" ht="121.5">
      <c r="A829" s="44">
        <v>33</v>
      </c>
      <c r="B829" s="21" t="s">
        <v>6002</v>
      </c>
      <c r="C829" s="21" t="s">
        <v>23</v>
      </c>
      <c r="D829" s="282">
        <v>1</v>
      </c>
      <c r="E829" s="284">
        <v>84133</v>
      </c>
      <c r="F829" s="6">
        <v>0</v>
      </c>
      <c r="G829" s="284">
        <v>84133</v>
      </c>
      <c r="H829" s="20">
        <v>44083</v>
      </c>
      <c r="I829" s="28" t="s">
        <v>6014</v>
      </c>
      <c r="J829" s="18"/>
    </row>
    <row r="830" spans="1:10" s="42" customFormat="1" ht="121.5">
      <c r="A830" s="44">
        <v>34</v>
      </c>
      <c r="B830" s="21" t="s">
        <v>6002</v>
      </c>
      <c r="C830" s="21" t="s">
        <v>23</v>
      </c>
      <c r="D830" s="282">
        <v>1</v>
      </c>
      <c r="E830" s="284">
        <v>84133</v>
      </c>
      <c r="F830" s="6">
        <v>0</v>
      </c>
      <c r="G830" s="284">
        <v>84133</v>
      </c>
      <c r="H830" s="20">
        <v>44083</v>
      </c>
      <c r="I830" s="28" t="s">
        <v>6014</v>
      </c>
      <c r="J830" s="18"/>
    </row>
    <row r="831" spans="1:10" s="42" customFormat="1" ht="40.5">
      <c r="A831" s="44">
        <v>35</v>
      </c>
      <c r="B831" s="21" t="s">
        <v>4155</v>
      </c>
      <c r="C831" s="21" t="s">
        <v>23</v>
      </c>
      <c r="D831" s="282">
        <v>1</v>
      </c>
      <c r="E831" s="284">
        <v>148240</v>
      </c>
      <c r="F831" s="6">
        <v>136710.17000000001</v>
      </c>
      <c r="G831" s="284">
        <f>E831-F831</f>
        <v>11529.829999999987</v>
      </c>
      <c r="H831" s="20">
        <v>44118</v>
      </c>
      <c r="I831" s="28" t="s">
        <v>6015</v>
      </c>
      <c r="J831" s="18"/>
    </row>
    <row r="832" spans="1:10" s="42" customFormat="1" ht="40.5">
      <c r="A832" s="44">
        <v>36</v>
      </c>
      <c r="B832" s="21" t="s">
        <v>6016</v>
      </c>
      <c r="C832" s="677" t="s">
        <v>6017</v>
      </c>
      <c r="D832" s="282">
        <v>1</v>
      </c>
      <c r="E832" s="284">
        <v>168600</v>
      </c>
      <c r="F832" s="6">
        <v>109590</v>
      </c>
      <c r="G832" s="284">
        <f>E832-F832</f>
        <v>59010</v>
      </c>
      <c r="H832" s="20">
        <v>43917</v>
      </c>
      <c r="I832" s="28" t="s">
        <v>6018</v>
      </c>
      <c r="J832" s="18"/>
    </row>
    <row r="833" spans="1:10" s="42" customFormat="1" ht="121.5">
      <c r="A833" s="44">
        <v>37</v>
      </c>
      <c r="B833" s="21" t="s">
        <v>6019</v>
      </c>
      <c r="C833" s="677" t="s">
        <v>6020</v>
      </c>
      <c r="D833" s="282">
        <v>1</v>
      </c>
      <c r="E833" s="284">
        <v>214288</v>
      </c>
      <c r="F833" s="6">
        <v>160715.96</v>
      </c>
      <c r="G833" s="284">
        <f>E833-F833</f>
        <v>53572.040000000008</v>
      </c>
      <c r="H833" s="20">
        <v>44083</v>
      </c>
      <c r="I833" s="28" t="s">
        <v>6014</v>
      </c>
      <c r="J833" s="18"/>
    </row>
    <row r="834" spans="1:10" s="42" customFormat="1" ht="121.5">
      <c r="A834" s="44">
        <v>38</v>
      </c>
      <c r="B834" s="21" t="s">
        <v>6019</v>
      </c>
      <c r="C834" s="677" t="s">
        <v>6020</v>
      </c>
      <c r="D834" s="282">
        <v>1</v>
      </c>
      <c r="E834" s="284">
        <v>214288</v>
      </c>
      <c r="F834" s="6">
        <v>160715.96</v>
      </c>
      <c r="G834" s="284">
        <f>E834-F834</f>
        <v>53572.040000000008</v>
      </c>
      <c r="H834" s="20">
        <v>44083</v>
      </c>
      <c r="I834" s="28" t="s">
        <v>6014</v>
      </c>
      <c r="J834" s="18"/>
    </row>
    <row r="835" spans="1:10" s="375" customFormat="1" ht="159.75" customHeight="1">
      <c r="A835" s="44">
        <v>39</v>
      </c>
      <c r="B835" s="21" t="s">
        <v>8785</v>
      </c>
      <c r="C835" s="21" t="s">
        <v>23</v>
      </c>
      <c r="D835" s="282">
        <v>1</v>
      </c>
      <c r="E835" s="284">
        <v>62904</v>
      </c>
      <c r="F835" s="6">
        <v>0</v>
      </c>
      <c r="G835" s="284">
        <f t="shared" ref="G835:G850" si="18">E835-F835</f>
        <v>62904</v>
      </c>
      <c r="H835" s="20">
        <v>44477</v>
      </c>
      <c r="I835" s="28" t="s">
        <v>8811</v>
      </c>
      <c r="J835" s="18" t="s">
        <v>23</v>
      </c>
    </row>
    <row r="836" spans="1:10" s="375" customFormat="1" ht="159.75" customHeight="1">
      <c r="A836" s="44">
        <v>40</v>
      </c>
      <c r="B836" s="21" t="s">
        <v>8787</v>
      </c>
      <c r="C836" s="21" t="s">
        <v>23</v>
      </c>
      <c r="D836" s="282">
        <v>1</v>
      </c>
      <c r="E836" s="284">
        <v>62282.09</v>
      </c>
      <c r="F836" s="6">
        <v>0</v>
      </c>
      <c r="G836" s="284">
        <f t="shared" si="18"/>
        <v>62282.09</v>
      </c>
      <c r="H836" s="20">
        <v>44477</v>
      </c>
      <c r="I836" s="28" t="s">
        <v>8811</v>
      </c>
      <c r="J836" s="18" t="s">
        <v>23</v>
      </c>
    </row>
    <row r="837" spans="1:10" s="375" customFormat="1" ht="159.75" customHeight="1">
      <c r="A837" s="44">
        <v>41</v>
      </c>
      <c r="B837" s="21" t="s">
        <v>8812</v>
      </c>
      <c r="C837" s="21" t="s">
        <v>23</v>
      </c>
      <c r="D837" s="282">
        <v>1</v>
      </c>
      <c r="E837" s="284">
        <v>53125</v>
      </c>
      <c r="F837" s="6">
        <v>0</v>
      </c>
      <c r="G837" s="284">
        <f t="shared" si="18"/>
        <v>53125</v>
      </c>
      <c r="H837" s="20">
        <v>44477</v>
      </c>
      <c r="I837" s="28" t="s">
        <v>8813</v>
      </c>
      <c r="J837" s="18"/>
    </row>
    <row r="838" spans="1:10" s="375" customFormat="1" ht="159.75" customHeight="1">
      <c r="A838" s="44">
        <v>42</v>
      </c>
      <c r="B838" s="21" t="s">
        <v>8814</v>
      </c>
      <c r="C838" s="21" t="s">
        <v>23</v>
      </c>
      <c r="D838" s="282">
        <v>1</v>
      </c>
      <c r="E838" s="284">
        <v>111440</v>
      </c>
      <c r="F838" s="6">
        <v>107725.34</v>
      </c>
      <c r="G838" s="284">
        <f>E838-F838</f>
        <v>3714.6600000000035</v>
      </c>
      <c r="H838" s="20">
        <v>44477</v>
      </c>
      <c r="I838" s="28" t="s">
        <v>8815</v>
      </c>
      <c r="J838" s="18"/>
    </row>
    <row r="839" spans="1:10" s="375" customFormat="1" ht="159.75" customHeight="1">
      <c r="A839" s="44">
        <v>43</v>
      </c>
      <c r="B839" s="21" t="s">
        <v>8816</v>
      </c>
      <c r="C839" s="21" t="s">
        <v>23</v>
      </c>
      <c r="D839" s="282">
        <v>1</v>
      </c>
      <c r="E839" s="284">
        <v>95520</v>
      </c>
      <c r="F839" s="6">
        <v>0</v>
      </c>
      <c r="G839" s="284">
        <f t="shared" si="18"/>
        <v>95520</v>
      </c>
      <c r="H839" s="20">
        <v>44477</v>
      </c>
      <c r="I839" s="28" t="s">
        <v>8815</v>
      </c>
      <c r="J839" s="18"/>
    </row>
    <row r="840" spans="1:10" s="375" customFormat="1" ht="159.75" customHeight="1">
      <c r="A840" s="44">
        <v>44</v>
      </c>
      <c r="B840" s="21" t="s">
        <v>8817</v>
      </c>
      <c r="C840" s="21" t="s">
        <v>23</v>
      </c>
      <c r="D840" s="282">
        <v>1</v>
      </c>
      <c r="E840" s="284">
        <v>80769.119999999995</v>
      </c>
      <c r="F840" s="6">
        <v>0</v>
      </c>
      <c r="G840" s="284">
        <f t="shared" si="18"/>
        <v>80769.119999999995</v>
      </c>
      <c r="H840" s="20">
        <v>44477</v>
      </c>
      <c r="I840" s="28" t="s">
        <v>8818</v>
      </c>
      <c r="J840" s="18"/>
    </row>
    <row r="841" spans="1:10" s="375" customFormat="1" ht="159.75" customHeight="1">
      <c r="A841" s="44">
        <v>45</v>
      </c>
      <c r="B841" s="21" t="s">
        <v>8817</v>
      </c>
      <c r="C841" s="21" t="s">
        <v>23</v>
      </c>
      <c r="D841" s="282">
        <v>1</v>
      </c>
      <c r="E841" s="284">
        <v>80769.119999999995</v>
      </c>
      <c r="F841" s="6">
        <v>0</v>
      </c>
      <c r="G841" s="284">
        <f t="shared" si="18"/>
        <v>80769.119999999995</v>
      </c>
      <c r="H841" s="20">
        <v>44477</v>
      </c>
      <c r="I841" s="28" t="s">
        <v>8818</v>
      </c>
      <c r="J841" s="18"/>
    </row>
    <row r="842" spans="1:10" s="375" customFormat="1" ht="159.75" customHeight="1">
      <c r="A842" s="44">
        <v>46</v>
      </c>
      <c r="B842" s="21" t="s">
        <v>8819</v>
      </c>
      <c r="C842" s="21" t="s">
        <v>23</v>
      </c>
      <c r="D842" s="282">
        <v>1</v>
      </c>
      <c r="E842" s="284">
        <v>80769.119999999995</v>
      </c>
      <c r="F842" s="6">
        <v>0</v>
      </c>
      <c r="G842" s="284">
        <f t="shared" si="18"/>
        <v>80769.119999999995</v>
      </c>
      <c r="H842" s="20">
        <v>44477</v>
      </c>
      <c r="I842" s="28" t="s">
        <v>8818</v>
      </c>
      <c r="J842" s="18"/>
    </row>
    <row r="843" spans="1:10" s="375" customFormat="1" ht="159.75" customHeight="1">
      <c r="A843" s="44">
        <v>47</v>
      </c>
      <c r="B843" s="21" t="s">
        <v>8819</v>
      </c>
      <c r="C843" s="21" t="s">
        <v>23</v>
      </c>
      <c r="D843" s="282">
        <v>1</v>
      </c>
      <c r="E843" s="284">
        <v>80769.119999999995</v>
      </c>
      <c r="F843" s="6">
        <v>0</v>
      </c>
      <c r="G843" s="284">
        <f t="shared" si="18"/>
        <v>80769.119999999995</v>
      </c>
      <c r="H843" s="20">
        <v>44477</v>
      </c>
      <c r="I843" s="28" t="s">
        <v>8818</v>
      </c>
      <c r="J843" s="18"/>
    </row>
    <row r="844" spans="1:10" s="375" customFormat="1" ht="159.75" customHeight="1">
      <c r="A844" s="44">
        <v>48</v>
      </c>
      <c r="B844" s="21" t="s">
        <v>8820</v>
      </c>
      <c r="C844" s="21" t="s">
        <v>23</v>
      </c>
      <c r="D844" s="282">
        <v>1</v>
      </c>
      <c r="E844" s="284">
        <v>80769.119999999995</v>
      </c>
      <c r="F844" s="6">
        <v>0</v>
      </c>
      <c r="G844" s="284">
        <f t="shared" si="18"/>
        <v>80769.119999999995</v>
      </c>
      <c r="H844" s="20">
        <v>44477</v>
      </c>
      <c r="I844" s="28" t="s">
        <v>8818</v>
      </c>
      <c r="J844" s="18"/>
    </row>
    <row r="845" spans="1:10" s="375" customFormat="1" ht="159.75" customHeight="1">
      <c r="A845" s="44">
        <v>49</v>
      </c>
      <c r="B845" s="21" t="s">
        <v>8820</v>
      </c>
      <c r="C845" s="21" t="s">
        <v>23</v>
      </c>
      <c r="D845" s="282">
        <v>1</v>
      </c>
      <c r="E845" s="284">
        <v>80769.119999999995</v>
      </c>
      <c r="F845" s="6">
        <v>0</v>
      </c>
      <c r="G845" s="284">
        <f t="shared" si="18"/>
        <v>80769.119999999995</v>
      </c>
      <c r="H845" s="20">
        <v>44477</v>
      </c>
      <c r="I845" s="28" t="s">
        <v>8818</v>
      </c>
      <c r="J845" s="18"/>
    </row>
    <row r="846" spans="1:10" s="375" customFormat="1" ht="159.75" customHeight="1">
      <c r="A846" s="44">
        <v>50</v>
      </c>
      <c r="B846" s="21" t="s">
        <v>8821</v>
      </c>
      <c r="C846" s="21" t="s">
        <v>23</v>
      </c>
      <c r="D846" s="282">
        <v>1</v>
      </c>
      <c r="E846" s="284">
        <v>53043.4</v>
      </c>
      <c r="F846" s="6">
        <v>0</v>
      </c>
      <c r="G846" s="284">
        <f t="shared" si="18"/>
        <v>53043.4</v>
      </c>
      <c r="H846" s="20">
        <v>44477</v>
      </c>
      <c r="I846" s="28" t="s">
        <v>8822</v>
      </c>
      <c r="J846" s="18"/>
    </row>
    <row r="847" spans="1:10" s="375" customFormat="1" ht="159.75" customHeight="1">
      <c r="A847" s="44">
        <v>51</v>
      </c>
      <c r="B847" s="21" t="s">
        <v>8821</v>
      </c>
      <c r="C847" s="21" t="s">
        <v>23</v>
      </c>
      <c r="D847" s="282">
        <v>1</v>
      </c>
      <c r="E847" s="284">
        <v>53043.4</v>
      </c>
      <c r="F847" s="6">
        <v>0</v>
      </c>
      <c r="G847" s="284">
        <f t="shared" si="18"/>
        <v>53043.4</v>
      </c>
      <c r="H847" s="20">
        <v>44477</v>
      </c>
      <c r="I847" s="28" t="s">
        <v>8822</v>
      </c>
      <c r="J847" s="18"/>
    </row>
    <row r="848" spans="1:10" s="375" customFormat="1" ht="159.75" customHeight="1">
      <c r="A848" s="44">
        <v>52</v>
      </c>
      <c r="B848" s="21" t="s">
        <v>8821</v>
      </c>
      <c r="C848" s="21" t="s">
        <v>23</v>
      </c>
      <c r="D848" s="282">
        <v>1</v>
      </c>
      <c r="E848" s="284">
        <v>53043.4</v>
      </c>
      <c r="F848" s="6">
        <v>0</v>
      </c>
      <c r="G848" s="284">
        <f t="shared" si="18"/>
        <v>53043.4</v>
      </c>
      <c r="H848" s="20">
        <v>44477</v>
      </c>
      <c r="I848" s="28" t="s">
        <v>8822</v>
      </c>
      <c r="J848" s="18"/>
    </row>
    <row r="849" spans="1:10" s="375" customFormat="1" ht="159.75" customHeight="1">
      <c r="A849" s="44">
        <v>53</v>
      </c>
      <c r="B849" s="21" t="s">
        <v>8821</v>
      </c>
      <c r="C849" s="21" t="s">
        <v>23</v>
      </c>
      <c r="D849" s="282">
        <v>1</v>
      </c>
      <c r="E849" s="284">
        <v>53043.4</v>
      </c>
      <c r="F849" s="6">
        <v>0</v>
      </c>
      <c r="G849" s="284">
        <f t="shared" si="18"/>
        <v>53043.4</v>
      </c>
      <c r="H849" s="20">
        <v>44477</v>
      </c>
      <c r="I849" s="28" t="s">
        <v>8822</v>
      </c>
      <c r="J849" s="18"/>
    </row>
    <row r="850" spans="1:10" s="375" customFormat="1" ht="159.75" customHeight="1">
      <c r="A850" s="44">
        <v>54</v>
      </c>
      <c r="B850" s="21" t="s">
        <v>8823</v>
      </c>
      <c r="C850" s="21" t="s">
        <v>23</v>
      </c>
      <c r="D850" s="282">
        <v>1</v>
      </c>
      <c r="E850" s="284">
        <v>95042.4</v>
      </c>
      <c r="F850" s="6">
        <v>0</v>
      </c>
      <c r="G850" s="284">
        <f t="shared" si="18"/>
        <v>95042.4</v>
      </c>
      <c r="H850" s="20">
        <v>44477</v>
      </c>
      <c r="I850" s="28" t="s">
        <v>8824</v>
      </c>
      <c r="J850" s="18"/>
    </row>
    <row r="851" spans="1:10" s="375" customFormat="1" ht="159.75" customHeight="1">
      <c r="A851" s="44">
        <v>55</v>
      </c>
      <c r="B851" s="21" t="s">
        <v>8825</v>
      </c>
      <c r="C851" s="21" t="s">
        <v>23</v>
      </c>
      <c r="D851" s="282">
        <v>1</v>
      </c>
      <c r="E851" s="284">
        <v>90400</v>
      </c>
      <c r="F851" s="6">
        <v>0</v>
      </c>
      <c r="G851" s="284">
        <f>E851-F851</f>
        <v>90400</v>
      </c>
      <c r="H851" s="20">
        <v>44543</v>
      </c>
      <c r="I851" s="28" t="s">
        <v>8826</v>
      </c>
      <c r="J851" s="18"/>
    </row>
    <row r="852" spans="1:10" s="42" customFormat="1" ht="22.5">
      <c r="A852" s="106" t="s">
        <v>1340</v>
      </c>
      <c r="B852" s="162" t="s">
        <v>3831</v>
      </c>
      <c r="C852" s="163"/>
      <c r="D852" s="10">
        <f>D797+D798+D799+D800+D801+D802+D803+D804+D805+D806+D807+D808+D809+D810+D811+D812+D813+D814+D815+D816+D817+D818+D819+D820+D821+D822+D823+D824+D825+D826+D827+D828+D829+D830+D831+D832+D833+D834+D835+D836+D837+D838+D839+D840+D841+D842+D843+D844+D845+D846+D847+D848+D849+D850+D851</f>
        <v>55</v>
      </c>
      <c r="E852" s="167">
        <f>E797+E798+E799+E800+E801+E802+E803+E804+E805+E806+E807+E808+E809+E810+E811+E812+E813+E814+E815+E816+E817+E818+E819+E820+E821+E822+E823+E824+E825+E826+E827+E828+E829+E830+E831+E832+E833+E834+E835+E836+E837+E838+E839+E840+E841+E842+E843+E844+E845+E846+E847+E848+E849+E850+E851</f>
        <v>5326979.5700000022</v>
      </c>
      <c r="F852" s="167">
        <f>F797+F798+F799+F800+F801+F802+F803+F804+F805+F806+F807+F808+F809+F810+F811+F812+F813+F814+F815+F816+F817+F818+F819+F820+F821+F822+F823+F824+F825+F826+F827+F828+F829+F830+F831+F832+F833+F834+F835+F836+F837+F838+F839+F840+F841+F842+F843+F844+F845+F846+F847+F848+F849+F850+F851</f>
        <v>980290.69</v>
      </c>
      <c r="G852" s="35">
        <f>G797+G798+G799+G800+G801+G802+G803+G804+G805+G806+G807+G808+G809+G810+G811+G812+G813+G814+G815+G816+G817+G818+G819+G820+G821+G822+G823+G824+G825+G826+G827+G828+G829+G830+G831+G832+G833+G834+G835+G836+G837+G838+G839+G840+G841+G842+G843+G844+G845+G846+G847+G848+G849+G850+G851</f>
        <v>4346688.8800000008</v>
      </c>
      <c r="H852" s="11" t="s">
        <v>23</v>
      </c>
      <c r="I852" s="103" t="s">
        <v>23</v>
      </c>
      <c r="J852" s="11" t="s">
        <v>23</v>
      </c>
    </row>
    <row r="853" spans="1:10" s="42" customFormat="1" ht="22.5">
      <c r="A853" s="106" t="s">
        <v>1342</v>
      </c>
      <c r="B853" s="1049" t="s">
        <v>3832</v>
      </c>
      <c r="C853" s="1057"/>
      <c r="D853" s="1057"/>
      <c r="E853" s="1057"/>
      <c r="F853" s="1057"/>
      <c r="G853" s="1057"/>
      <c r="H853" s="1057"/>
      <c r="I853" s="1057"/>
      <c r="J853" s="1058"/>
    </row>
    <row r="854" spans="1:10" s="42" customFormat="1" ht="40.5">
      <c r="A854" s="44">
        <v>1</v>
      </c>
      <c r="B854" s="21" t="s">
        <v>4135</v>
      </c>
      <c r="C854" s="21" t="s">
        <v>6022</v>
      </c>
      <c r="D854" s="282">
        <v>1</v>
      </c>
      <c r="E854" s="6">
        <v>42000</v>
      </c>
      <c r="F854" s="273">
        <v>0</v>
      </c>
      <c r="G854" s="273">
        <f t="shared" ref="G854:G858" si="19">E854-F854</f>
        <v>42000</v>
      </c>
      <c r="H854" s="20">
        <v>42024</v>
      </c>
      <c r="I854" s="28" t="s">
        <v>4081</v>
      </c>
      <c r="J854" s="18" t="s">
        <v>23</v>
      </c>
    </row>
    <row r="855" spans="1:10" s="42" customFormat="1" ht="40.5">
      <c r="A855" s="44">
        <v>2</v>
      </c>
      <c r="B855" s="21" t="s">
        <v>4082</v>
      </c>
      <c r="C855" s="21" t="s">
        <v>23</v>
      </c>
      <c r="D855" s="282">
        <v>1</v>
      </c>
      <c r="E855" s="6">
        <v>42587.22</v>
      </c>
      <c r="F855" s="273">
        <v>0</v>
      </c>
      <c r="G855" s="273">
        <f t="shared" si="19"/>
        <v>42587.22</v>
      </c>
      <c r="H855" s="20">
        <v>41558</v>
      </c>
      <c r="I855" s="28" t="s">
        <v>3905</v>
      </c>
      <c r="J855" s="18"/>
    </row>
    <row r="856" spans="1:10" s="42" customFormat="1" ht="40.5">
      <c r="A856" s="44">
        <v>3</v>
      </c>
      <c r="B856" s="21" t="s">
        <v>4083</v>
      </c>
      <c r="C856" s="21" t="s">
        <v>4084</v>
      </c>
      <c r="D856" s="282">
        <v>1</v>
      </c>
      <c r="E856" s="6">
        <v>44500</v>
      </c>
      <c r="F856" s="273">
        <v>0</v>
      </c>
      <c r="G856" s="273">
        <f t="shared" si="19"/>
        <v>44500</v>
      </c>
      <c r="H856" s="20">
        <v>40921</v>
      </c>
      <c r="I856" s="20" t="s">
        <v>3856</v>
      </c>
      <c r="J856" s="18"/>
    </row>
    <row r="857" spans="1:10" s="42" customFormat="1" ht="40.5">
      <c r="A857" s="44">
        <v>4</v>
      </c>
      <c r="B857" s="21" t="s">
        <v>4085</v>
      </c>
      <c r="C857" s="21" t="s">
        <v>23</v>
      </c>
      <c r="D857" s="282">
        <v>1</v>
      </c>
      <c r="E857" s="6">
        <v>45100</v>
      </c>
      <c r="F857" s="273">
        <v>0</v>
      </c>
      <c r="G857" s="273">
        <f t="shared" si="19"/>
        <v>45100</v>
      </c>
      <c r="H857" s="20">
        <v>40921</v>
      </c>
      <c r="I857" s="20" t="s">
        <v>3856</v>
      </c>
      <c r="J857" s="18"/>
    </row>
    <row r="858" spans="1:10" s="42" customFormat="1" ht="40.5">
      <c r="A858" s="44">
        <v>5</v>
      </c>
      <c r="B858" s="21" t="s">
        <v>3996</v>
      </c>
      <c r="C858" s="21" t="s">
        <v>23</v>
      </c>
      <c r="D858" s="282">
        <v>1</v>
      </c>
      <c r="E858" s="6">
        <v>47150</v>
      </c>
      <c r="F858" s="273">
        <v>0</v>
      </c>
      <c r="G858" s="273">
        <f t="shared" si="19"/>
        <v>47150</v>
      </c>
      <c r="H858" s="20">
        <v>40921</v>
      </c>
      <c r="I858" s="20" t="s">
        <v>3856</v>
      </c>
      <c r="J858" s="18"/>
    </row>
    <row r="859" spans="1:10" s="42" customFormat="1" ht="40.5">
      <c r="A859" s="44">
        <v>6</v>
      </c>
      <c r="B859" s="21" t="s">
        <v>3849</v>
      </c>
      <c r="C859" s="21" t="s">
        <v>23</v>
      </c>
      <c r="D859" s="282">
        <v>1</v>
      </c>
      <c r="E859" s="6">
        <v>47920</v>
      </c>
      <c r="F859" s="273">
        <v>0</v>
      </c>
      <c r="G859" s="273">
        <f>E859-F859</f>
        <v>47920</v>
      </c>
      <c r="H859" s="20">
        <v>43878</v>
      </c>
      <c r="I859" s="28" t="s">
        <v>6021</v>
      </c>
      <c r="J859" s="18"/>
    </row>
    <row r="860" spans="1:10" s="42" customFormat="1" ht="40.5">
      <c r="A860" s="44">
        <v>7</v>
      </c>
      <c r="B860" s="21" t="s">
        <v>3944</v>
      </c>
      <c r="C860" s="21" t="s">
        <v>23</v>
      </c>
      <c r="D860" s="282">
        <v>1</v>
      </c>
      <c r="E860" s="6">
        <v>48859.5</v>
      </c>
      <c r="F860" s="273">
        <v>6514.85</v>
      </c>
      <c r="G860" s="273">
        <f t="shared" ref="G860:G879" si="20">E860-F860</f>
        <v>42344.65</v>
      </c>
      <c r="H860" s="20">
        <v>41373</v>
      </c>
      <c r="I860" s="28" t="s">
        <v>3903</v>
      </c>
      <c r="J860" s="18"/>
    </row>
    <row r="861" spans="1:10" s="375" customFormat="1" ht="121.5">
      <c r="A861" s="44">
        <v>8</v>
      </c>
      <c r="B861" s="21" t="s">
        <v>8789</v>
      </c>
      <c r="C861" s="21" t="s">
        <v>23</v>
      </c>
      <c r="D861" s="282">
        <v>1</v>
      </c>
      <c r="E861" s="6">
        <v>44317</v>
      </c>
      <c r="F861" s="273">
        <v>0</v>
      </c>
      <c r="G861" s="273">
        <f t="shared" si="20"/>
        <v>44317</v>
      </c>
      <c r="H861" s="20">
        <v>44477</v>
      </c>
      <c r="I861" s="28" t="s">
        <v>8811</v>
      </c>
      <c r="J861" s="18"/>
    </row>
    <row r="862" spans="1:10" s="375" customFormat="1" ht="121.5">
      <c r="A862" s="44">
        <v>9</v>
      </c>
      <c r="B862" s="21" t="s">
        <v>8789</v>
      </c>
      <c r="C862" s="21" t="s">
        <v>23</v>
      </c>
      <c r="D862" s="282">
        <v>1</v>
      </c>
      <c r="E862" s="6">
        <v>44317</v>
      </c>
      <c r="F862" s="273">
        <v>0</v>
      </c>
      <c r="G862" s="273">
        <f t="shared" si="20"/>
        <v>44317</v>
      </c>
      <c r="H862" s="20">
        <v>44477</v>
      </c>
      <c r="I862" s="28" t="s">
        <v>8811</v>
      </c>
      <c r="J862" s="18"/>
    </row>
    <row r="863" spans="1:10" s="375" customFormat="1" ht="121.5">
      <c r="A863" s="44">
        <v>10</v>
      </c>
      <c r="B863" s="21" t="s">
        <v>8789</v>
      </c>
      <c r="C863" s="21" t="s">
        <v>23</v>
      </c>
      <c r="D863" s="282">
        <v>1</v>
      </c>
      <c r="E863" s="6">
        <v>44317</v>
      </c>
      <c r="F863" s="273">
        <v>0</v>
      </c>
      <c r="G863" s="273">
        <f t="shared" si="20"/>
        <v>44317</v>
      </c>
      <c r="H863" s="20">
        <v>44477</v>
      </c>
      <c r="I863" s="28" t="s">
        <v>8811</v>
      </c>
      <c r="J863" s="18"/>
    </row>
    <row r="864" spans="1:10" s="375" customFormat="1" ht="121.5">
      <c r="A864" s="44">
        <v>11</v>
      </c>
      <c r="B864" s="21" t="s">
        <v>8789</v>
      </c>
      <c r="C864" s="21" t="s">
        <v>23</v>
      </c>
      <c r="D864" s="282">
        <v>1</v>
      </c>
      <c r="E864" s="6">
        <v>44317</v>
      </c>
      <c r="F864" s="273">
        <v>0</v>
      </c>
      <c r="G864" s="273">
        <f t="shared" si="20"/>
        <v>44317</v>
      </c>
      <c r="H864" s="20">
        <v>44477</v>
      </c>
      <c r="I864" s="28" t="s">
        <v>8811</v>
      </c>
      <c r="J864" s="18"/>
    </row>
    <row r="865" spans="1:10" s="375" customFormat="1" ht="121.5">
      <c r="A865" s="44">
        <v>12</v>
      </c>
      <c r="B865" s="21" t="s">
        <v>8789</v>
      </c>
      <c r="C865" s="21" t="s">
        <v>23</v>
      </c>
      <c r="D865" s="282">
        <v>1</v>
      </c>
      <c r="E865" s="6">
        <v>44317</v>
      </c>
      <c r="F865" s="273">
        <v>0</v>
      </c>
      <c r="G865" s="273">
        <f t="shared" si="20"/>
        <v>44317</v>
      </c>
      <c r="H865" s="20">
        <v>44477</v>
      </c>
      <c r="I865" s="28" t="s">
        <v>8811</v>
      </c>
      <c r="J865" s="18"/>
    </row>
    <row r="866" spans="1:10" s="375" customFormat="1" ht="121.5">
      <c r="A866" s="44">
        <v>13</v>
      </c>
      <c r="B866" s="21" t="s">
        <v>8789</v>
      </c>
      <c r="C866" s="21" t="s">
        <v>23</v>
      </c>
      <c r="D866" s="282">
        <v>1</v>
      </c>
      <c r="E866" s="6">
        <v>44317</v>
      </c>
      <c r="F866" s="273">
        <v>0</v>
      </c>
      <c r="G866" s="273">
        <f t="shared" si="20"/>
        <v>44317</v>
      </c>
      <c r="H866" s="20">
        <v>44477</v>
      </c>
      <c r="I866" s="28" t="s">
        <v>8811</v>
      </c>
      <c r="J866" s="18"/>
    </row>
    <row r="867" spans="1:10" s="375" customFormat="1" ht="121.5">
      <c r="A867" s="44">
        <v>14</v>
      </c>
      <c r="B867" s="21" t="s">
        <v>8789</v>
      </c>
      <c r="C867" s="21" t="s">
        <v>23</v>
      </c>
      <c r="D867" s="282">
        <v>1</v>
      </c>
      <c r="E867" s="6">
        <v>44317</v>
      </c>
      <c r="F867" s="273">
        <v>0</v>
      </c>
      <c r="G867" s="273">
        <f t="shared" si="20"/>
        <v>44317</v>
      </c>
      <c r="H867" s="20">
        <v>44477</v>
      </c>
      <c r="I867" s="28" t="s">
        <v>8811</v>
      </c>
      <c r="J867" s="18"/>
    </row>
    <row r="868" spans="1:10" s="375" customFormat="1" ht="121.5">
      <c r="A868" s="44">
        <v>15</v>
      </c>
      <c r="B868" s="21" t="s">
        <v>8789</v>
      </c>
      <c r="C868" s="21" t="s">
        <v>23</v>
      </c>
      <c r="D868" s="282">
        <v>1</v>
      </c>
      <c r="E868" s="6">
        <v>44317</v>
      </c>
      <c r="F868" s="273">
        <v>0</v>
      </c>
      <c r="G868" s="273">
        <f t="shared" si="20"/>
        <v>44317</v>
      </c>
      <c r="H868" s="20">
        <v>44477</v>
      </c>
      <c r="I868" s="28" t="s">
        <v>8811</v>
      </c>
      <c r="J868" s="18"/>
    </row>
    <row r="869" spans="1:10" s="375" customFormat="1" ht="121.5">
      <c r="A869" s="44">
        <v>16</v>
      </c>
      <c r="B869" s="21" t="s">
        <v>8789</v>
      </c>
      <c r="C869" s="21" t="s">
        <v>23</v>
      </c>
      <c r="D869" s="282">
        <v>1</v>
      </c>
      <c r="E869" s="6">
        <v>44317</v>
      </c>
      <c r="F869" s="273">
        <v>0</v>
      </c>
      <c r="G869" s="273">
        <f t="shared" si="20"/>
        <v>44317</v>
      </c>
      <c r="H869" s="20">
        <v>44477</v>
      </c>
      <c r="I869" s="28" t="s">
        <v>8811</v>
      </c>
      <c r="J869" s="18"/>
    </row>
    <row r="870" spans="1:10" s="375" customFormat="1" ht="121.5">
      <c r="A870" s="44">
        <v>17</v>
      </c>
      <c r="B870" s="21" t="s">
        <v>8789</v>
      </c>
      <c r="C870" s="21" t="s">
        <v>23</v>
      </c>
      <c r="D870" s="282">
        <v>1</v>
      </c>
      <c r="E870" s="6">
        <v>44317</v>
      </c>
      <c r="F870" s="273">
        <v>0</v>
      </c>
      <c r="G870" s="273">
        <f t="shared" si="20"/>
        <v>44317</v>
      </c>
      <c r="H870" s="20">
        <v>44477</v>
      </c>
      <c r="I870" s="28" t="s">
        <v>8811</v>
      </c>
      <c r="J870" s="18"/>
    </row>
    <row r="871" spans="1:10" s="375" customFormat="1" ht="121.5">
      <c r="A871" s="44">
        <v>18</v>
      </c>
      <c r="B871" s="21" t="s">
        <v>8789</v>
      </c>
      <c r="C871" s="21" t="s">
        <v>23</v>
      </c>
      <c r="D871" s="282">
        <v>1</v>
      </c>
      <c r="E871" s="6">
        <v>44317</v>
      </c>
      <c r="F871" s="273">
        <v>0</v>
      </c>
      <c r="G871" s="273">
        <f t="shared" si="20"/>
        <v>44317</v>
      </c>
      <c r="H871" s="20">
        <v>44477</v>
      </c>
      <c r="I871" s="28" t="s">
        <v>8811</v>
      </c>
      <c r="J871" s="18"/>
    </row>
    <row r="872" spans="1:10" s="375" customFormat="1" ht="121.5">
      <c r="A872" s="44">
        <v>19</v>
      </c>
      <c r="B872" s="21" t="s">
        <v>8789</v>
      </c>
      <c r="C872" s="21" t="s">
        <v>23</v>
      </c>
      <c r="D872" s="282">
        <v>1</v>
      </c>
      <c r="E872" s="6">
        <v>44317</v>
      </c>
      <c r="F872" s="273">
        <v>0</v>
      </c>
      <c r="G872" s="273">
        <f t="shared" si="20"/>
        <v>44317</v>
      </c>
      <c r="H872" s="20">
        <v>44477</v>
      </c>
      <c r="I872" s="28" t="s">
        <v>8811</v>
      </c>
      <c r="J872" s="18"/>
    </row>
    <row r="873" spans="1:10" s="375" customFormat="1" ht="121.5">
      <c r="A873" s="44">
        <v>20</v>
      </c>
      <c r="B873" s="21" t="s">
        <v>8789</v>
      </c>
      <c r="C873" s="21" t="s">
        <v>23</v>
      </c>
      <c r="D873" s="282">
        <v>1</v>
      </c>
      <c r="E873" s="6">
        <v>44317</v>
      </c>
      <c r="F873" s="273">
        <v>0</v>
      </c>
      <c r="G873" s="273">
        <f t="shared" si="20"/>
        <v>44317</v>
      </c>
      <c r="H873" s="20">
        <v>44477</v>
      </c>
      <c r="I873" s="28" t="s">
        <v>8811</v>
      </c>
      <c r="J873" s="18"/>
    </row>
    <row r="874" spans="1:10" s="375" customFormat="1" ht="121.5">
      <c r="A874" s="44">
        <v>21</v>
      </c>
      <c r="B874" s="21" t="s">
        <v>8789</v>
      </c>
      <c r="C874" s="21" t="s">
        <v>23</v>
      </c>
      <c r="D874" s="282">
        <v>1</v>
      </c>
      <c r="E874" s="6">
        <v>44317</v>
      </c>
      <c r="F874" s="273">
        <v>0</v>
      </c>
      <c r="G874" s="273">
        <f t="shared" si="20"/>
        <v>44317</v>
      </c>
      <c r="H874" s="20">
        <v>44477</v>
      </c>
      <c r="I874" s="28" t="s">
        <v>8811</v>
      </c>
      <c r="J874" s="18"/>
    </row>
    <row r="875" spans="1:10" s="375" customFormat="1" ht="121.5">
      <c r="A875" s="44">
        <v>22</v>
      </c>
      <c r="B875" s="21" t="s">
        <v>8789</v>
      </c>
      <c r="C875" s="21" t="s">
        <v>23</v>
      </c>
      <c r="D875" s="282">
        <v>1</v>
      </c>
      <c r="E875" s="6">
        <v>44317</v>
      </c>
      <c r="F875" s="273">
        <v>0</v>
      </c>
      <c r="G875" s="273">
        <f t="shared" si="20"/>
        <v>44317</v>
      </c>
      <c r="H875" s="20">
        <v>44477</v>
      </c>
      <c r="I875" s="28" t="s">
        <v>8811</v>
      </c>
      <c r="J875" s="18"/>
    </row>
    <row r="876" spans="1:10" s="375" customFormat="1" ht="121.5">
      <c r="A876" s="44">
        <v>23</v>
      </c>
      <c r="B876" s="21" t="s">
        <v>8789</v>
      </c>
      <c r="C876" s="21" t="s">
        <v>23</v>
      </c>
      <c r="D876" s="282">
        <v>1</v>
      </c>
      <c r="E876" s="6">
        <v>44317</v>
      </c>
      <c r="F876" s="273">
        <v>0</v>
      </c>
      <c r="G876" s="273">
        <f t="shared" si="20"/>
        <v>44317</v>
      </c>
      <c r="H876" s="20">
        <v>44477</v>
      </c>
      <c r="I876" s="28" t="s">
        <v>8811</v>
      </c>
      <c r="J876" s="18"/>
    </row>
    <row r="877" spans="1:10" s="375" customFormat="1" ht="121.5">
      <c r="A877" s="44">
        <v>24</v>
      </c>
      <c r="B877" s="21" t="s">
        <v>8827</v>
      </c>
      <c r="C877" s="21" t="s">
        <v>23</v>
      </c>
      <c r="D877" s="282">
        <v>1</v>
      </c>
      <c r="E877" s="6">
        <v>44541.66</v>
      </c>
      <c r="F877" s="273">
        <v>0</v>
      </c>
      <c r="G877" s="273">
        <f t="shared" si="20"/>
        <v>44541.66</v>
      </c>
      <c r="H877" s="20">
        <v>44486</v>
      </c>
      <c r="I877" s="28" t="s">
        <v>8828</v>
      </c>
      <c r="J877" s="18"/>
    </row>
    <row r="878" spans="1:10" s="375" customFormat="1" ht="121.5">
      <c r="A878" s="44">
        <v>25</v>
      </c>
      <c r="B878" s="21" t="s">
        <v>8827</v>
      </c>
      <c r="C878" s="21" t="s">
        <v>23</v>
      </c>
      <c r="D878" s="282">
        <v>1</v>
      </c>
      <c r="E878" s="6">
        <v>44541.66</v>
      </c>
      <c r="F878" s="273">
        <v>0</v>
      </c>
      <c r="G878" s="273">
        <f t="shared" si="20"/>
        <v>44541.66</v>
      </c>
      <c r="H878" s="20">
        <v>44486</v>
      </c>
      <c r="I878" s="28" t="s">
        <v>8828</v>
      </c>
      <c r="J878" s="18"/>
    </row>
    <row r="879" spans="1:10" s="375" customFormat="1" ht="121.5">
      <c r="A879" s="44">
        <v>26</v>
      </c>
      <c r="B879" s="21" t="s">
        <v>8827</v>
      </c>
      <c r="C879" s="21" t="s">
        <v>23</v>
      </c>
      <c r="D879" s="282">
        <v>1</v>
      </c>
      <c r="E879" s="6">
        <v>44541.66</v>
      </c>
      <c r="F879" s="273">
        <v>0</v>
      </c>
      <c r="G879" s="273">
        <f t="shared" si="20"/>
        <v>44541.66</v>
      </c>
      <c r="H879" s="20">
        <v>44486</v>
      </c>
      <c r="I879" s="28" t="s">
        <v>8828</v>
      </c>
      <c r="J879" s="18" t="s">
        <v>23</v>
      </c>
    </row>
    <row r="880" spans="1:10" s="42" customFormat="1" ht="22.5">
      <c r="A880" s="106" t="s">
        <v>1342</v>
      </c>
      <c r="B880" s="162" t="s">
        <v>3844</v>
      </c>
      <c r="C880" s="163"/>
      <c r="D880" s="10">
        <f>D854+D855+D856+D857+D858+D859+D860+D861+D862+D863+D864+D865+D866+D867+D868+D869+D870+D871+D872+D873+D874+D875+D876+D877+D878+D879</f>
        <v>26</v>
      </c>
      <c r="E880" s="167">
        <f>E854+E855+E856+E857+E858+E859+E860+E861+E862+E863+E864+E865+E866+E867+E868+E869+E870+E871+E872+E873+E874+E875+E876+E877+E878+E879</f>
        <v>1160813.6999999997</v>
      </c>
      <c r="F880" s="167">
        <f>F854+F855+F856+F857+F858+F859+F860+F861+F862+F863+F864+F865+F866+F867+F868+F869+F870+F871+F872+F873+F874+F875+F876+F877+F878+F879</f>
        <v>6514.85</v>
      </c>
      <c r="G880" s="35">
        <f>G854+G855+G856+G857+G858+G859+G860+G861+G862+G863+G864+G865+G866+G867+G868+G869+G870+G871+G872+G873+G874+G875+G876+G877+G878+G879</f>
        <v>1154298.8499999999</v>
      </c>
      <c r="H880" s="11" t="s">
        <v>23</v>
      </c>
      <c r="I880" s="103" t="s">
        <v>23</v>
      </c>
      <c r="J880" s="11" t="s">
        <v>23</v>
      </c>
    </row>
    <row r="881" spans="1:10" s="42" customFormat="1" ht="141.75">
      <c r="A881" s="106" t="s">
        <v>1305</v>
      </c>
      <c r="B881" s="162" t="s">
        <v>6023</v>
      </c>
      <c r="C881" s="163"/>
      <c r="D881" s="10">
        <f>D880+D852+D795</f>
        <v>86</v>
      </c>
      <c r="E881" s="167">
        <f>E880+E852+E795</f>
        <v>10686523.490000002</v>
      </c>
      <c r="F881" s="167">
        <f>F880+F852+F795</f>
        <v>1155019.5499999998</v>
      </c>
      <c r="G881" s="35">
        <f>G880+G852+G795</f>
        <v>9531503.9400000013</v>
      </c>
      <c r="H881" s="11" t="s">
        <v>23</v>
      </c>
      <c r="I881" s="103" t="s">
        <v>23</v>
      </c>
      <c r="J881" s="11" t="s">
        <v>23</v>
      </c>
    </row>
    <row r="882" spans="1:10" s="42" customFormat="1" ht="69" customHeight="1">
      <c r="A882" s="32" t="s">
        <v>1356</v>
      </c>
      <c r="B882" s="1065" t="s">
        <v>4086</v>
      </c>
      <c r="C882" s="1085"/>
      <c r="D882" s="1085"/>
      <c r="E882" s="1085"/>
      <c r="F882" s="1085"/>
      <c r="G882" s="1085"/>
      <c r="H882" s="1085"/>
      <c r="I882" s="1085"/>
      <c r="J882" s="1086"/>
    </row>
    <row r="883" spans="1:10" s="42" customFormat="1" ht="37.5" customHeight="1">
      <c r="A883" s="106" t="s">
        <v>1358</v>
      </c>
      <c r="B883" s="1071" t="s">
        <v>3828</v>
      </c>
      <c r="C883" s="1057"/>
      <c r="D883" s="1057"/>
      <c r="E883" s="1057"/>
      <c r="F883" s="1057"/>
      <c r="G883" s="1057"/>
      <c r="H883" s="1057"/>
      <c r="I883" s="1057"/>
      <c r="J883" s="1058"/>
    </row>
    <row r="884" spans="1:10" s="42" customFormat="1" ht="176.25" customHeight="1">
      <c r="A884" s="44">
        <v>1</v>
      </c>
      <c r="B884" s="12" t="s">
        <v>3953</v>
      </c>
      <c r="C884" s="5" t="s">
        <v>4087</v>
      </c>
      <c r="D884" s="325">
        <v>1</v>
      </c>
      <c r="E884" s="37">
        <v>1522900</v>
      </c>
      <c r="F884" s="284">
        <v>736068.5</v>
      </c>
      <c r="G884" s="368">
        <f>E884-F884</f>
        <v>786831.5</v>
      </c>
      <c r="H884" s="720" t="s">
        <v>4088</v>
      </c>
      <c r="I884" s="720" t="s">
        <v>4089</v>
      </c>
      <c r="J884" s="721"/>
    </row>
    <row r="885" spans="1:10" s="42" customFormat="1" ht="80.25" customHeight="1">
      <c r="A885" s="106" t="s">
        <v>1358</v>
      </c>
      <c r="B885" s="162" t="s">
        <v>3829</v>
      </c>
      <c r="C885" s="163"/>
      <c r="D885" s="10">
        <v>1</v>
      </c>
      <c r="E885" s="278">
        <v>1522900</v>
      </c>
      <c r="F885" s="167">
        <f>SUM(F884:F884)</f>
        <v>736068.5</v>
      </c>
      <c r="G885" s="35">
        <f>E885-F885</f>
        <v>786831.5</v>
      </c>
      <c r="H885" s="11" t="s">
        <v>23</v>
      </c>
      <c r="I885" s="103" t="s">
        <v>23</v>
      </c>
      <c r="J885" s="11" t="s">
        <v>23</v>
      </c>
    </row>
    <row r="886" spans="1:10" s="42" customFormat="1" ht="52.5" customHeight="1">
      <c r="A886" s="106" t="s">
        <v>1376</v>
      </c>
      <c r="B886" s="1049" t="s">
        <v>3830</v>
      </c>
      <c r="C886" s="1063"/>
      <c r="D886" s="1063"/>
      <c r="E886" s="1063"/>
      <c r="F886" s="1063"/>
      <c r="G886" s="1063"/>
      <c r="H886" s="1063"/>
      <c r="I886" s="1063"/>
      <c r="J886" s="1064"/>
    </row>
    <row r="887" spans="1:10" s="42" customFormat="1" ht="78.75" customHeight="1">
      <c r="A887" s="44">
        <v>1</v>
      </c>
      <c r="B887" s="12" t="s">
        <v>4090</v>
      </c>
      <c r="C887" s="54" t="s">
        <v>23</v>
      </c>
      <c r="D887" s="282">
        <v>1</v>
      </c>
      <c r="E887" s="368">
        <v>53900</v>
      </c>
      <c r="F887" s="273">
        <f>E887-G887</f>
        <v>0</v>
      </c>
      <c r="G887" s="273">
        <f>E887</f>
        <v>53900</v>
      </c>
      <c r="H887" s="370">
        <v>40908</v>
      </c>
      <c r="I887" s="28" t="s">
        <v>4091</v>
      </c>
      <c r="J887" s="18" t="s">
        <v>23</v>
      </c>
    </row>
    <row r="888" spans="1:10" s="42" customFormat="1" ht="67.5" customHeight="1">
      <c r="A888" s="44">
        <v>2</v>
      </c>
      <c r="B888" s="12" t="s">
        <v>4092</v>
      </c>
      <c r="C888" s="54" t="s">
        <v>4093</v>
      </c>
      <c r="D888" s="282">
        <v>1</v>
      </c>
      <c r="E888" s="368">
        <v>97000</v>
      </c>
      <c r="F888" s="273">
        <v>0</v>
      </c>
      <c r="G888" s="273">
        <v>97000</v>
      </c>
      <c r="H888" s="370">
        <v>40908</v>
      </c>
      <c r="I888" s="28" t="s">
        <v>4094</v>
      </c>
      <c r="J888" s="18" t="s">
        <v>23</v>
      </c>
    </row>
    <row r="889" spans="1:10" s="42" customFormat="1" ht="69" customHeight="1">
      <c r="A889" s="44">
        <v>3</v>
      </c>
      <c r="B889" s="12" t="s">
        <v>4095</v>
      </c>
      <c r="C889" s="54" t="s">
        <v>23</v>
      </c>
      <c r="D889" s="282">
        <v>1</v>
      </c>
      <c r="E889" s="368">
        <v>97975</v>
      </c>
      <c r="F889" s="273">
        <v>0</v>
      </c>
      <c r="G889" s="273">
        <v>97975</v>
      </c>
      <c r="H889" s="370">
        <v>40908</v>
      </c>
      <c r="I889" s="28" t="s">
        <v>4094</v>
      </c>
      <c r="J889" s="18" t="s">
        <v>23</v>
      </c>
    </row>
    <row r="890" spans="1:10" s="42" customFormat="1" ht="76.5" customHeight="1">
      <c r="A890" s="44">
        <v>4</v>
      </c>
      <c r="B890" s="12" t="s">
        <v>6024</v>
      </c>
      <c r="C890" s="54" t="s">
        <v>6025</v>
      </c>
      <c r="D890" s="282">
        <v>1</v>
      </c>
      <c r="E890" s="368">
        <v>53300.74</v>
      </c>
      <c r="F890" s="273">
        <v>0</v>
      </c>
      <c r="G890" s="273">
        <f>E890-F890</f>
        <v>53300.74</v>
      </c>
      <c r="H890" s="370">
        <v>40908</v>
      </c>
      <c r="I890" s="28" t="s">
        <v>4094</v>
      </c>
      <c r="J890" s="18" t="s">
        <v>23</v>
      </c>
    </row>
    <row r="891" spans="1:10" s="42" customFormat="1" ht="67.5" customHeight="1">
      <c r="A891" s="44">
        <v>5</v>
      </c>
      <c r="B891" s="12" t="s">
        <v>6024</v>
      </c>
      <c r="C891" s="54" t="s">
        <v>6025</v>
      </c>
      <c r="D891" s="282">
        <v>1</v>
      </c>
      <c r="E891" s="368">
        <v>53300.74</v>
      </c>
      <c r="F891" s="273">
        <v>0</v>
      </c>
      <c r="G891" s="273">
        <f>E891-F891</f>
        <v>53300.74</v>
      </c>
      <c r="H891" s="370">
        <v>40908</v>
      </c>
      <c r="I891" s="28" t="s">
        <v>4094</v>
      </c>
      <c r="J891" s="18" t="s">
        <v>23</v>
      </c>
    </row>
    <row r="892" spans="1:10" s="42" customFormat="1" ht="80.25" customHeight="1">
      <c r="A892" s="44">
        <v>6</v>
      </c>
      <c r="B892" s="12" t="s">
        <v>4096</v>
      </c>
      <c r="C892" s="54" t="s">
        <v>23</v>
      </c>
      <c r="D892" s="282">
        <v>1</v>
      </c>
      <c r="E892" s="368">
        <v>52380</v>
      </c>
      <c r="F892" s="273">
        <f>E892-G892</f>
        <v>0</v>
      </c>
      <c r="G892" s="273">
        <f>E892</f>
        <v>52380</v>
      </c>
      <c r="H892" s="370">
        <v>40908</v>
      </c>
      <c r="I892" s="28" t="s">
        <v>4094</v>
      </c>
      <c r="J892" s="18"/>
    </row>
    <row r="893" spans="1:10" s="42" customFormat="1" ht="112.5" customHeight="1">
      <c r="A893" s="44">
        <v>7</v>
      </c>
      <c r="B893" s="12" t="s">
        <v>6026</v>
      </c>
      <c r="C893" s="722" t="s">
        <v>4098</v>
      </c>
      <c r="D893" s="282">
        <v>1</v>
      </c>
      <c r="E893" s="368">
        <v>56000</v>
      </c>
      <c r="F893" s="273">
        <v>0</v>
      </c>
      <c r="G893" s="273">
        <v>56000</v>
      </c>
      <c r="H893" s="370">
        <v>43626</v>
      </c>
      <c r="I893" s="28" t="s">
        <v>4099</v>
      </c>
      <c r="J893" s="18"/>
    </row>
    <row r="894" spans="1:10" s="42" customFormat="1" ht="71.25" customHeight="1">
      <c r="A894" s="44">
        <v>8</v>
      </c>
      <c r="B894" s="12" t="s">
        <v>6004</v>
      </c>
      <c r="C894" s="54" t="s">
        <v>23</v>
      </c>
      <c r="D894" s="282">
        <v>1</v>
      </c>
      <c r="E894" s="368">
        <v>148500</v>
      </c>
      <c r="F894" s="273">
        <v>122512.5</v>
      </c>
      <c r="G894" s="273">
        <f>E894-F894</f>
        <v>25987.5</v>
      </c>
      <c r="H894" s="370">
        <v>43920</v>
      </c>
      <c r="I894" s="28" t="s">
        <v>8837</v>
      </c>
      <c r="J894" s="18"/>
    </row>
    <row r="895" spans="1:10" s="375" customFormat="1" ht="120" customHeight="1">
      <c r="A895" s="44">
        <v>9</v>
      </c>
      <c r="B895" s="12" t="s">
        <v>8790</v>
      </c>
      <c r="C895" s="54" t="s">
        <v>23</v>
      </c>
      <c r="D895" s="282">
        <v>1</v>
      </c>
      <c r="E895" s="368">
        <v>75271.75</v>
      </c>
      <c r="F895" s="273">
        <v>0</v>
      </c>
      <c r="G895" s="273">
        <f t="shared" ref="G895:G928" si="21">E895-F895</f>
        <v>75271.75</v>
      </c>
      <c r="H895" s="370">
        <v>44378</v>
      </c>
      <c r="I895" s="28" t="s">
        <v>8829</v>
      </c>
      <c r="J895" s="18"/>
    </row>
    <row r="896" spans="1:10" s="375" customFormat="1" ht="142.5" customHeight="1">
      <c r="A896" s="44">
        <v>10</v>
      </c>
      <c r="B896" s="12" t="s">
        <v>8790</v>
      </c>
      <c r="C896" s="54" t="s">
        <v>23</v>
      </c>
      <c r="D896" s="282">
        <v>1</v>
      </c>
      <c r="E896" s="368">
        <v>75271.75</v>
      </c>
      <c r="F896" s="273">
        <v>0</v>
      </c>
      <c r="G896" s="273">
        <f t="shared" si="21"/>
        <v>75271.75</v>
      </c>
      <c r="H896" s="370">
        <v>44378</v>
      </c>
      <c r="I896" s="28" t="s">
        <v>8829</v>
      </c>
      <c r="J896" s="18"/>
    </row>
    <row r="897" spans="1:10" s="375" customFormat="1" ht="142.5" customHeight="1">
      <c r="A897" s="44">
        <v>11</v>
      </c>
      <c r="B897" s="12" t="s">
        <v>8790</v>
      </c>
      <c r="C897" s="54" t="s">
        <v>23</v>
      </c>
      <c r="D897" s="282">
        <v>1</v>
      </c>
      <c r="E897" s="368">
        <v>75271.75</v>
      </c>
      <c r="F897" s="273">
        <v>0</v>
      </c>
      <c r="G897" s="273">
        <f t="shared" si="21"/>
        <v>75271.75</v>
      </c>
      <c r="H897" s="370">
        <v>44378</v>
      </c>
      <c r="I897" s="28" t="s">
        <v>8829</v>
      </c>
      <c r="J897" s="18"/>
    </row>
    <row r="898" spans="1:10" s="375" customFormat="1" ht="142.5" customHeight="1">
      <c r="A898" s="44">
        <v>12</v>
      </c>
      <c r="B898" s="12" t="s">
        <v>8790</v>
      </c>
      <c r="C898" s="54" t="s">
        <v>23</v>
      </c>
      <c r="D898" s="282">
        <v>1</v>
      </c>
      <c r="E898" s="368">
        <v>75271.75</v>
      </c>
      <c r="F898" s="273">
        <v>0</v>
      </c>
      <c r="G898" s="273">
        <f t="shared" si="21"/>
        <v>75271.75</v>
      </c>
      <c r="H898" s="370">
        <v>44378</v>
      </c>
      <c r="I898" s="28" t="s">
        <v>8829</v>
      </c>
      <c r="J898" s="18"/>
    </row>
    <row r="899" spans="1:10" s="375" customFormat="1" ht="142.5" customHeight="1">
      <c r="A899" s="44">
        <v>13</v>
      </c>
      <c r="B899" s="12" t="s">
        <v>8790</v>
      </c>
      <c r="C899" s="54" t="s">
        <v>23</v>
      </c>
      <c r="D899" s="282">
        <v>1</v>
      </c>
      <c r="E899" s="368">
        <v>75271.75</v>
      </c>
      <c r="F899" s="273">
        <v>0</v>
      </c>
      <c r="G899" s="273">
        <f t="shared" si="21"/>
        <v>75271.75</v>
      </c>
      <c r="H899" s="370">
        <v>44378</v>
      </c>
      <c r="I899" s="28" t="s">
        <v>8829</v>
      </c>
      <c r="J899" s="18"/>
    </row>
    <row r="900" spans="1:10" s="375" customFormat="1" ht="142.5" customHeight="1">
      <c r="A900" s="44">
        <v>14</v>
      </c>
      <c r="B900" s="12" t="s">
        <v>8785</v>
      </c>
      <c r="C900" s="54" t="s">
        <v>23</v>
      </c>
      <c r="D900" s="282">
        <v>1</v>
      </c>
      <c r="E900" s="368">
        <v>62904</v>
      </c>
      <c r="F900" s="273">
        <v>0</v>
      </c>
      <c r="G900" s="273">
        <f t="shared" si="21"/>
        <v>62904</v>
      </c>
      <c r="H900" s="370">
        <v>44477</v>
      </c>
      <c r="I900" s="28" t="s">
        <v>8830</v>
      </c>
      <c r="J900" s="18"/>
    </row>
    <row r="901" spans="1:10" s="375" customFormat="1" ht="142.5" customHeight="1">
      <c r="A901" s="44">
        <v>15</v>
      </c>
      <c r="B901" s="12" t="s">
        <v>8831</v>
      </c>
      <c r="C901" s="54" t="s">
        <v>23</v>
      </c>
      <c r="D901" s="282">
        <v>1</v>
      </c>
      <c r="E901" s="368">
        <v>51512.83</v>
      </c>
      <c r="F901" s="273">
        <v>0</v>
      </c>
      <c r="G901" s="273">
        <f t="shared" si="21"/>
        <v>51512.83</v>
      </c>
      <c r="H901" s="370">
        <v>44486</v>
      </c>
      <c r="I901" s="28" t="s">
        <v>8832</v>
      </c>
      <c r="J901" s="18"/>
    </row>
    <row r="902" spans="1:10" s="375" customFormat="1" ht="142.5" customHeight="1">
      <c r="A902" s="44">
        <v>16</v>
      </c>
      <c r="B902" s="12" t="s">
        <v>8831</v>
      </c>
      <c r="C902" s="54" t="s">
        <v>23</v>
      </c>
      <c r="D902" s="282">
        <v>1</v>
      </c>
      <c r="E902" s="368">
        <v>51512.83</v>
      </c>
      <c r="F902" s="273">
        <v>0</v>
      </c>
      <c r="G902" s="273">
        <f t="shared" si="21"/>
        <v>51512.83</v>
      </c>
      <c r="H902" s="370">
        <v>44486</v>
      </c>
      <c r="I902" s="28" t="s">
        <v>8832</v>
      </c>
      <c r="J902" s="18"/>
    </row>
    <row r="903" spans="1:10" s="375" customFormat="1" ht="142.5" customHeight="1">
      <c r="A903" s="44">
        <v>17</v>
      </c>
      <c r="B903" s="12" t="s">
        <v>8831</v>
      </c>
      <c r="C903" s="54" t="s">
        <v>23</v>
      </c>
      <c r="D903" s="282">
        <v>1</v>
      </c>
      <c r="E903" s="368">
        <v>51512.83</v>
      </c>
      <c r="F903" s="273">
        <v>0</v>
      </c>
      <c r="G903" s="273">
        <f t="shared" si="21"/>
        <v>51512.83</v>
      </c>
      <c r="H903" s="370">
        <v>44486</v>
      </c>
      <c r="I903" s="28" t="s">
        <v>8832</v>
      </c>
      <c r="J903" s="18"/>
    </row>
    <row r="904" spans="1:10" s="375" customFormat="1" ht="142.5" customHeight="1">
      <c r="A904" s="44">
        <v>18</v>
      </c>
      <c r="B904" s="12" t="s">
        <v>8831</v>
      </c>
      <c r="C904" s="54" t="s">
        <v>23</v>
      </c>
      <c r="D904" s="282">
        <v>1</v>
      </c>
      <c r="E904" s="368">
        <v>51512.83</v>
      </c>
      <c r="F904" s="273">
        <v>0</v>
      </c>
      <c r="G904" s="273">
        <f t="shared" si="21"/>
        <v>51512.83</v>
      </c>
      <c r="H904" s="370">
        <v>44486</v>
      </c>
      <c r="I904" s="28" t="s">
        <v>8832</v>
      </c>
      <c r="J904" s="18"/>
    </row>
    <row r="905" spans="1:10" s="375" customFormat="1" ht="142.5" customHeight="1">
      <c r="A905" s="44">
        <v>19</v>
      </c>
      <c r="B905" s="12" t="s">
        <v>8831</v>
      </c>
      <c r="C905" s="54" t="s">
        <v>23</v>
      </c>
      <c r="D905" s="282">
        <v>1</v>
      </c>
      <c r="E905" s="368">
        <v>51512.83</v>
      </c>
      <c r="F905" s="273">
        <v>0</v>
      </c>
      <c r="G905" s="273">
        <f t="shared" si="21"/>
        <v>51512.83</v>
      </c>
      <c r="H905" s="370">
        <v>44486</v>
      </c>
      <c r="I905" s="28" t="s">
        <v>8832</v>
      </c>
      <c r="J905" s="18"/>
    </row>
    <row r="906" spans="1:10" s="375" customFormat="1" ht="142.5" customHeight="1">
      <c r="A906" s="44">
        <v>20</v>
      </c>
      <c r="B906" s="12" t="s">
        <v>8831</v>
      </c>
      <c r="C906" s="54" t="s">
        <v>23</v>
      </c>
      <c r="D906" s="282">
        <v>1</v>
      </c>
      <c r="E906" s="368">
        <v>51512.83</v>
      </c>
      <c r="F906" s="273">
        <v>0</v>
      </c>
      <c r="G906" s="273">
        <f t="shared" si="21"/>
        <v>51512.83</v>
      </c>
      <c r="H906" s="370">
        <v>44486</v>
      </c>
      <c r="I906" s="28" t="s">
        <v>8832</v>
      </c>
      <c r="J906" s="18"/>
    </row>
    <row r="907" spans="1:10" s="375" customFormat="1" ht="142.5" customHeight="1">
      <c r="A907" s="44">
        <v>21</v>
      </c>
      <c r="B907" s="12" t="s">
        <v>8831</v>
      </c>
      <c r="C907" s="54" t="s">
        <v>23</v>
      </c>
      <c r="D907" s="282">
        <v>1</v>
      </c>
      <c r="E907" s="368">
        <v>51512.83</v>
      </c>
      <c r="F907" s="273">
        <v>0</v>
      </c>
      <c r="G907" s="273">
        <f t="shared" si="21"/>
        <v>51512.83</v>
      </c>
      <c r="H907" s="370">
        <v>44486</v>
      </c>
      <c r="I907" s="28" t="s">
        <v>8832</v>
      </c>
      <c r="J907" s="18"/>
    </row>
    <row r="908" spans="1:10" s="375" customFormat="1" ht="142.5" customHeight="1">
      <c r="A908" s="44">
        <v>22</v>
      </c>
      <c r="B908" s="12" t="s">
        <v>8831</v>
      </c>
      <c r="C908" s="54" t="s">
        <v>23</v>
      </c>
      <c r="D908" s="282">
        <v>1</v>
      </c>
      <c r="E908" s="368">
        <v>51512.83</v>
      </c>
      <c r="F908" s="273">
        <v>0</v>
      </c>
      <c r="G908" s="273">
        <f t="shared" si="21"/>
        <v>51512.83</v>
      </c>
      <c r="H908" s="370">
        <v>44486</v>
      </c>
      <c r="I908" s="28" t="s">
        <v>8832</v>
      </c>
      <c r="J908" s="18"/>
    </row>
    <row r="909" spans="1:10" s="375" customFormat="1" ht="142.5" customHeight="1">
      <c r="A909" s="44">
        <v>23</v>
      </c>
      <c r="B909" s="12" t="s">
        <v>8831</v>
      </c>
      <c r="C909" s="54" t="s">
        <v>23</v>
      </c>
      <c r="D909" s="282">
        <v>1</v>
      </c>
      <c r="E909" s="368">
        <v>51512.83</v>
      </c>
      <c r="F909" s="273">
        <v>0</v>
      </c>
      <c r="G909" s="273">
        <f t="shared" si="21"/>
        <v>51512.83</v>
      </c>
      <c r="H909" s="370">
        <v>44486</v>
      </c>
      <c r="I909" s="28" t="s">
        <v>8832</v>
      </c>
      <c r="J909" s="18"/>
    </row>
    <row r="910" spans="1:10" s="375" customFormat="1" ht="142.5" customHeight="1">
      <c r="A910" s="44">
        <v>24</v>
      </c>
      <c r="B910" s="12" t="s">
        <v>8831</v>
      </c>
      <c r="C910" s="54" t="s">
        <v>23</v>
      </c>
      <c r="D910" s="282">
        <v>1</v>
      </c>
      <c r="E910" s="368">
        <v>51512.83</v>
      </c>
      <c r="F910" s="273">
        <v>0</v>
      </c>
      <c r="G910" s="273">
        <f t="shared" si="21"/>
        <v>51512.83</v>
      </c>
      <c r="H910" s="370">
        <v>44486</v>
      </c>
      <c r="I910" s="28" t="s">
        <v>8832</v>
      </c>
      <c r="J910" s="18"/>
    </row>
    <row r="911" spans="1:10" s="375" customFormat="1" ht="142.5" customHeight="1">
      <c r="A911" s="44">
        <v>25</v>
      </c>
      <c r="B911" s="12" t="s">
        <v>8831</v>
      </c>
      <c r="C911" s="54" t="s">
        <v>23</v>
      </c>
      <c r="D911" s="282">
        <v>1</v>
      </c>
      <c r="E911" s="368">
        <v>51512.83</v>
      </c>
      <c r="F911" s="273">
        <v>0</v>
      </c>
      <c r="G911" s="273">
        <f t="shared" si="21"/>
        <v>51512.83</v>
      </c>
      <c r="H911" s="370">
        <v>44486</v>
      </c>
      <c r="I911" s="28" t="s">
        <v>8832</v>
      </c>
      <c r="J911" s="18"/>
    </row>
    <row r="912" spans="1:10" s="375" customFormat="1" ht="142.5" customHeight="1">
      <c r="A912" s="44">
        <v>26</v>
      </c>
      <c r="B912" s="12" t="s">
        <v>8831</v>
      </c>
      <c r="C912" s="54" t="s">
        <v>23</v>
      </c>
      <c r="D912" s="282">
        <v>1</v>
      </c>
      <c r="E912" s="368">
        <v>51512.83</v>
      </c>
      <c r="F912" s="273">
        <v>0</v>
      </c>
      <c r="G912" s="273">
        <f t="shared" si="21"/>
        <v>51512.83</v>
      </c>
      <c r="H912" s="370">
        <v>44486</v>
      </c>
      <c r="I912" s="28" t="s">
        <v>8832</v>
      </c>
      <c r="J912" s="18"/>
    </row>
    <row r="913" spans="1:10" s="375" customFormat="1" ht="142.5" customHeight="1">
      <c r="A913" s="44">
        <v>27</v>
      </c>
      <c r="B913" s="12" t="s">
        <v>8831</v>
      </c>
      <c r="C913" s="54" t="s">
        <v>23</v>
      </c>
      <c r="D913" s="282">
        <v>1</v>
      </c>
      <c r="E913" s="368">
        <v>51512.83</v>
      </c>
      <c r="F913" s="273">
        <v>0</v>
      </c>
      <c r="G913" s="273">
        <f t="shared" si="21"/>
        <v>51512.83</v>
      </c>
      <c r="H913" s="370">
        <v>44486</v>
      </c>
      <c r="I913" s="28" t="s">
        <v>8832</v>
      </c>
      <c r="J913" s="18"/>
    </row>
    <row r="914" spans="1:10" s="375" customFormat="1" ht="142.5" customHeight="1">
      <c r="A914" s="44">
        <v>28</v>
      </c>
      <c r="B914" s="12" t="s">
        <v>8831</v>
      </c>
      <c r="C914" s="54" t="s">
        <v>23</v>
      </c>
      <c r="D914" s="282">
        <v>1</v>
      </c>
      <c r="E914" s="368">
        <v>51512.83</v>
      </c>
      <c r="F914" s="273">
        <v>0</v>
      </c>
      <c r="G914" s="273">
        <f t="shared" si="21"/>
        <v>51512.83</v>
      </c>
      <c r="H914" s="370">
        <v>44486</v>
      </c>
      <c r="I914" s="28" t="s">
        <v>8832</v>
      </c>
      <c r="J914" s="18"/>
    </row>
    <row r="915" spans="1:10" s="375" customFormat="1" ht="142.5" customHeight="1">
      <c r="A915" s="44">
        <v>29</v>
      </c>
      <c r="B915" s="12" t="s">
        <v>8831</v>
      </c>
      <c r="C915" s="54" t="s">
        <v>23</v>
      </c>
      <c r="D915" s="282">
        <v>1</v>
      </c>
      <c r="E915" s="368">
        <v>51512.83</v>
      </c>
      <c r="F915" s="273">
        <v>0</v>
      </c>
      <c r="G915" s="273">
        <f t="shared" si="21"/>
        <v>51512.83</v>
      </c>
      <c r="H915" s="370">
        <v>44486</v>
      </c>
      <c r="I915" s="28" t="s">
        <v>8832</v>
      </c>
      <c r="J915" s="18"/>
    </row>
    <row r="916" spans="1:10" s="375" customFormat="1" ht="142.5" customHeight="1">
      <c r="A916" s="44">
        <v>30</v>
      </c>
      <c r="B916" s="12" t="s">
        <v>8831</v>
      </c>
      <c r="C916" s="54" t="s">
        <v>23</v>
      </c>
      <c r="D916" s="282">
        <v>1</v>
      </c>
      <c r="E916" s="368">
        <v>51512.83</v>
      </c>
      <c r="F916" s="273">
        <v>0</v>
      </c>
      <c r="G916" s="273">
        <f t="shared" si="21"/>
        <v>51512.83</v>
      </c>
      <c r="H916" s="370">
        <v>44486</v>
      </c>
      <c r="I916" s="28" t="s">
        <v>8832</v>
      </c>
      <c r="J916" s="18"/>
    </row>
    <row r="917" spans="1:10" s="375" customFormat="1" ht="142.5" customHeight="1">
      <c r="A917" s="44">
        <v>31</v>
      </c>
      <c r="B917" s="12" t="s">
        <v>8831</v>
      </c>
      <c r="C917" s="54" t="s">
        <v>23</v>
      </c>
      <c r="D917" s="282">
        <v>1</v>
      </c>
      <c r="E917" s="368">
        <v>51512.83</v>
      </c>
      <c r="F917" s="273">
        <v>0</v>
      </c>
      <c r="G917" s="273">
        <f t="shared" si="21"/>
        <v>51512.83</v>
      </c>
      <c r="H917" s="370">
        <v>44486</v>
      </c>
      <c r="I917" s="28" t="s">
        <v>8832</v>
      </c>
      <c r="J917" s="18"/>
    </row>
    <row r="918" spans="1:10" s="375" customFormat="1" ht="142.5" customHeight="1">
      <c r="A918" s="44">
        <v>32</v>
      </c>
      <c r="B918" s="12" t="s">
        <v>8831</v>
      </c>
      <c r="C918" s="54" t="s">
        <v>23</v>
      </c>
      <c r="D918" s="282">
        <v>1</v>
      </c>
      <c r="E918" s="368">
        <v>51512.83</v>
      </c>
      <c r="F918" s="273">
        <v>0</v>
      </c>
      <c r="G918" s="273">
        <f t="shared" si="21"/>
        <v>51512.83</v>
      </c>
      <c r="H918" s="370">
        <v>44486</v>
      </c>
      <c r="I918" s="28" t="s">
        <v>8832</v>
      </c>
      <c r="J918" s="18"/>
    </row>
    <row r="919" spans="1:10" s="375" customFormat="1" ht="142.5" customHeight="1">
      <c r="A919" s="44">
        <v>33</v>
      </c>
      <c r="B919" s="12" t="s">
        <v>8831</v>
      </c>
      <c r="C919" s="54" t="s">
        <v>23</v>
      </c>
      <c r="D919" s="282">
        <v>1</v>
      </c>
      <c r="E919" s="368">
        <v>51512.83</v>
      </c>
      <c r="F919" s="273">
        <v>0</v>
      </c>
      <c r="G919" s="273">
        <f t="shared" si="21"/>
        <v>51512.83</v>
      </c>
      <c r="H919" s="370">
        <v>44486</v>
      </c>
      <c r="I919" s="28" t="s">
        <v>8832</v>
      </c>
      <c r="J919" s="18"/>
    </row>
    <row r="920" spans="1:10" s="375" customFormat="1" ht="142.5" customHeight="1">
      <c r="A920" s="44">
        <v>34</v>
      </c>
      <c r="B920" s="12" t="s">
        <v>8831</v>
      </c>
      <c r="C920" s="54" t="s">
        <v>23</v>
      </c>
      <c r="D920" s="282">
        <v>1</v>
      </c>
      <c r="E920" s="368">
        <v>51512.83</v>
      </c>
      <c r="F920" s="273">
        <v>0</v>
      </c>
      <c r="G920" s="273">
        <f t="shared" si="21"/>
        <v>51512.83</v>
      </c>
      <c r="H920" s="370">
        <v>44486</v>
      </c>
      <c r="I920" s="28" t="s">
        <v>8832</v>
      </c>
      <c r="J920" s="18"/>
    </row>
    <row r="921" spans="1:10" s="375" customFormat="1" ht="142.5" customHeight="1">
      <c r="A921" s="44">
        <v>35</v>
      </c>
      <c r="B921" s="12" t="s">
        <v>8831</v>
      </c>
      <c r="C921" s="54" t="s">
        <v>23</v>
      </c>
      <c r="D921" s="282">
        <v>1</v>
      </c>
      <c r="E921" s="368">
        <v>51512.83</v>
      </c>
      <c r="F921" s="273">
        <v>0</v>
      </c>
      <c r="G921" s="273">
        <f t="shared" si="21"/>
        <v>51512.83</v>
      </c>
      <c r="H921" s="370">
        <v>44486</v>
      </c>
      <c r="I921" s="28" t="s">
        <v>8832</v>
      </c>
      <c r="J921" s="18"/>
    </row>
    <row r="922" spans="1:10" s="375" customFormat="1" ht="142.5" customHeight="1">
      <c r="A922" s="44">
        <v>36</v>
      </c>
      <c r="B922" s="12" t="s">
        <v>8831</v>
      </c>
      <c r="C922" s="54" t="s">
        <v>23</v>
      </c>
      <c r="D922" s="282">
        <v>1</v>
      </c>
      <c r="E922" s="368">
        <v>51512.83</v>
      </c>
      <c r="F922" s="273">
        <v>0</v>
      </c>
      <c r="G922" s="273">
        <f t="shared" si="21"/>
        <v>51512.83</v>
      </c>
      <c r="H922" s="370">
        <v>44486</v>
      </c>
      <c r="I922" s="28" t="s">
        <v>8832</v>
      </c>
      <c r="J922" s="18"/>
    </row>
    <row r="923" spans="1:10" s="375" customFormat="1" ht="142.5" customHeight="1">
      <c r="A923" s="44">
        <v>37</v>
      </c>
      <c r="B923" s="12" t="s">
        <v>8831</v>
      </c>
      <c r="C923" s="54" t="s">
        <v>23</v>
      </c>
      <c r="D923" s="282">
        <v>1</v>
      </c>
      <c r="E923" s="368">
        <v>51512.83</v>
      </c>
      <c r="F923" s="273">
        <v>0</v>
      </c>
      <c r="G923" s="273">
        <f t="shared" si="21"/>
        <v>51512.83</v>
      </c>
      <c r="H923" s="370">
        <v>44486</v>
      </c>
      <c r="I923" s="28" t="s">
        <v>8832</v>
      </c>
      <c r="J923" s="18"/>
    </row>
    <row r="924" spans="1:10" s="375" customFormat="1" ht="142.5" customHeight="1">
      <c r="A924" s="44">
        <v>38</v>
      </c>
      <c r="B924" s="12" t="s">
        <v>8831</v>
      </c>
      <c r="C924" s="54"/>
      <c r="D924" s="282">
        <v>1</v>
      </c>
      <c r="E924" s="368">
        <v>51512.83</v>
      </c>
      <c r="F924" s="273">
        <v>0</v>
      </c>
      <c r="G924" s="273">
        <f t="shared" si="21"/>
        <v>51512.83</v>
      </c>
      <c r="H924" s="370">
        <v>44486</v>
      </c>
      <c r="I924" s="28" t="s">
        <v>8832</v>
      </c>
      <c r="J924" s="18"/>
    </row>
    <row r="925" spans="1:10" s="375" customFormat="1" ht="142.5" customHeight="1">
      <c r="A925" s="44">
        <v>39</v>
      </c>
      <c r="B925" s="12" t="s">
        <v>8831</v>
      </c>
      <c r="C925" s="54"/>
      <c r="D925" s="282">
        <v>1</v>
      </c>
      <c r="E925" s="368">
        <v>51512.83</v>
      </c>
      <c r="F925" s="273">
        <v>0</v>
      </c>
      <c r="G925" s="273">
        <f t="shared" si="21"/>
        <v>51512.83</v>
      </c>
      <c r="H925" s="370">
        <v>44486</v>
      </c>
      <c r="I925" s="28" t="s">
        <v>8832</v>
      </c>
      <c r="J925" s="18"/>
    </row>
    <row r="926" spans="1:10" s="375" customFormat="1" ht="142.5" customHeight="1">
      <c r="A926" s="44">
        <v>40</v>
      </c>
      <c r="B926" s="12" t="s">
        <v>8831</v>
      </c>
      <c r="C926" s="54" t="s">
        <v>23</v>
      </c>
      <c r="D926" s="282">
        <v>1</v>
      </c>
      <c r="E926" s="368">
        <v>51512.83</v>
      </c>
      <c r="F926" s="273">
        <v>0</v>
      </c>
      <c r="G926" s="273">
        <f t="shared" si="21"/>
        <v>51512.83</v>
      </c>
      <c r="H926" s="370">
        <v>44486</v>
      </c>
      <c r="I926" s="28" t="s">
        <v>8832</v>
      </c>
      <c r="J926" s="18"/>
    </row>
    <row r="927" spans="1:10" s="375" customFormat="1" ht="142.5" customHeight="1">
      <c r="A927" s="44">
        <v>41</v>
      </c>
      <c r="B927" s="12" t="s">
        <v>8831</v>
      </c>
      <c r="C927" s="54" t="s">
        <v>23</v>
      </c>
      <c r="D927" s="282">
        <v>1</v>
      </c>
      <c r="E927" s="368">
        <v>51512.83</v>
      </c>
      <c r="F927" s="273">
        <v>0</v>
      </c>
      <c r="G927" s="273">
        <f t="shared" si="21"/>
        <v>51512.83</v>
      </c>
      <c r="H927" s="370">
        <v>44486</v>
      </c>
      <c r="I927" s="28" t="s">
        <v>8832</v>
      </c>
      <c r="J927" s="18"/>
    </row>
    <row r="928" spans="1:10" s="375" customFormat="1" ht="142.5" customHeight="1">
      <c r="A928" s="44">
        <v>42</v>
      </c>
      <c r="B928" s="12" t="s">
        <v>8831</v>
      </c>
      <c r="C928" s="54" t="s">
        <v>23</v>
      </c>
      <c r="D928" s="282">
        <v>1</v>
      </c>
      <c r="E928" s="368">
        <v>51512.83</v>
      </c>
      <c r="F928" s="273">
        <v>0</v>
      </c>
      <c r="G928" s="273">
        <f t="shared" si="21"/>
        <v>51512.83</v>
      </c>
      <c r="H928" s="370">
        <v>44486</v>
      </c>
      <c r="I928" s="28" t="s">
        <v>8832</v>
      </c>
      <c r="J928" s="18" t="s">
        <v>23</v>
      </c>
    </row>
    <row r="929" spans="1:10" s="42" customFormat="1" ht="142.5" customHeight="1">
      <c r="A929" s="106" t="s">
        <v>1376</v>
      </c>
      <c r="B929" s="162" t="s">
        <v>3831</v>
      </c>
      <c r="C929" s="163"/>
      <c r="D929" s="10">
        <f>SUM(D887:D928)</f>
        <v>42</v>
      </c>
      <c r="E929" s="167">
        <f>SUM(E887:E928)</f>
        <v>2493978.4700000021</v>
      </c>
      <c r="F929" s="167">
        <f>SUM(F887:F928)</f>
        <v>122512.5</v>
      </c>
      <c r="G929" s="35">
        <f>E929-F929</f>
        <v>2371465.9700000021</v>
      </c>
      <c r="H929" s="11" t="s">
        <v>23</v>
      </c>
      <c r="I929" s="103" t="s">
        <v>23</v>
      </c>
      <c r="J929" s="11" t="s">
        <v>23</v>
      </c>
    </row>
    <row r="930" spans="1:10" s="42" customFormat="1" ht="50.25" customHeight="1">
      <c r="A930" s="106" t="s">
        <v>1378</v>
      </c>
      <c r="B930" s="1049" t="s">
        <v>3832</v>
      </c>
      <c r="C930" s="1057"/>
      <c r="D930" s="1057"/>
      <c r="E930" s="1057"/>
      <c r="F930" s="1057"/>
      <c r="G930" s="1057"/>
      <c r="H930" s="1057"/>
      <c r="I930" s="1057"/>
      <c r="J930" s="1058"/>
    </row>
    <row r="931" spans="1:10" s="42" customFormat="1" ht="142.5" customHeight="1">
      <c r="A931" s="44">
        <v>1</v>
      </c>
      <c r="B931" s="21" t="s">
        <v>4100</v>
      </c>
      <c r="C931" s="21" t="s">
        <v>23</v>
      </c>
      <c r="D931" s="282">
        <v>1</v>
      </c>
      <c r="E931" s="6">
        <v>41000</v>
      </c>
      <c r="F931" s="273">
        <v>0</v>
      </c>
      <c r="G931" s="273">
        <f>E931-F931</f>
        <v>41000</v>
      </c>
      <c r="H931" s="20">
        <v>40921</v>
      </c>
      <c r="I931" s="28" t="s">
        <v>3856</v>
      </c>
      <c r="J931" s="18" t="s">
        <v>23</v>
      </c>
    </row>
    <row r="932" spans="1:10" s="42" customFormat="1" ht="142.5" customHeight="1">
      <c r="A932" s="44">
        <v>2</v>
      </c>
      <c r="B932" s="21" t="s">
        <v>4101</v>
      </c>
      <c r="C932" s="21" t="s">
        <v>23</v>
      </c>
      <c r="D932" s="282">
        <v>1</v>
      </c>
      <c r="E932" s="6">
        <v>41320</v>
      </c>
      <c r="F932" s="273">
        <v>0</v>
      </c>
      <c r="G932" s="273">
        <f>E932-F932</f>
        <v>41320</v>
      </c>
      <c r="H932" s="20">
        <v>40921</v>
      </c>
      <c r="I932" s="28" t="s">
        <v>3856</v>
      </c>
      <c r="J932" s="18"/>
    </row>
    <row r="933" spans="1:10" s="42" customFormat="1" ht="142.5" customHeight="1">
      <c r="A933" s="44">
        <v>3</v>
      </c>
      <c r="B933" s="21" t="s">
        <v>4046</v>
      </c>
      <c r="C933" s="21" t="s">
        <v>23</v>
      </c>
      <c r="D933" s="282">
        <v>1</v>
      </c>
      <c r="E933" s="6">
        <v>42000</v>
      </c>
      <c r="F933" s="273">
        <v>0</v>
      </c>
      <c r="G933" s="273">
        <f>E933-F933</f>
        <v>42000</v>
      </c>
      <c r="H933" s="20">
        <v>42024</v>
      </c>
      <c r="I933" s="28" t="s">
        <v>4102</v>
      </c>
      <c r="J933" s="18"/>
    </row>
    <row r="934" spans="1:10" s="42" customFormat="1" ht="142.5" customHeight="1">
      <c r="A934" s="44">
        <v>4</v>
      </c>
      <c r="B934" s="21" t="s">
        <v>4103</v>
      </c>
      <c r="C934" s="21" t="s">
        <v>23</v>
      </c>
      <c r="D934" s="282">
        <v>1</v>
      </c>
      <c r="E934" s="6">
        <v>46140</v>
      </c>
      <c r="F934" s="273">
        <v>0</v>
      </c>
      <c r="G934" s="273">
        <f>E934-F934</f>
        <v>46140</v>
      </c>
      <c r="H934" s="20">
        <v>40921</v>
      </c>
      <c r="I934" s="28" t="s">
        <v>3856</v>
      </c>
      <c r="J934" s="18"/>
    </row>
    <row r="935" spans="1:10" s="42" customFormat="1" ht="142.5" customHeight="1">
      <c r="A935" s="44">
        <v>5</v>
      </c>
      <c r="B935" s="12" t="s">
        <v>4097</v>
      </c>
      <c r="C935" s="54"/>
      <c r="D935" s="282">
        <v>1</v>
      </c>
      <c r="E935" s="6">
        <v>48700</v>
      </c>
      <c r="F935" s="273">
        <v>0</v>
      </c>
      <c r="G935" s="273">
        <v>48700</v>
      </c>
      <c r="H935" s="370">
        <v>43626</v>
      </c>
      <c r="I935" s="28" t="s">
        <v>4099</v>
      </c>
      <c r="J935" s="18"/>
    </row>
    <row r="936" spans="1:10" s="375" customFormat="1" ht="142.5" customHeight="1">
      <c r="A936" s="44">
        <v>6</v>
      </c>
      <c r="B936" s="12" t="s">
        <v>8793</v>
      </c>
      <c r="C936" s="21" t="s">
        <v>23</v>
      </c>
      <c r="D936" s="282">
        <v>1</v>
      </c>
      <c r="E936" s="6">
        <v>45815</v>
      </c>
      <c r="F936" s="273">
        <v>0</v>
      </c>
      <c r="G936" s="273">
        <f>E936-F936</f>
        <v>45815</v>
      </c>
      <c r="H936" s="370">
        <v>44440</v>
      </c>
      <c r="I936" s="28" t="s">
        <v>8833</v>
      </c>
      <c r="J936" s="18"/>
    </row>
    <row r="937" spans="1:10" s="375" customFormat="1" ht="142.5" customHeight="1">
      <c r="A937" s="44">
        <v>7</v>
      </c>
      <c r="B937" s="12" t="s">
        <v>8793</v>
      </c>
      <c r="C937" s="21" t="s">
        <v>23</v>
      </c>
      <c r="D937" s="282">
        <v>1</v>
      </c>
      <c r="E937" s="6">
        <v>45815</v>
      </c>
      <c r="F937" s="273">
        <v>0</v>
      </c>
      <c r="G937" s="273">
        <f t="shared" ref="G937:G946" si="22">E937-F937</f>
        <v>45815</v>
      </c>
      <c r="H937" s="370">
        <v>44440</v>
      </c>
      <c r="I937" s="28" t="s">
        <v>8833</v>
      </c>
      <c r="J937" s="18"/>
    </row>
    <row r="938" spans="1:10" s="375" customFormat="1" ht="142.5" customHeight="1">
      <c r="A938" s="44">
        <v>8</v>
      </c>
      <c r="B938" s="12" t="s">
        <v>8793</v>
      </c>
      <c r="C938" s="21" t="s">
        <v>23</v>
      </c>
      <c r="D938" s="282">
        <v>1</v>
      </c>
      <c r="E938" s="6">
        <v>45815</v>
      </c>
      <c r="F938" s="273">
        <v>0</v>
      </c>
      <c r="G938" s="273">
        <f t="shared" si="22"/>
        <v>45815</v>
      </c>
      <c r="H938" s="370">
        <v>44440</v>
      </c>
      <c r="I938" s="28" t="s">
        <v>8833</v>
      </c>
      <c r="J938" s="18"/>
    </row>
    <row r="939" spans="1:10" s="375" customFormat="1" ht="142.5" customHeight="1">
      <c r="A939" s="44">
        <v>9</v>
      </c>
      <c r="B939" s="12" t="s">
        <v>8793</v>
      </c>
      <c r="C939" s="21" t="s">
        <v>23</v>
      </c>
      <c r="D939" s="282">
        <v>1</v>
      </c>
      <c r="E939" s="6">
        <v>45815</v>
      </c>
      <c r="F939" s="273">
        <v>0</v>
      </c>
      <c r="G939" s="273">
        <f t="shared" si="22"/>
        <v>45815</v>
      </c>
      <c r="H939" s="370">
        <v>44440</v>
      </c>
      <c r="I939" s="28" t="s">
        <v>8833</v>
      </c>
      <c r="J939" s="18"/>
    </row>
    <row r="940" spans="1:10" s="375" customFormat="1" ht="142.5" customHeight="1">
      <c r="A940" s="44">
        <v>10</v>
      </c>
      <c r="B940" s="12" t="s">
        <v>8793</v>
      </c>
      <c r="C940" s="21" t="s">
        <v>23</v>
      </c>
      <c r="D940" s="282">
        <v>1</v>
      </c>
      <c r="E940" s="6">
        <v>45815</v>
      </c>
      <c r="F940" s="273">
        <v>0</v>
      </c>
      <c r="G940" s="273">
        <f t="shared" si="22"/>
        <v>45815</v>
      </c>
      <c r="H940" s="370">
        <v>44440</v>
      </c>
      <c r="I940" s="28" t="s">
        <v>8833</v>
      </c>
      <c r="J940" s="18"/>
    </row>
    <row r="941" spans="1:10" s="375" customFormat="1" ht="142.5" customHeight="1">
      <c r="A941" s="44">
        <v>11</v>
      </c>
      <c r="B941" s="12" t="s">
        <v>8789</v>
      </c>
      <c r="C941" s="21" t="s">
        <v>23</v>
      </c>
      <c r="D941" s="282">
        <v>1</v>
      </c>
      <c r="E941" s="6">
        <v>44317</v>
      </c>
      <c r="F941" s="273">
        <v>0</v>
      </c>
      <c r="G941" s="273">
        <f t="shared" si="22"/>
        <v>44317</v>
      </c>
      <c r="H941" s="370">
        <v>44477</v>
      </c>
      <c r="I941" s="28" t="s">
        <v>8834</v>
      </c>
      <c r="J941" s="18"/>
    </row>
    <row r="942" spans="1:10" s="375" customFormat="1" ht="142.5" customHeight="1">
      <c r="A942" s="44">
        <v>12</v>
      </c>
      <c r="B942" s="12" t="s">
        <v>8789</v>
      </c>
      <c r="C942" s="21" t="s">
        <v>23</v>
      </c>
      <c r="D942" s="282">
        <v>1</v>
      </c>
      <c r="E942" s="6">
        <v>44317</v>
      </c>
      <c r="F942" s="273">
        <v>0</v>
      </c>
      <c r="G942" s="273">
        <f t="shared" si="22"/>
        <v>44317</v>
      </c>
      <c r="H942" s="370">
        <v>44477</v>
      </c>
      <c r="I942" s="28" t="s">
        <v>8834</v>
      </c>
      <c r="J942" s="18"/>
    </row>
    <row r="943" spans="1:10" s="375" customFormat="1" ht="142.5" customHeight="1">
      <c r="A943" s="44">
        <v>13</v>
      </c>
      <c r="B943" s="12" t="s">
        <v>8789</v>
      </c>
      <c r="C943" s="21" t="s">
        <v>23</v>
      </c>
      <c r="D943" s="282">
        <v>1</v>
      </c>
      <c r="E943" s="6">
        <v>44317</v>
      </c>
      <c r="F943" s="273">
        <v>0</v>
      </c>
      <c r="G943" s="273">
        <f t="shared" si="22"/>
        <v>44317</v>
      </c>
      <c r="H943" s="370">
        <v>44477</v>
      </c>
      <c r="I943" s="28" t="s">
        <v>8834</v>
      </c>
      <c r="J943" s="18"/>
    </row>
    <row r="944" spans="1:10" s="375" customFormat="1" ht="142.5" customHeight="1">
      <c r="A944" s="44">
        <v>14</v>
      </c>
      <c r="B944" s="12" t="s">
        <v>8789</v>
      </c>
      <c r="C944" s="21" t="s">
        <v>23</v>
      </c>
      <c r="D944" s="282">
        <v>1</v>
      </c>
      <c r="E944" s="6">
        <v>44317</v>
      </c>
      <c r="F944" s="273">
        <v>0</v>
      </c>
      <c r="G944" s="273">
        <f t="shared" si="22"/>
        <v>44317</v>
      </c>
      <c r="H944" s="370">
        <v>44477</v>
      </c>
      <c r="I944" s="28" t="s">
        <v>8834</v>
      </c>
      <c r="J944" s="18"/>
    </row>
    <row r="945" spans="1:11" s="375" customFormat="1" ht="142.5" customHeight="1">
      <c r="A945" s="44">
        <v>15</v>
      </c>
      <c r="B945" s="12" t="s">
        <v>8789</v>
      </c>
      <c r="C945" s="21" t="s">
        <v>23</v>
      </c>
      <c r="D945" s="282">
        <v>1</v>
      </c>
      <c r="E945" s="6">
        <v>44317</v>
      </c>
      <c r="F945" s="273">
        <v>0</v>
      </c>
      <c r="G945" s="273">
        <f t="shared" si="22"/>
        <v>44317</v>
      </c>
      <c r="H945" s="370">
        <v>44477</v>
      </c>
      <c r="I945" s="28" t="s">
        <v>8834</v>
      </c>
      <c r="J945" s="18"/>
    </row>
    <row r="946" spans="1:11" s="375" customFormat="1" ht="142.5" customHeight="1">
      <c r="A946" s="44">
        <v>16</v>
      </c>
      <c r="B946" s="12" t="s">
        <v>8789</v>
      </c>
      <c r="C946" s="21" t="s">
        <v>23</v>
      </c>
      <c r="D946" s="282">
        <v>1</v>
      </c>
      <c r="E946" s="6">
        <v>44317</v>
      </c>
      <c r="F946" s="273">
        <v>0</v>
      </c>
      <c r="G946" s="273">
        <f t="shared" si="22"/>
        <v>44317</v>
      </c>
      <c r="H946" s="370">
        <v>44477</v>
      </c>
      <c r="I946" s="28" t="s">
        <v>8834</v>
      </c>
      <c r="J946" s="18" t="s">
        <v>23</v>
      </c>
    </row>
    <row r="947" spans="1:11" s="42" customFormat="1" ht="42.75" customHeight="1">
      <c r="A947" s="106" t="s">
        <v>1378</v>
      </c>
      <c r="B947" s="153" t="s">
        <v>3844</v>
      </c>
      <c r="C947" s="155"/>
      <c r="D947" s="10">
        <f>D931+D932+D933+D934+D935+D936+D937+D938+D939+D940+D941+D942+D943+D944+D945+D946</f>
        <v>16</v>
      </c>
      <c r="E947" s="167">
        <f>E931+E932+E933+E934+E935+E936+E937+E938+E939+E940+E941+E942+E943+E944+E945+E946</f>
        <v>714137</v>
      </c>
      <c r="F947" s="167">
        <f>F931+F932+F933+F934</f>
        <v>0</v>
      </c>
      <c r="G947" s="35">
        <f>G931+G932+G933+G935+G934+G936+G937+G938+G939+G940+G941+G942+G943+G944+G945+G946</f>
        <v>714137</v>
      </c>
      <c r="H947" s="26" t="s">
        <v>23</v>
      </c>
      <c r="I947" s="105" t="s">
        <v>23</v>
      </c>
      <c r="J947" s="26" t="s">
        <v>23</v>
      </c>
    </row>
    <row r="948" spans="1:11" s="42" customFormat="1" ht="110.25" customHeight="1">
      <c r="A948" s="106" t="s">
        <v>1356</v>
      </c>
      <c r="B948" s="1052" t="s">
        <v>4104</v>
      </c>
      <c r="C948" s="1058"/>
      <c r="D948" s="10">
        <f>D947+D929+D885</f>
        <v>59</v>
      </c>
      <c r="E948" s="167">
        <f>E947+E929+E885</f>
        <v>4731015.4700000025</v>
      </c>
      <c r="F948" s="167">
        <f>F947+F929+F885</f>
        <v>858581</v>
      </c>
      <c r="G948" s="35">
        <f>G947+G929+G885</f>
        <v>3872434.4700000021</v>
      </c>
      <c r="H948" s="26" t="s">
        <v>23</v>
      </c>
      <c r="I948" s="105" t="s">
        <v>23</v>
      </c>
      <c r="J948" s="26" t="s">
        <v>23</v>
      </c>
    </row>
    <row r="949" spans="1:11" s="42" customFormat="1" ht="27">
      <c r="A949" s="32" t="s">
        <v>1392</v>
      </c>
      <c r="B949" s="1138" t="s">
        <v>1393</v>
      </c>
      <c r="C949" s="1132"/>
      <c r="D949" s="1132"/>
      <c r="E949" s="1132"/>
      <c r="F949" s="1132"/>
      <c r="G949" s="1132"/>
      <c r="H949" s="1132"/>
      <c r="I949" s="1132"/>
      <c r="J949" s="1132"/>
      <c r="K949" s="1132"/>
    </row>
    <row r="950" spans="1:11" s="42" customFormat="1" ht="22.5">
      <c r="A950" s="106" t="s">
        <v>1394</v>
      </c>
      <c r="B950" s="1052" t="s">
        <v>3828</v>
      </c>
      <c r="C950" s="1057"/>
      <c r="D950" s="1057"/>
      <c r="E950" s="1057"/>
      <c r="F950" s="1057"/>
      <c r="G950" s="1057"/>
      <c r="H950" s="1057"/>
      <c r="I950" s="1057"/>
      <c r="J950" s="1058"/>
    </row>
    <row r="951" spans="1:11" s="42" customFormat="1" ht="148.5" customHeight="1">
      <c r="A951" s="44">
        <v>1</v>
      </c>
      <c r="B951" s="12" t="s">
        <v>3953</v>
      </c>
      <c r="C951" s="5" t="s">
        <v>4105</v>
      </c>
      <c r="D951" s="269">
        <v>1</v>
      </c>
      <c r="E951" s="37">
        <v>1718000</v>
      </c>
      <c r="F951" s="284">
        <v>987849.84</v>
      </c>
      <c r="G951" s="368">
        <f>E951-F951</f>
        <v>730150.16</v>
      </c>
      <c r="H951" s="281">
        <v>42993</v>
      </c>
      <c r="I951" s="12" t="s">
        <v>4106</v>
      </c>
      <c r="J951" s="18" t="s">
        <v>23</v>
      </c>
    </row>
    <row r="952" spans="1:11" s="67" customFormat="1" ht="21">
      <c r="A952" s="104" t="s">
        <v>1394</v>
      </c>
      <c r="B952" s="162" t="s">
        <v>3829</v>
      </c>
      <c r="C952" s="163"/>
      <c r="D952" s="10">
        <v>1</v>
      </c>
      <c r="E952" s="278">
        <v>1718000</v>
      </c>
      <c r="F952" s="167">
        <f>SUM(F951:F951)</f>
        <v>987849.84</v>
      </c>
      <c r="G952" s="35">
        <f>E952-F952</f>
        <v>730150.16</v>
      </c>
      <c r="H952" s="11" t="s">
        <v>23</v>
      </c>
      <c r="I952" s="103" t="s">
        <v>23</v>
      </c>
      <c r="J952" s="11" t="s">
        <v>23</v>
      </c>
    </row>
    <row r="953" spans="1:11" s="67" customFormat="1" ht="21">
      <c r="A953" s="104" t="s">
        <v>1376</v>
      </c>
      <c r="B953" s="1049" t="s">
        <v>3830</v>
      </c>
      <c r="C953" s="1063"/>
      <c r="D953" s="1063"/>
      <c r="E953" s="1063"/>
      <c r="F953" s="1063"/>
      <c r="G953" s="1063"/>
      <c r="H953" s="1063"/>
      <c r="I953" s="1063"/>
      <c r="J953" s="1064"/>
    </row>
    <row r="954" spans="1:11" s="67" customFormat="1" ht="40.5">
      <c r="A954" s="44">
        <v>1</v>
      </c>
      <c r="B954" s="12" t="s">
        <v>6027</v>
      </c>
      <c r="C954" s="54" t="s">
        <v>23</v>
      </c>
      <c r="D954" s="282">
        <v>1</v>
      </c>
      <c r="E954" s="368">
        <v>148500</v>
      </c>
      <c r="F954" s="273">
        <v>122512.5</v>
      </c>
      <c r="G954" s="273">
        <f>E954-F954</f>
        <v>25987.5</v>
      </c>
      <c r="H954" s="370">
        <v>43920</v>
      </c>
      <c r="I954" s="28" t="s">
        <v>6028</v>
      </c>
      <c r="J954" s="18" t="s">
        <v>23</v>
      </c>
    </row>
    <row r="955" spans="1:11" s="67" customFormat="1" ht="40.5">
      <c r="A955" s="44">
        <v>2</v>
      </c>
      <c r="B955" s="12" t="s">
        <v>4135</v>
      </c>
      <c r="C955" s="54" t="s">
        <v>6022</v>
      </c>
      <c r="D955" s="282">
        <v>1</v>
      </c>
      <c r="E955" s="284">
        <v>68000</v>
      </c>
      <c r="F955" s="273">
        <v>0</v>
      </c>
      <c r="G955" s="273">
        <f>E955-F955</f>
        <v>68000</v>
      </c>
      <c r="H955" s="370">
        <v>42397</v>
      </c>
      <c r="I955" s="28" t="s">
        <v>3918</v>
      </c>
      <c r="J955" s="18"/>
    </row>
    <row r="956" spans="1:11" s="67" customFormat="1" ht="40.5">
      <c r="A956" s="44">
        <v>3</v>
      </c>
      <c r="B956" s="12" t="s">
        <v>4109</v>
      </c>
      <c r="C956" s="54" t="s">
        <v>23</v>
      </c>
      <c r="D956" s="282">
        <v>1</v>
      </c>
      <c r="E956" s="284">
        <v>147417</v>
      </c>
      <c r="F956" s="273">
        <v>135951.26999999999</v>
      </c>
      <c r="G956" s="273">
        <f>E956-F956</f>
        <v>11465.73000000001</v>
      </c>
      <c r="H956" s="370">
        <v>44111</v>
      </c>
      <c r="I956" s="28" t="s">
        <v>6029</v>
      </c>
      <c r="J956" s="18"/>
    </row>
    <row r="957" spans="1:11" s="67" customFormat="1" ht="40.5">
      <c r="A957" s="44">
        <v>4</v>
      </c>
      <c r="B957" s="12" t="s">
        <v>4109</v>
      </c>
      <c r="C957" s="54" t="s">
        <v>23</v>
      </c>
      <c r="D957" s="282">
        <v>1</v>
      </c>
      <c r="E957" s="284">
        <v>93000</v>
      </c>
      <c r="F957" s="273">
        <v>0</v>
      </c>
      <c r="G957" s="273">
        <v>93000</v>
      </c>
      <c r="H957" s="370">
        <v>43607</v>
      </c>
      <c r="I957" s="28" t="s">
        <v>6030</v>
      </c>
      <c r="J957" s="18"/>
    </row>
    <row r="958" spans="1:11" s="67" customFormat="1" ht="40.5">
      <c r="A958" s="44">
        <v>5</v>
      </c>
      <c r="B958" s="12" t="s">
        <v>6031</v>
      </c>
      <c r="C958" s="54" t="s">
        <v>23</v>
      </c>
      <c r="D958" s="282">
        <v>1</v>
      </c>
      <c r="E958" s="284">
        <v>102750</v>
      </c>
      <c r="F958" s="273">
        <v>75350</v>
      </c>
      <c r="G958" s="273">
        <f>E958-F958</f>
        <v>27400</v>
      </c>
      <c r="H958" s="370">
        <v>44049</v>
      </c>
      <c r="I958" s="28" t="s">
        <v>6032</v>
      </c>
      <c r="J958" s="18"/>
    </row>
    <row r="959" spans="1:11" s="67" customFormat="1" ht="40.5">
      <c r="A959" s="44">
        <v>6</v>
      </c>
      <c r="B959" s="12" t="s">
        <v>6033</v>
      </c>
      <c r="C959" s="54" t="s">
        <v>6034</v>
      </c>
      <c r="D959" s="282">
        <v>1</v>
      </c>
      <c r="E959" s="284">
        <v>97800</v>
      </c>
      <c r="F959" s="273">
        <v>0</v>
      </c>
      <c r="G959" s="273">
        <f>E959-F959</f>
        <v>97800</v>
      </c>
      <c r="H959" s="370">
        <v>44060</v>
      </c>
      <c r="I959" s="28" t="s">
        <v>6035</v>
      </c>
      <c r="J959" s="18"/>
    </row>
    <row r="960" spans="1:11" s="67" customFormat="1" ht="40.5">
      <c r="A960" s="44">
        <v>7</v>
      </c>
      <c r="B960" s="12" t="s">
        <v>4155</v>
      </c>
      <c r="C960" s="54" t="s">
        <v>23</v>
      </c>
      <c r="D960" s="282">
        <v>1</v>
      </c>
      <c r="E960" s="284">
        <v>291600</v>
      </c>
      <c r="F960" s="273">
        <v>265680</v>
      </c>
      <c r="G960" s="273">
        <f>E960-F960</f>
        <v>25920</v>
      </c>
      <c r="H960" s="370">
        <v>44056</v>
      </c>
      <c r="I960" s="28" t="s">
        <v>6036</v>
      </c>
      <c r="J960" s="18"/>
    </row>
    <row r="961" spans="1:10" s="375" customFormat="1" ht="81.75" customHeight="1">
      <c r="A961" s="44">
        <v>8</v>
      </c>
      <c r="B961" s="12" t="s">
        <v>8797</v>
      </c>
      <c r="C961" s="54" t="s">
        <v>23</v>
      </c>
      <c r="D961" s="282">
        <v>1</v>
      </c>
      <c r="E961" s="368">
        <v>75271.75</v>
      </c>
      <c r="F961" s="273">
        <v>0</v>
      </c>
      <c r="G961" s="368">
        <v>75271.75</v>
      </c>
      <c r="H961" s="370">
        <v>44363</v>
      </c>
      <c r="I961" s="12" t="s">
        <v>8993</v>
      </c>
      <c r="J961" s="18"/>
    </row>
    <row r="962" spans="1:10" s="375" customFormat="1" ht="81.75" customHeight="1">
      <c r="A962" s="44">
        <v>9</v>
      </c>
      <c r="B962" s="12" t="s">
        <v>8994</v>
      </c>
      <c r="C962" s="54" t="s">
        <v>23</v>
      </c>
      <c r="D962" s="282">
        <v>1</v>
      </c>
      <c r="E962" s="368">
        <v>412382.1</v>
      </c>
      <c r="F962" s="273">
        <v>371143.86</v>
      </c>
      <c r="G962" s="273">
        <v>41238.239999999998</v>
      </c>
      <c r="H962" s="370">
        <v>44368</v>
      </c>
      <c r="I962" s="12" t="s">
        <v>8995</v>
      </c>
      <c r="J962" s="18"/>
    </row>
    <row r="963" spans="1:10" s="375" customFormat="1" ht="81.75" customHeight="1">
      <c r="A963" s="44">
        <v>10</v>
      </c>
      <c r="B963" s="12" t="s">
        <v>8785</v>
      </c>
      <c r="C963" s="54" t="s">
        <v>23</v>
      </c>
      <c r="D963" s="282">
        <v>1</v>
      </c>
      <c r="E963" s="368">
        <v>62904</v>
      </c>
      <c r="F963" s="273">
        <v>0</v>
      </c>
      <c r="G963" s="273">
        <v>62904</v>
      </c>
      <c r="H963" s="370">
        <v>44508</v>
      </c>
      <c r="I963" s="12" t="s">
        <v>8996</v>
      </c>
      <c r="J963" s="18"/>
    </row>
    <row r="964" spans="1:10" s="375" customFormat="1" ht="81.75" customHeight="1">
      <c r="A964" s="44">
        <v>11</v>
      </c>
      <c r="B964" s="12" t="s">
        <v>8787</v>
      </c>
      <c r="C964" s="54" t="s">
        <v>23</v>
      </c>
      <c r="D964" s="282">
        <v>1</v>
      </c>
      <c r="E964" s="368">
        <v>62282.09</v>
      </c>
      <c r="F964" s="273">
        <v>0</v>
      </c>
      <c r="G964" s="273">
        <v>62282.09</v>
      </c>
      <c r="H964" s="370">
        <v>44508</v>
      </c>
      <c r="I964" s="12" t="s">
        <v>8996</v>
      </c>
      <c r="J964" s="18"/>
    </row>
    <row r="965" spans="1:10" s="375" customFormat="1" ht="81.75" customHeight="1">
      <c r="A965" s="44">
        <v>12</v>
      </c>
      <c r="B965" s="12" t="s">
        <v>8821</v>
      </c>
      <c r="C965" s="54" t="s">
        <v>23</v>
      </c>
      <c r="D965" s="282">
        <v>1</v>
      </c>
      <c r="E965" s="368">
        <v>51512.83</v>
      </c>
      <c r="F965" s="273">
        <v>0</v>
      </c>
      <c r="G965" s="368">
        <v>51512.83</v>
      </c>
      <c r="H965" s="370">
        <v>44517</v>
      </c>
      <c r="I965" s="12" t="s">
        <v>8997</v>
      </c>
      <c r="J965" s="18"/>
    </row>
    <row r="966" spans="1:10" s="375" customFormat="1" ht="81.75" customHeight="1">
      <c r="A966" s="44">
        <v>13</v>
      </c>
      <c r="B966" s="12" t="s">
        <v>8821</v>
      </c>
      <c r="C966" s="54" t="s">
        <v>23</v>
      </c>
      <c r="D966" s="282">
        <v>1</v>
      </c>
      <c r="E966" s="368">
        <v>51512.83</v>
      </c>
      <c r="F966" s="273">
        <v>0</v>
      </c>
      <c r="G966" s="368">
        <v>51512.83</v>
      </c>
      <c r="H966" s="370">
        <v>44517</v>
      </c>
      <c r="I966" s="12" t="s">
        <v>8997</v>
      </c>
      <c r="J966" s="18"/>
    </row>
    <row r="967" spans="1:10" s="375" customFormat="1" ht="81.75" customHeight="1">
      <c r="A967" s="44">
        <v>14</v>
      </c>
      <c r="B967" s="12" t="s">
        <v>8821</v>
      </c>
      <c r="C967" s="54" t="s">
        <v>23</v>
      </c>
      <c r="D967" s="282">
        <v>1</v>
      </c>
      <c r="E967" s="368">
        <v>51512.83</v>
      </c>
      <c r="F967" s="273">
        <v>0</v>
      </c>
      <c r="G967" s="368">
        <v>51512.83</v>
      </c>
      <c r="H967" s="370">
        <v>44517</v>
      </c>
      <c r="I967" s="12" t="s">
        <v>8997</v>
      </c>
      <c r="J967" s="18"/>
    </row>
    <row r="968" spans="1:10" s="375" customFormat="1" ht="81.75" customHeight="1">
      <c r="A968" s="44">
        <v>15</v>
      </c>
      <c r="B968" s="12" t="s">
        <v>8821</v>
      </c>
      <c r="C968" s="54" t="s">
        <v>23</v>
      </c>
      <c r="D968" s="282">
        <v>1</v>
      </c>
      <c r="E968" s="368">
        <v>51512.83</v>
      </c>
      <c r="F968" s="273">
        <v>0</v>
      </c>
      <c r="G968" s="368">
        <v>51512.83</v>
      </c>
      <c r="H968" s="370">
        <v>44517</v>
      </c>
      <c r="I968" s="12" t="s">
        <v>8997</v>
      </c>
      <c r="J968" s="18"/>
    </row>
    <row r="969" spans="1:10" s="375" customFormat="1" ht="81.75" customHeight="1">
      <c r="A969" s="44">
        <v>16</v>
      </c>
      <c r="B969" s="12" t="s">
        <v>8821</v>
      </c>
      <c r="C969" s="54" t="s">
        <v>23</v>
      </c>
      <c r="D969" s="282">
        <v>1</v>
      </c>
      <c r="E969" s="368">
        <v>51512.83</v>
      </c>
      <c r="F969" s="273">
        <v>0</v>
      </c>
      <c r="G969" s="368">
        <v>51512.83</v>
      </c>
      <c r="H969" s="370">
        <v>44517</v>
      </c>
      <c r="I969" s="12" t="s">
        <v>8997</v>
      </c>
      <c r="J969" s="18"/>
    </row>
    <row r="970" spans="1:10" s="375" customFormat="1" ht="81.75" customHeight="1">
      <c r="A970" s="44">
        <v>17</v>
      </c>
      <c r="B970" s="12" t="s">
        <v>8821</v>
      </c>
      <c r="C970" s="54" t="s">
        <v>23</v>
      </c>
      <c r="D970" s="282">
        <v>1</v>
      </c>
      <c r="E970" s="368">
        <v>51512.83</v>
      </c>
      <c r="F970" s="273">
        <v>0</v>
      </c>
      <c r="G970" s="368">
        <v>51512.83</v>
      </c>
      <c r="H970" s="370">
        <v>44517</v>
      </c>
      <c r="I970" s="12" t="s">
        <v>8997</v>
      </c>
      <c r="J970" s="18"/>
    </row>
    <row r="971" spans="1:10" s="375" customFormat="1" ht="81.75" customHeight="1">
      <c r="A971" s="44">
        <v>18</v>
      </c>
      <c r="B971" s="12" t="s">
        <v>8821</v>
      </c>
      <c r="C971" s="54" t="s">
        <v>23</v>
      </c>
      <c r="D971" s="282">
        <v>1</v>
      </c>
      <c r="E971" s="368">
        <v>51512.83</v>
      </c>
      <c r="F971" s="273">
        <v>0</v>
      </c>
      <c r="G971" s="368">
        <v>51512.83</v>
      </c>
      <c r="H971" s="370">
        <v>44517</v>
      </c>
      <c r="I971" s="12" t="s">
        <v>8997</v>
      </c>
      <c r="J971" s="18"/>
    </row>
    <row r="972" spans="1:10" s="375" customFormat="1" ht="81.75" customHeight="1">
      <c r="A972" s="44">
        <v>19</v>
      </c>
      <c r="B972" s="12" t="s">
        <v>8821</v>
      </c>
      <c r="C972" s="54" t="s">
        <v>23</v>
      </c>
      <c r="D972" s="282">
        <v>1</v>
      </c>
      <c r="E972" s="368">
        <v>51512.83</v>
      </c>
      <c r="F972" s="273">
        <v>0</v>
      </c>
      <c r="G972" s="368">
        <v>51512.83</v>
      </c>
      <c r="H972" s="370">
        <v>44517</v>
      </c>
      <c r="I972" s="12" t="s">
        <v>8997</v>
      </c>
      <c r="J972" s="18"/>
    </row>
    <row r="973" spans="1:10" s="375" customFormat="1" ht="81.75" customHeight="1">
      <c r="A973" s="44">
        <v>20</v>
      </c>
      <c r="B973" s="12" t="s">
        <v>8821</v>
      </c>
      <c r="C973" s="54" t="s">
        <v>23</v>
      </c>
      <c r="D973" s="282">
        <v>1</v>
      </c>
      <c r="E973" s="368">
        <v>51512.83</v>
      </c>
      <c r="F973" s="273">
        <v>0</v>
      </c>
      <c r="G973" s="368">
        <v>51512.83</v>
      </c>
      <c r="H973" s="370">
        <v>44517</v>
      </c>
      <c r="I973" s="12" t="s">
        <v>8997</v>
      </c>
      <c r="J973" s="18"/>
    </row>
    <row r="974" spans="1:10" s="375" customFormat="1" ht="81.75" customHeight="1">
      <c r="A974" s="44">
        <v>21</v>
      </c>
      <c r="B974" s="12" t="s">
        <v>8821</v>
      </c>
      <c r="C974" s="54" t="s">
        <v>23</v>
      </c>
      <c r="D974" s="282">
        <v>1</v>
      </c>
      <c r="E974" s="368">
        <v>51512.83</v>
      </c>
      <c r="F974" s="273">
        <v>0</v>
      </c>
      <c r="G974" s="368">
        <v>51512.83</v>
      </c>
      <c r="H974" s="370">
        <v>44517</v>
      </c>
      <c r="I974" s="12" t="s">
        <v>8997</v>
      </c>
      <c r="J974" s="18"/>
    </row>
    <row r="975" spans="1:10" s="375" customFormat="1" ht="81.75" customHeight="1">
      <c r="A975" s="44">
        <v>22</v>
      </c>
      <c r="B975" s="12" t="s">
        <v>8821</v>
      </c>
      <c r="C975" s="54" t="s">
        <v>23</v>
      </c>
      <c r="D975" s="282">
        <v>1</v>
      </c>
      <c r="E975" s="368">
        <v>51512.83</v>
      </c>
      <c r="F975" s="273">
        <v>0</v>
      </c>
      <c r="G975" s="368">
        <v>51512.83</v>
      </c>
      <c r="H975" s="370">
        <v>44517</v>
      </c>
      <c r="I975" s="12" t="s">
        <v>8997</v>
      </c>
      <c r="J975" s="18"/>
    </row>
    <row r="976" spans="1:10" s="375" customFormat="1" ht="81.75" customHeight="1">
      <c r="A976" s="44">
        <v>23</v>
      </c>
      <c r="B976" s="12" t="s">
        <v>8821</v>
      </c>
      <c r="C976" s="54" t="s">
        <v>23</v>
      </c>
      <c r="D976" s="282">
        <v>1</v>
      </c>
      <c r="E976" s="368">
        <v>51512.83</v>
      </c>
      <c r="F976" s="273">
        <v>0</v>
      </c>
      <c r="G976" s="368">
        <v>51512.83</v>
      </c>
      <c r="H976" s="370">
        <v>44517</v>
      </c>
      <c r="I976" s="12" t="s">
        <v>8997</v>
      </c>
      <c r="J976" s="18"/>
    </row>
    <row r="977" spans="1:10" s="375" customFormat="1" ht="81.75" customHeight="1">
      <c r="A977" s="44">
        <v>24</v>
      </c>
      <c r="B977" s="12" t="s">
        <v>8821</v>
      </c>
      <c r="C977" s="54" t="s">
        <v>23</v>
      </c>
      <c r="D977" s="282">
        <v>1</v>
      </c>
      <c r="E977" s="368">
        <v>51512.83</v>
      </c>
      <c r="F977" s="273">
        <v>0</v>
      </c>
      <c r="G977" s="368">
        <v>51512.83</v>
      </c>
      <c r="H977" s="370">
        <v>44517</v>
      </c>
      <c r="I977" s="12" t="s">
        <v>8997</v>
      </c>
      <c r="J977" s="18"/>
    </row>
    <row r="978" spans="1:10" s="375" customFormat="1" ht="81.75" customHeight="1">
      <c r="A978" s="44">
        <v>25</v>
      </c>
      <c r="B978" s="12" t="s">
        <v>8821</v>
      </c>
      <c r="C978" s="54" t="s">
        <v>23</v>
      </c>
      <c r="D978" s="282">
        <v>1</v>
      </c>
      <c r="E978" s="368">
        <v>51512.83</v>
      </c>
      <c r="F978" s="273">
        <v>0</v>
      </c>
      <c r="G978" s="368">
        <v>51512.83</v>
      </c>
      <c r="H978" s="370">
        <v>44517</v>
      </c>
      <c r="I978" s="12" t="s">
        <v>8997</v>
      </c>
      <c r="J978" s="18"/>
    </row>
    <row r="979" spans="1:10" s="375" customFormat="1" ht="81.75" customHeight="1">
      <c r="A979" s="44">
        <v>26</v>
      </c>
      <c r="B979" s="12" t="s">
        <v>8821</v>
      </c>
      <c r="C979" s="54" t="s">
        <v>23</v>
      </c>
      <c r="D979" s="282">
        <v>1</v>
      </c>
      <c r="E979" s="368">
        <v>51512.83</v>
      </c>
      <c r="F979" s="273">
        <v>0</v>
      </c>
      <c r="G979" s="368">
        <v>51512.83</v>
      </c>
      <c r="H979" s="370">
        <v>44517</v>
      </c>
      <c r="I979" s="12" t="s">
        <v>8997</v>
      </c>
      <c r="J979" s="18"/>
    </row>
    <row r="980" spans="1:10" s="375" customFormat="1" ht="81.75" customHeight="1">
      <c r="A980" s="44">
        <v>27</v>
      </c>
      <c r="B980" s="12" t="s">
        <v>8821</v>
      </c>
      <c r="C980" s="54" t="s">
        <v>23</v>
      </c>
      <c r="D980" s="282">
        <v>1</v>
      </c>
      <c r="E980" s="368">
        <v>51512.83</v>
      </c>
      <c r="F980" s="273">
        <v>0</v>
      </c>
      <c r="G980" s="368">
        <v>51512.83</v>
      </c>
      <c r="H980" s="370">
        <v>44517</v>
      </c>
      <c r="I980" s="12" t="s">
        <v>8997</v>
      </c>
      <c r="J980" s="18"/>
    </row>
    <row r="981" spans="1:10" s="375" customFormat="1" ht="81.75" customHeight="1">
      <c r="A981" s="44">
        <v>28</v>
      </c>
      <c r="B981" s="12" t="s">
        <v>8821</v>
      </c>
      <c r="C981" s="54" t="s">
        <v>23</v>
      </c>
      <c r="D981" s="282">
        <v>1</v>
      </c>
      <c r="E981" s="368">
        <v>51512.83</v>
      </c>
      <c r="F981" s="273">
        <v>0</v>
      </c>
      <c r="G981" s="368">
        <v>51512.83</v>
      </c>
      <c r="H981" s="370">
        <v>44517</v>
      </c>
      <c r="I981" s="12" t="s">
        <v>8997</v>
      </c>
      <c r="J981" s="18"/>
    </row>
    <row r="982" spans="1:10" s="375" customFormat="1" ht="81.75" customHeight="1">
      <c r="A982" s="44">
        <v>29</v>
      </c>
      <c r="B982" s="12" t="s">
        <v>8821</v>
      </c>
      <c r="C982" s="54" t="s">
        <v>23</v>
      </c>
      <c r="D982" s="282">
        <v>1</v>
      </c>
      <c r="E982" s="368">
        <v>51512.83</v>
      </c>
      <c r="F982" s="273">
        <v>0</v>
      </c>
      <c r="G982" s="368">
        <v>51512.83</v>
      </c>
      <c r="H982" s="370">
        <v>44517</v>
      </c>
      <c r="I982" s="12" t="s">
        <v>8997</v>
      </c>
      <c r="J982" s="18"/>
    </row>
    <row r="983" spans="1:10" s="375" customFormat="1" ht="81.75" customHeight="1">
      <c r="A983" s="44">
        <v>30</v>
      </c>
      <c r="B983" s="12" t="s">
        <v>8821</v>
      </c>
      <c r="C983" s="54" t="s">
        <v>23</v>
      </c>
      <c r="D983" s="282">
        <v>1</v>
      </c>
      <c r="E983" s="368">
        <v>51512.83</v>
      </c>
      <c r="F983" s="273">
        <v>0</v>
      </c>
      <c r="G983" s="368">
        <v>51512.83</v>
      </c>
      <c r="H983" s="370">
        <v>44517</v>
      </c>
      <c r="I983" s="12" t="s">
        <v>8997</v>
      </c>
      <c r="J983" s="18"/>
    </row>
    <row r="984" spans="1:10" s="375" customFormat="1" ht="81.75" customHeight="1">
      <c r="A984" s="44">
        <v>31</v>
      </c>
      <c r="B984" s="12" t="s">
        <v>8821</v>
      </c>
      <c r="C984" s="54" t="s">
        <v>23</v>
      </c>
      <c r="D984" s="282">
        <v>1</v>
      </c>
      <c r="E984" s="368">
        <v>51512.83</v>
      </c>
      <c r="F984" s="273">
        <v>0</v>
      </c>
      <c r="G984" s="368">
        <v>51512.83</v>
      </c>
      <c r="H984" s="370">
        <v>44517</v>
      </c>
      <c r="I984" s="12" t="s">
        <v>8997</v>
      </c>
      <c r="J984" s="18"/>
    </row>
    <row r="985" spans="1:10" s="375" customFormat="1" ht="81.75" customHeight="1">
      <c r="A985" s="44">
        <v>32</v>
      </c>
      <c r="B985" s="12" t="s">
        <v>8821</v>
      </c>
      <c r="C985" s="54" t="s">
        <v>23</v>
      </c>
      <c r="D985" s="282">
        <v>1</v>
      </c>
      <c r="E985" s="368">
        <v>51512.83</v>
      </c>
      <c r="F985" s="273">
        <v>0</v>
      </c>
      <c r="G985" s="368">
        <v>51512.83</v>
      </c>
      <c r="H985" s="370">
        <v>44517</v>
      </c>
      <c r="I985" s="12" t="s">
        <v>8997</v>
      </c>
      <c r="J985" s="18"/>
    </row>
    <row r="986" spans="1:10" s="375" customFormat="1" ht="81.75" customHeight="1">
      <c r="A986" s="44">
        <v>33</v>
      </c>
      <c r="B986" s="12" t="s">
        <v>8821</v>
      </c>
      <c r="C986" s="54" t="s">
        <v>23</v>
      </c>
      <c r="D986" s="282">
        <v>1</v>
      </c>
      <c r="E986" s="368">
        <v>51512.83</v>
      </c>
      <c r="F986" s="273">
        <v>0</v>
      </c>
      <c r="G986" s="368">
        <v>51512.83</v>
      </c>
      <c r="H986" s="370">
        <v>44517</v>
      </c>
      <c r="I986" s="12" t="s">
        <v>8997</v>
      </c>
      <c r="J986" s="18"/>
    </row>
    <row r="987" spans="1:10" s="375" customFormat="1" ht="81.75" customHeight="1">
      <c r="A987" s="44">
        <v>34</v>
      </c>
      <c r="B987" s="12" t="s">
        <v>8821</v>
      </c>
      <c r="C987" s="54" t="s">
        <v>23</v>
      </c>
      <c r="D987" s="282">
        <v>1</v>
      </c>
      <c r="E987" s="368">
        <v>51512.83</v>
      </c>
      <c r="F987" s="273">
        <v>0</v>
      </c>
      <c r="G987" s="368">
        <v>51512.83</v>
      </c>
      <c r="H987" s="370">
        <v>44517</v>
      </c>
      <c r="I987" s="12" t="s">
        <v>8997</v>
      </c>
      <c r="J987" s="18"/>
    </row>
    <row r="988" spans="1:10" s="375" customFormat="1" ht="81.75" customHeight="1">
      <c r="A988" s="44">
        <v>35</v>
      </c>
      <c r="B988" s="12" t="s">
        <v>8821</v>
      </c>
      <c r="C988" s="54" t="s">
        <v>23</v>
      </c>
      <c r="D988" s="282">
        <v>1</v>
      </c>
      <c r="E988" s="368">
        <v>51512.83</v>
      </c>
      <c r="F988" s="273">
        <v>0</v>
      </c>
      <c r="G988" s="368">
        <v>51512.83</v>
      </c>
      <c r="H988" s="370">
        <v>44517</v>
      </c>
      <c r="I988" s="12" t="s">
        <v>8997</v>
      </c>
      <c r="J988" s="18"/>
    </row>
    <row r="989" spans="1:10" s="375" customFormat="1" ht="81.75" customHeight="1">
      <c r="A989" s="44">
        <v>36</v>
      </c>
      <c r="B989" s="12" t="s">
        <v>8821</v>
      </c>
      <c r="C989" s="54" t="s">
        <v>23</v>
      </c>
      <c r="D989" s="282">
        <v>1</v>
      </c>
      <c r="E989" s="368">
        <v>51512.83</v>
      </c>
      <c r="F989" s="273">
        <v>0</v>
      </c>
      <c r="G989" s="368">
        <v>51512.83</v>
      </c>
      <c r="H989" s="370">
        <v>44517</v>
      </c>
      <c r="I989" s="12" t="s">
        <v>8997</v>
      </c>
      <c r="J989" s="18"/>
    </row>
    <row r="990" spans="1:10" s="375" customFormat="1" ht="81.75" customHeight="1">
      <c r="A990" s="44">
        <v>37</v>
      </c>
      <c r="B990" s="12" t="s">
        <v>8821</v>
      </c>
      <c r="C990" s="54" t="s">
        <v>23</v>
      </c>
      <c r="D990" s="282">
        <v>1</v>
      </c>
      <c r="E990" s="368">
        <v>51512.83</v>
      </c>
      <c r="F990" s="273">
        <v>0</v>
      </c>
      <c r="G990" s="368">
        <v>51512.83</v>
      </c>
      <c r="H990" s="370">
        <v>44517</v>
      </c>
      <c r="I990" s="12" t="s">
        <v>8997</v>
      </c>
      <c r="J990" s="18"/>
    </row>
    <row r="991" spans="1:10" s="375" customFormat="1" ht="81.75" customHeight="1">
      <c r="A991" s="44">
        <v>38</v>
      </c>
      <c r="B991" s="12" t="s">
        <v>8821</v>
      </c>
      <c r="C991" s="54" t="s">
        <v>23</v>
      </c>
      <c r="D991" s="282">
        <v>1</v>
      </c>
      <c r="E991" s="368">
        <v>51512.83</v>
      </c>
      <c r="F991" s="273">
        <v>0</v>
      </c>
      <c r="G991" s="368">
        <v>51512.83</v>
      </c>
      <c r="H991" s="370">
        <v>44517</v>
      </c>
      <c r="I991" s="12" t="s">
        <v>8997</v>
      </c>
      <c r="J991" s="18"/>
    </row>
    <row r="992" spans="1:10" s="375" customFormat="1" ht="81.75" customHeight="1">
      <c r="A992" s="44">
        <v>39</v>
      </c>
      <c r="B992" s="12" t="s">
        <v>8821</v>
      </c>
      <c r="C992" s="54" t="s">
        <v>23</v>
      </c>
      <c r="D992" s="282">
        <v>1</v>
      </c>
      <c r="E992" s="368">
        <v>51512.83</v>
      </c>
      <c r="F992" s="273">
        <v>0</v>
      </c>
      <c r="G992" s="368">
        <v>51512.83</v>
      </c>
      <c r="H992" s="370">
        <v>44517</v>
      </c>
      <c r="I992" s="12" t="s">
        <v>8997</v>
      </c>
      <c r="J992" s="18"/>
    </row>
    <row r="993" spans="1:10" s="375" customFormat="1" ht="81.75" customHeight="1">
      <c r="A993" s="44">
        <v>40</v>
      </c>
      <c r="B993" s="12" t="s">
        <v>8785</v>
      </c>
      <c r="C993" s="54" t="s">
        <v>23</v>
      </c>
      <c r="D993" s="282">
        <v>1</v>
      </c>
      <c r="E993" s="368">
        <v>62904</v>
      </c>
      <c r="F993" s="273">
        <v>0</v>
      </c>
      <c r="G993" s="273">
        <v>62904</v>
      </c>
      <c r="H993" s="370">
        <v>44551</v>
      </c>
      <c r="I993" s="28" t="s">
        <v>3918</v>
      </c>
      <c r="J993" s="18"/>
    </row>
    <row r="994" spans="1:10" s="375" customFormat="1" ht="81.75" customHeight="1">
      <c r="A994" s="44">
        <v>41</v>
      </c>
      <c r="B994" s="12" t="s">
        <v>8998</v>
      </c>
      <c r="C994" s="54" t="s">
        <v>23</v>
      </c>
      <c r="D994" s="282">
        <v>1</v>
      </c>
      <c r="E994" s="368">
        <v>72621.320000000007</v>
      </c>
      <c r="F994" s="273">
        <v>0</v>
      </c>
      <c r="G994" s="273">
        <v>72621.320000000007</v>
      </c>
      <c r="H994" s="370">
        <v>44551</v>
      </c>
      <c r="I994" s="28" t="s">
        <v>3918</v>
      </c>
      <c r="J994" s="18"/>
    </row>
    <row r="995" spans="1:10" s="375" customFormat="1" ht="81.75" customHeight="1">
      <c r="A995" s="44">
        <v>42</v>
      </c>
      <c r="B995" s="12" t="s">
        <v>8998</v>
      </c>
      <c r="C995" s="54" t="s">
        <v>23</v>
      </c>
      <c r="D995" s="282">
        <v>1</v>
      </c>
      <c r="E995" s="368">
        <v>72621.320000000007</v>
      </c>
      <c r="F995" s="273">
        <v>0</v>
      </c>
      <c r="G995" s="273">
        <v>72621.320000000007</v>
      </c>
      <c r="H995" s="370">
        <v>44560</v>
      </c>
      <c r="I995" s="28" t="s">
        <v>3918</v>
      </c>
      <c r="J995" s="18"/>
    </row>
    <row r="996" spans="1:10" s="375" customFormat="1" ht="81.75" customHeight="1">
      <c r="A996" s="44">
        <v>43</v>
      </c>
      <c r="B996" s="12" t="s">
        <v>8785</v>
      </c>
      <c r="C996" s="54" t="s">
        <v>23</v>
      </c>
      <c r="D996" s="282">
        <v>1</v>
      </c>
      <c r="E996" s="368">
        <v>62904</v>
      </c>
      <c r="F996" s="273">
        <v>0</v>
      </c>
      <c r="G996" s="273">
        <v>62904</v>
      </c>
      <c r="H996" s="370">
        <v>44560</v>
      </c>
      <c r="I996" s="28" t="s">
        <v>3918</v>
      </c>
      <c r="J996" s="18"/>
    </row>
    <row r="997" spans="1:10" s="375" customFormat="1" ht="81.75" customHeight="1">
      <c r="A997" s="44">
        <v>44</v>
      </c>
      <c r="B997" s="12" t="s">
        <v>8999</v>
      </c>
      <c r="C997" s="54" t="s">
        <v>23</v>
      </c>
      <c r="D997" s="282">
        <v>1</v>
      </c>
      <c r="E997" s="368">
        <v>68000</v>
      </c>
      <c r="F997" s="273">
        <v>0</v>
      </c>
      <c r="G997" s="273">
        <v>68000</v>
      </c>
      <c r="H997" s="370">
        <v>44560</v>
      </c>
      <c r="I997" s="28" t="s">
        <v>3918</v>
      </c>
      <c r="J997" s="18"/>
    </row>
    <row r="998" spans="1:10" s="67" customFormat="1" ht="21">
      <c r="A998" s="104" t="s">
        <v>1403</v>
      </c>
      <c r="B998" s="162" t="s">
        <v>3831</v>
      </c>
      <c r="C998" s="163"/>
      <c r="D998" s="10">
        <f>SUM(D954:D997)</f>
        <v>44</v>
      </c>
      <c r="E998" s="278">
        <f>SUM(E954:E997)</f>
        <v>3343316.8200000017</v>
      </c>
      <c r="F998" s="278">
        <f>SUM(F954:F997)</f>
        <v>970637.63</v>
      </c>
      <c r="G998" s="279">
        <f>SUM(G954:G997)</f>
        <v>2372679.1900000009</v>
      </c>
      <c r="H998" s="11" t="s">
        <v>23</v>
      </c>
      <c r="I998" s="103" t="s">
        <v>23</v>
      </c>
      <c r="J998" s="11" t="s">
        <v>23</v>
      </c>
    </row>
    <row r="999" spans="1:10" s="67" customFormat="1" ht="21">
      <c r="A999" s="104" t="s">
        <v>1405</v>
      </c>
      <c r="B999" s="1049" t="s">
        <v>3832</v>
      </c>
      <c r="C999" s="1063"/>
      <c r="D999" s="1063"/>
      <c r="E999" s="1063"/>
      <c r="F999" s="1063"/>
      <c r="G999" s="1063"/>
      <c r="H999" s="1063"/>
      <c r="I999" s="1063"/>
      <c r="J999" s="1064"/>
    </row>
    <row r="1000" spans="1:10" s="67" customFormat="1" ht="50.25" customHeight="1">
      <c r="A1000" s="44">
        <v>1</v>
      </c>
      <c r="B1000" s="21" t="s">
        <v>6037</v>
      </c>
      <c r="C1000" s="21" t="s">
        <v>4084</v>
      </c>
      <c r="D1000" s="282">
        <v>1</v>
      </c>
      <c r="E1000" s="6">
        <v>45835</v>
      </c>
      <c r="F1000" s="273">
        <v>9984.8700000000008</v>
      </c>
      <c r="G1000" s="273">
        <f>E1000-F1000</f>
        <v>35850.129999999997</v>
      </c>
      <c r="H1000" s="20">
        <v>40921</v>
      </c>
      <c r="I1000" s="28" t="s">
        <v>3918</v>
      </c>
      <c r="J1000" s="18" t="s">
        <v>23</v>
      </c>
    </row>
    <row r="1001" spans="1:10" s="67" customFormat="1" ht="48.75" customHeight="1">
      <c r="A1001" s="44">
        <v>2</v>
      </c>
      <c r="B1001" s="21" t="s">
        <v>4058</v>
      </c>
      <c r="C1001" s="21" t="s">
        <v>23</v>
      </c>
      <c r="D1001" s="282">
        <v>1</v>
      </c>
      <c r="E1001" s="6">
        <v>46453</v>
      </c>
      <c r="F1001" s="273">
        <v>10112.84</v>
      </c>
      <c r="G1001" s="273">
        <f>E1001-F1001</f>
        <v>36340.160000000003</v>
      </c>
      <c r="H1001" s="20">
        <v>40921</v>
      </c>
      <c r="I1001" s="28" t="s">
        <v>3918</v>
      </c>
      <c r="J1001" s="18"/>
    </row>
    <row r="1002" spans="1:10" s="67" customFormat="1" ht="54" customHeight="1">
      <c r="A1002" s="44">
        <v>3</v>
      </c>
      <c r="B1002" s="21" t="s">
        <v>4006</v>
      </c>
      <c r="C1002" s="21" t="s">
        <v>6038</v>
      </c>
      <c r="D1002" s="282">
        <v>1</v>
      </c>
      <c r="E1002" s="6">
        <v>47000</v>
      </c>
      <c r="F1002" s="273">
        <v>0</v>
      </c>
      <c r="G1002" s="273">
        <f>E1002-F1002</f>
        <v>47000</v>
      </c>
      <c r="H1002" s="20">
        <v>44060</v>
      </c>
      <c r="I1002" s="28" t="s">
        <v>6035</v>
      </c>
      <c r="J1002" s="18"/>
    </row>
    <row r="1003" spans="1:10" s="67" customFormat="1" ht="105.75" customHeight="1">
      <c r="A1003" s="44">
        <v>4</v>
      </c>
      <c r="B1003" s="21" t="s">
        <v>6009</v>
      </c>
      <c r="C1003" s="21" t="s">
        <v>6010</v>
      </c>
      <c r="D1003" s="282">
        <v>1</v>
      </c>
      <c r="E1003" s="6">
        <v>49682.5</v>
      </c>
      <c r="F1003" s="273">
        <v>0</v>
      </c>
      <c r="G1003" s="273">
        <f>E1003-F1003</f>
        <v>49682.5</v>
      </c>
      <c r="H1003" s="20">
        <v>44083</v>
      </c>
      <c r="I1003" s="28" t="s">
        <v>6039</v>
      </c>
      <c r="J1003" s="18"/>
    </row>
    <row r="1004" spans="1:10" s="375" customFormat="1" ht="65.25" customHeight="1">
      <c r="A1004" s="44">
        <v>5</v>
      </c>
      <c r="B1004" s="21" t="s">
        <v>9000</v>
      </c>
      <c r="C1004" s="21" t="s">
        <v>23</v>
      </c>
      <c r="D1004" s="282">
        <v>1</v>
      </c>
      <c r="E1004" s="6">
        <v>44690</v>
      </c>
      <c r="F1004" s="273">
        <v>0</v>
      </c>
      <c r="G1004" s="273">
        <v>44690</v>
      </c>
      <c r="H1004" s="20">
        <v>44378</v>
      </c>
      <c r="I1004" s="12" t="s">
        <v>9001</v>
      </c>
      <c r="J1004" s="18"/>
    </row>
    <row r="1005" spans="1:10" s="375" customFormat="1" ht="65.25" customHeight="1">
      <c r="A1005" s="44">
        <v>6</v>
      </c>
      <c r="B1005" s="21" t="s">
        <v>8789</v>
      </c>
      <c r="C1005" s="21" t="s">
        <v>23</v>
      </c>
      <c r="D1005" s="282">
        <v>1</v>
      </c>
      <c r="E1005" s="6">
        <v>44317</v>
      </c>
      <c r="F1005" s="273">
        <v>0</v>
      </c>
      <c r="G1005" s="6">
        <v>44317</v>
      </c>
      <c r="H1005" s="20">
        <v>44560</v>
      </c>
      <c r="I1005" s="28" t="s">
        <v>3918</v>
      </c>
      <c r="J1005" s="18"/>
    </row>
    <row r="1006" spans="1:10" s="375" customFormat="1" ht="65.25" customHeight="1">
      <c r="A1006" s="44">
        <v>7</v>
      </c>
      <c r="B1006" s="21" t="s">
        <v>8789</v>
      </c>
      <c r="C1006" s="21" t="s">
        <v>23</v>
      </c>
      <c r="D1006" s="282">
        <v>1</v>
      </c>
      <c r="E1006" s="6">
        <v>44317</v>
      </c>
      <c r="F1006" s="273">
        <v>0</v>
      </c>
      <c r="G1006" s="6">
        <v>44317</v>
      </c>
      <c r="H1006" s="20">
        <v>44560</v>
      </c>
      <c r="I1006" s="28" t="s">
        <v>3918</v>
      </c>
      <c r="J1006" s="18"/>
    </row>
    <row r="1007" spans="1:10" s="375" customFormat="1" ht="65.25" customHeight="1">
      <c r="A1007" s="44">
        <v>8</v>
      </c>
      <c r="B1007" s="21" t="s">
        <v>8789</v>
      </c>
      <c r="C1007" s="21" t="s">
        <v>23</v>
      </c>
      <c r="D1007" s="282">
        <v>1</v>
      </c>
      <c r="E1007" s="6">
        <v>44317</v>
      </c>
      <c r="F1007" s="273">
        <v>0</v>
      </c>
      <c r="G1007" s="6">
        <v>44317</v>
      </c>
      <c r="H1007" s="20">
        <v>44560</v>
      </c>
      <c r="I1007" s="28" t="s">
        <v>3918</v>
      </c>
      <c r="J1007" s="18"/>
    </row>
    <row r="1008" spans="1:10" s="375" customFormat="1" ht="65.25" customHeight="1">
      <c r="A1008" s="44">
        <v>9</v>
      </c>
      <c r="B1008" s="21" t="s">
        <v>8789</v>
      </c>
      <c r="C1008" s="21" t="s">
        <v>23</v>
      </c>
      <c r="D1008" s="282">
        <v>1</v>
      </c>
      <c r="E1008" s="6">
        <v>44317</v>
      </c>
      <c r="F1008" s="273">
        <v>0</v>
      </c>
      <c r="G1008" s="6">
        <v>44317</v>
      </c>
      <c r="H1008" s="20">
        <v>44560</v>
      </c>
      <c r="I1008" s="28" t="s">
        <v>3918</v>
      </c>
      <c r="J1008" s="18"/>
    </row>
    <row r="1009" spans="1:10" s="375" customFormat="1" ht="65.25" customHeight="1">
      <c r="A1009" s="44">
        <v>10</v>
      </c>
      <c r="B1009" s="21" t="s">
        <v>8789</v>
      </c>
      <c r="C1009" s="21" t="s">
        <v>23</v>
      </c>
      <c r="D1009" s="282">
        <v>1</v>
      </c>
      <c r="E1009" s="6">
        <v>44317</v>
      </c>
      <c r="F1009" s="273">
        <v>0</v>
      </c>
      <c r="G1009" s="6">
        <v>44317</v>
      </c>
      <c r="H1009" s="20">
        <v>44560</v>
      </c>
      <c r="I1009" s="28" t="s">
        <v>3918</v>
      </c>
      <c r="J1009" s="18"/>
    </row>
    <row r="1010" spans="1:10" s="375" customFormat="1" ht="65.25" customHeight="1">
      <c r="A1010" s="44">
        <v>11</v>
      </c>
      <c r="B1010" s="21" t="s">
        <v>8789</v>
      </c>
      <c r="C1010" s="21" t="s">
        <v>23</v>
      </c>
      <c r="D1010" s="282">
        <v>1</v>
      </c>
      <c r="E1010" s="6">
        <v>44317</v>
      </c>
      <c r="F1010" s="273">
        <v>0</v>
      </c>
      <c r="G1010" s="6">
        <v>44317</v>
      </c>
      <c r="H1010" s="20">
        <v>44560</v>
      </c>
      <c r="I1010" s="28" t="s">
        <v>3918</v>
      </c>
      <c r="J1010" s="18"/>
    </row>
    <row r="1011" spans="1:10" s="375" customFormat="1" ht="65.25" customHeight="1">
      <c r="A1011" s="44">
        <v>12</v>
      </c>
      <c r="B1011" s="21" t="s">
        <v>8793</v>
      </c>
      <c r="C1011" s="21" t="s">
        <v>23</v>
      </c>
      <c r="D1011" s="282">
        <v>1</v>
      </c>
      <c r="E1011" s="6">
        <v>45815</v>
      </c>
      <c r="F1011" s="273">
        <v>0</v>
      </c>
      <c r="G1011" s="273">
        <v>45815</v>
      </c>
      <c r="H1011" s="20">
        <v>44440</v>
      </c>
      <c r="I1011" s="12" t="s">
        <v>9002</v>
      </c>
      <c r="J1011" s="18"/>
    </row>
    <row r="1012" spans="1:10" s="375" customFormat="1" ht="65.25" customHeight="1">
      <c r="A1012" s="44">
        <v>13</v>
      </c>
      <c r="B1012" s="21" t="s">
        <v>9003</v>
      </c>
      <c r="C1012" s="21" t="s">
        <v>23</v>
      </c>
      <c r="D1012" s="282">
        <v>1</v>
      </c>
      <c r="E1012" s="6">
        <v>40260</v>
      </c>
      <c r="F1012" s="273">
        <v>0</v>
      </c>
      <c r="G1012" s="273">
        <v>40260</v>
      </c>
      <c r="H1012" s="20">
        <v>44560</v>
      </c>
      <c r="I1012" s="28" t="s">
        <v>3918</v>
      </c>
      <c r="J1012" s="18"/>
    </row>
    <row r="1013" spans="1:10" s="375" customFormat="1" ht="65.25" customHeight="1">
      <c r="A1013" s="44">
        <v>14</v>
      </c>
      <c r="B1013" s="21" t="s">
        <v>9004</v>
      </c>
      <c r="C1013" s="21" t="s">
        <v>23</v>
      </c>
      <c r="D1013" s="282">
        <v>1</v>
      </c>
      <c r="E1013" s="6">
        <v>49521.58</v>
      </c>
      <c r="F1013" s="273">
        <v>0</v>
      </c>
      <c r="G1013" s="273">
        <v>49521.58</v>
      </c>
      <c r="H1013" s="20">
        <v>44368</v>
      </c>
      <c r="I1013" s="12" t="s">
        <v>8995</v>
      </c>
      <c r="J1013" s="18"/>
    </row>
    <row r="1014" spans="1:10" s="375" customFormat="1" ht="65.25" customHeight="1">
      <c r="A1014" s="44">
        <v>15</v>
      </c>
      <c r="B1014" s="21" t="s">
        <v>9005</v>
      </c>
      <c r="C1014" s="21" t="s">
        <v>23</v>
      </c>
      <c r="D1014" s="282">
        <v>1</v>
      </c>
      <c r="E1014" s="6">
        <v>45000</v>
      </c>
      <c r="F1014" s="273">
        <v>0</v>
      </c>
      <c r="G1014" s="273">
        <v>45000</v>
      </c>
      <c r="H1014" s="20">
        <v>44551</v>
      </c>
      <c r="I1014" s="28" t="s">
        <v>3918</v>
      </c>
      <c r="J1014" s="18"/>
    </row>
    <row r="1015" spans="1:10" s="375" customFormat="1" ht="65.25" customHeight="1">
      <c r="A1015" s="44">
        <v>16</v>
      </c>
      <c r="B1015" s="21" t="s">
        <v>8789</v>
      </c>
      <c r="C1015" s="21" t="s">
        <v>23</v>
      </c>
      <c r="D1015" s="282">
        <v>1</v>
      </c>
      <c r="E1015" s="6">
        <v>44317</v>
      </c>
      <c r="F1015" s="273">
        <v>0</v>
      </c>
      <c r="G1015" s="6">
        <v>44317</v>
      </c>
      <c r="H1015" s="20">
        <v>44508</v>
      </c>
      <c r="I1015" s="12" t="s">
        <v>8996</v>
      </c>
      <c r="J1015" s="18"/>
    </row>
    <row r="1016" spans="1:10" s="375" customFormat="1" ht="65.25" customHeight="1">
      <c r="A1016" s="44">
        <v>17</v>
      </c>
      <c r="B1016" s="21" t="s">
        <v>8789</v>
      </c>
      <c r="C1016" s="21" t="s">
        <v>23</v>
      </c>
      <c r="D1016" s="282">
        <v>1</v>
      </c>
      <c r="E1016" s="6">
        <v>44317</v>
      </c>
      <c r="F1016" s="273">
        <v>0</v>
      </c>
      <c r="G1016" s="6">
        <v>44317</v>
      </c>
      <c r="H1016" s="20">
        <v>44508</v>
      </c>
      <c r="I1016" s="12" t="s">
        <v>8996</v>
      </c>
      <c r="J1016" s="18"/>
    </row>
    <row r="1017" spans="1:10" s="375" customFormat="1" ht="65.25" customHeight="1">
      <c r="A1017" s="44">
        <v>18</v>
      </c>
      <c r="B1017" s="21" t="s">
        <v>8789</v>
      </c>
      <c r="C1017" s="21" t="s">
        <v>23</v>
      </c>
      <c r="D1017" s="282">
        <v>1</v>
      </c>
      <c r="E1017" s="6">
        <v>44317</v>
      </c>
      <c r="F1017" s="273">
        <v>0</v>
      </c>
      <c r="G1017" s="6">
        <v>44317</v>
      </c>
      <c r="H1017" s="20">
        <v>44508</v>
      </c>
      <c r="I1017" s="12" t="s">
        <v>8996</v>
      </c>
      <c r="J1017" s="18"/>
    </row>
    <row r="1018" spans="1:10" s="375" customFormat="1" ht="65.25" customHeight="1">
      <c r="A1018" s="44">
        <v>19</v>
      </c>
      <c r="B1018" s="21" t="s">
        <v>8789</v>
      </c>
      <c r="C1018" s="21" t="s">
        <v>23</v>
      </c>
      <c r="D1018" s="282">
        <v>1</v>
      </c>
      <c r="E1018" s="6">
        <v>44317</v>
      </c>
      <c r="F1018" s="273">
        <v>0</v>
      </c>
      <c r="G1018" s="6">
        <v>44317</v>
      </c>
      <c r="H1018" s="20">
        <v>44508</v>
      </c>
      <c r="I1018" s="12" t="s">
        <v>8996</v>
      </c>
      <c r="J1018" s="18"/>
    </row>
    <row r="1019" spans="1:10" s="375" customFormat="1" ht="65.25" customHeight="1">
      <c r="A1019" s="44">
        <v>20</v>
      </c>
      <c r="B1019" s="21" t="s">
        <v>8789</v>
      </c>
      <c r="C1019" s="21" t="s">
        <v>23</v>
      </c>
      <c r="D1019" s="282">
        <v>1</v>
      </c>
      <c r="E1019" s="6">
        <v>44317</v>
      </c>
      <c r="F1019" s="273">
        <v>0</v>
      </c>
      <c r="G1019" s="6">
        <v>44317</v>
      </c>
      <c r="H1019" s="20">
        <v>44508</v>
      </c>
      <c r="I1019" s="12" t="s">
        <v>8996</v>
      </c>
      <c r="J1019" s="18"/>
    </row>
    <row r="1020" spans="1:10" s="375" customFormat="1" ht="65.25" customHeight="1">
      <c r="A1020" s="44">
        <v>21</v>
      </c>
      <c r="B1020" s="21" t="s">
        <v>8789</v>
      </c>
      <c r="C1020" s="21" t="s">
        <v>23</v>
      </c>
      <c r="D1020" s="282">
        <v>1</v>
      </c>
      <c r="E1020" s="6">
        <v>44317</v>
      </c>
      <c r="F1020" s="273">
        <v>0</v>
      </c>
      <c r="G1020" s="6">
        <v>44317</v>
      </c>
      <c r="H1020" s="20">
        <v>44508</v>
      </c>
      <c r="I1020" s="12" t="s">
        <v>8996</v>
      </c>
      <c r="J1020" s="18"/>
    </row>
    <row r="1021" spans="1:10" s="375" customFormat="1" ht="65.25" customHeight="1">
      <c r="A1021" s="44">
        <v>22</v>
      </c>
      <c r="B1021" s="21" t="s">
        <v>8789</v>
      </c>
      <c r="C1021" s="21" t="s">
        <v>23</v>
      </c>
      <c r="D1021" s="282">
        <v>1</v>
      </c>
      <c r="E1021" s="6">
        <v>44317</v>
      </c>
      <c r="F1021" s="273">
        <v>0</v>
      </c>
      <c r="G1021" s="6">
        <v>44317</v>
      </c>
      <c r="H1021" s="20">
        <v>44508</v>
      </c>
      <c r="I1021" s="12" t="s">
        <v>8996</v>
      </c>
      <c r="J1021" s="18"/>
    </row>
    <row r="1022" spans="1:10" s="375" customFormat="1" ht="65.25" customHeight="1">
      <c r="A1022" s="44">
        <v>23</v>
      </c>
      <c r="B1022" s="21" t="s">
        <v>8789</v>
      </c>
      <c r="C1022" s="21" t="s">
        <v>23</v>
      </c>
      <c r="D1022" s="282">
        <v>1</v>
      </c>
      <c r="E1022" s="6">
        <v>44317</v>
      </c>
      <c r="F1022" s="273">
        <v>0</v>
      </c>
      <c r="G1022" s="6">
        <v>44317</v>
      </c>
      <c r="H1022" s="20">
        <v>44508</v>
      </c>
      <c r="I1022" s="12" t="s">
        <v>8996</v>
      </c>
      <c r="J1022" s="18"/>
    </row>
    <row r="1023" spans="1:10" s="375" customFormat="1" ht="65.25" customHeight="1">
      <c r="A1023" s="44">
        <v>24</v>
      </c>
      <c r="B1023" s="21" t="s">
        <v>8789</v>
      </c>
      <c r="C1023" s="21" t="s">
        <v>23</v>
      </c>
      <c r="D1023" s="282">
        <v>1</v>
      </c>
      <c r="E1023" s="6">
        <v>44317</v>
      </c>
      <c r="F1023" s="273">
        <v>0</v>
      </c>
      <c r="G1023" s="6">
        <v>44317</v>
      </c>
      <c r="H1023" s="20">
        <v>44508</v>
      </c>
      <c r="I1023" s="12" t="s">
        <v>8996</v>
      </c>
      <c r="J1023" s="18"/>
    </row>
    <row r="1024" spans="1:10" s="375" customFormat="1" ht="65.25" customHeight="1">
      <c r="A1024" s="44">
        <v>25</v>
      </c>
      <c r="B1024" s="21" t="s">
        <v>8789</v>
      </c>
      <c r="C1024" s="21" t="s">
        <v>23</v>
      </c>
      <c r="D1024" s="282">
        <v>1</v>
      </c>
      <c r="E1024" s="6">
        <v>44317</v>
      </c>
      <c r="F1024" s="273">
        <v>0</v>
      </c>
      <c r="G1024" s="6">
        <v>44317</v>
      </c>
      <c r="H1024" s="20">
        <v>44508</v>
      </c>
      <c r="I1024" s="12" t="s">
        <v>8996</v>
      </c>
      <c r="J1024" s="18"/>
    </row>
    <row r="1025" spans="1:10" s="375" customFormat="1" ht="65.25" customHeight="1">
      <c r="A1025" s="44">
        <v>26</v>
      </c>
      <c r="B1025" s="21" t="s">
        <v>8789</v>
      </c>
      <c r="C1025" s="21" t="s">
        <v>23</v>
      </c>
      <c r="D1025" s="282">
        <v>1</v>
      </c>
      <c r="E1025" s="6">
        <v>44317</v>
      </c>
      <c r="F1025" s="273">
        <v>0</v>
      </c>
      <c r="G1025" s="6">
        <v>44317</v>
      </c>
      <c r="H1025" s="20">
        <v>44508</v>
      </c>
      <c r="I1025" s="12" t="s">
        <v>8996</v>
      </c>
      <c r="J1025" s="18"/>
    </row>
    <row r="1026" spans="1:10" s="375" customFormat="1" ht="65.25" customHeight="1">
      <c r="A1026" s="44">
        <v>27</v>
      </c>
      <c r="B1026" s="21" t="s">
        <v>8789</v>
      </c>
      <c r="C1026" s="21" t="s">
        <v>23</v>
      </c>
      <c r="D1026" s="282">
        <v>1</v>
      </c>
      <c r="E1026" s="6">
        <v>44317</v>
      </c>
      <c r="F1026" s="273">
        <v>0</v>
      </c>
      <c r="G1026" s="6">
        <v>44317</v>
      </c>
      <c r="H1026" s="20">
        <v>44551</v>
      </c>
      <c r="I1026" s="28" t="s">
        <v>3918</v>
      </c>
      <c r="J1026" s="18"/>
    </row>
    <row r="1027" spans="1:10" s="375" customFormat="1" ht="65.25" customHeight="1">
      <c r="A1027" s="44">
        <v>28</v>
      </c>
      <c r="B1027" s="21" t="s">
        <v>8789</v>
      </c>
      <c r="C1027" s="21" t="s">
        <v>23</v>
      </c>
      <c r="D1027" s="282">
        <v>1</v>
      </c>
      <c r="E1027" s="6">
        <v>44317</v>
      </c>
      <c r="F1027" s="273">
        <v>0</v>
      </c>
      <c r="G1027" s="6">
        <v>44317</v>
      </c>
      <c r="H1027" s="20">
        <v>44551</v>
      </c>
      <c r="I1027" s="28" t="s">
        <v>3918</v>
      </c>
      <c r="J1027" s="18"/>
    </row>
    <row r="1028" spans="1:10" s="375" customFormat="1" ht="65.25" customHeight="1">
      <c r="A1028" s="44">
        <v>29</v>
      </c>
      <c r="B1028" s="21" t="s">
        <v>8789</v>
      </c>
      <c r="C1028" s="21" t="s">
        <v>23</v>
      </c>
      <c r="D1028" s="282">
        <v>1</v>
      </c>
      <c r="E1028" s="6">
        <v>44317</v>
      </c>
      <c r="F1028" s="273">
        <v>0</v>
      </c>
      <c r="G1028" s="6">
        <v>44317</v>
      </c>
      <c r="H1028" s="20">
        <v>44551</v>
      </c>
      <c r="I1028" s="28" t="s">
        <v>3918</v>
      </c>
      <c r="J1028" s="18"/>
    </row>
    <row r="1029" spans="1:10" s="375" customFormat="1" ht="65.25" customHeight="1">
      <c r="A1029" s="44">
        <v>30</v>
      </c>
      <c r="B1029" s="21" t="s">
        <v>8789</v>
      </c>
      <c r="C1029" s="21" t="s">
        <v>23</v>
      </c>
      <c r="D1029" s="282">
        <v>1</v>
      </c>
      <c r="E1029" s="6">
        <v>44317</v>
      </c>
      <c r="F1029" s="273">
        <v>0</v>
      </c>
      <c r="G1029" s="6">
        <v>44317</v>
      </c>
      <c r="H1029" s="20">
        <v>44551</v>
      </c>
      <c r="I1029" s="28" t="s">
        <v>3918</v>
      </c>
      <c r="J1029" s="18"/>
    </row>
    <row r="1030" spans="1:10" s="375" customFormat="1" ht="65.25" customHeight="1">
      <c r="A1030" s="44">
        <v>31</v>
      </c>
      <c r="B1030" s="21" t="s">
        <v>8789</v>
      </c>
      <c r="C1030" s="21" t="s">
        <v>23</v>
      </c>
      <c r="D1030" s="282">
        <v>1</v>
      </c>
      <c r="E1030" s="6">
        <v>44317</v>
      </c>
      <c r="F1030" s="273">
        <v>0</v>
      </c>
      <c r="G1030" s="6">
        <v>44317</v>
      </c>
      <c r="H1030" s="20">
        <v>44551</v>
      </c>
      <c r="I1030" s="28" t="s">
        <v>3918</v>
      </c>
      <c r="J1030" s="18"/>
    </row>
    <row r="1031" spans="1:10" s="375" customFormat="1" ht="65.25" customHeight="1">
      <c r="A1031" s="44">
        <v>32</v>
      </c>
      <c r="B1031" s="21" t="s">
        <v>8789</v>
      </c>
      <c r="C1031" s="21" t="s">
        <v>23</v>
      </c>
      <c r="D1031" s="282">
        <v>1</v>
      </c>
      <c r="E1031" s="6">
        <v>44317</v>
      </c>
      <c r="F1031" s="273">
        <v>0</v>
      </c>
      <c r="G1031" s="6">
        <v>44317</v>
      </c>
      <c r="H1031" s="20">
        <v>44551</v>
      </c>
      <c r="I1031" s="28" t="s">
        <v>3918</v>
      </c>
      <c r="J1031" s="18"/>
    </row>
    <row r="1032" spans="1:10" s="67" customFormat="1" ht="21">
      <c r="A1032" s="104" t="s">
        <v>1405</v>
      </c>
      <c r="B1032" s="1049" t="s">
        <v>3844</v>
      </c>
      <c r="C1032" s="1064"/>
      <c r="D1032" s="10">
        <f>D1031+D1030+D1029+D1028+D1027+D1026+D1025+D1024+D1023+D1022+D1021+D1020+D1019+D1018+D1017+D1016+D1015+D1014+D1013+D1012+D1011+D1010+D1009+D1008+D1007+D1006+D1005+D1004+D1003+D1002+D1001+D1000</f>
        <v>32</v>
      </c>
      <c r="E1032" s="167">
        <f>E1031+E1030+E1029+E1028+E1027+E1026+E1025+E1024+E1023+E1022+E1021+E1020+E1019+E1018+E1017+E1016+E1015+E1014+E1013+E1012+E1011+E1010+E1009+E1008+E1007+E1006+E1005+E1004+E1003+E1002+E1001+E1000</f>
        <v>1433548.08</v>
      </c>
      <c r="F1032" s="167">
        <f>F1031+F1030+F1029+F1028+F1027+F1026+F1025+F1024+F1023+F1022+F1021+F1020+F1019+F1018+F1017+F1016+F1014+F1013+F1012+F1011+F1010+F1009+F1015+F1008+F1007+F1006+F1005+F1004+F1003+F1002+F1001+F1000</f>
        <v>20097.71</v>
      </c>
      <c r="G1032" s="35">
        <f>G1031+G1030+G1029+G1028+G1027+G1026+G1025+G1024+G1023+G1022+G1021+G1020+G1019+G1018+G1017+G1016+G1015+G1014+G1013+G1012+G1011+G1010+G1009+G1008+G1007+G1006+G1005+G1004+G1003+G1002+G1001+G1000</f>
        <v>1413450.3699999999</v>
      </c>
      <c r="H1032" s="11" t="s">
        <v>23</v>
      </c>
      <c r="I1032" s="103" t="s">
        <v>23</v>
      </c>
      <c r="J1032" s="11" t="s">
        <v>23</v>
      </c>
    </row>
    <row r="1033" spans="1:10" s="42" customFormat="1" ht="97.5" customHeight="1">
      <c r="A1033" s="106" t="s">
        <v>1392</v>
      </c>
      <c r="B1033" s="1052" t="s">
        <v>6040</v>
      </c>
      <c r="C1033" s="1058"/>
      <c r="D1033" s="23">
        <f>D1032+D998+D952</f>
        <v>77</v>
      </c>
      <c r="E1033" s="43">
        <f>E1032+E998+E952</f>
        <v>6494864.9000000022</v>
      </c>
      <c r="F1033" s="43">
        <f>F1032+F998+F952</f>
        <v>1978585.18</v>
      </c>
      <c r="G1033" s="51">
        <f>G1032+G998+G952</f>
        <v>4516279.7200000007</v>
      </c>
      <c r="H1033" s="26" t="s">
        <v>23</v>
      </c>
      <c r="I1033" s="105" t="s">
        <v>23</v>
      </c>
      <c r="J1033" s="26" t="s">
        <v>23</v>
      </c>
    </row>
    <row r="1034" spans="1:10" s="42" customFormat="1" ht="27">
      <c r="A1034" s="32" t="s">
        <v>1419</v>
      </c>
      <c r="B1034" s="1065" t="s">
        <v>1420</v>
      </c>
      <c r="C1034" s="1085"/>
      <c r="D1034" s="1085"/>
      <c r="E1034" s="1085"/>
      <c r="F1034" s="1085"/>
      <c r="G1034" s="1085"/>
      <c r="H1034" s="1085"/>
      <c r="I1034" s="1085"/>
      <c r="J1034" s="1085"/>
    </row>
    <row r="1035" spans="1:10" s="42" customFormat="1" ht="22.5">
      <c r="A1035" s="106" t="s">
        <v>1421</v>
      </c>
      <c r="B1035" s="1052" t="s">
        <v>3828</v>
      </c>
      <c r="C1035" s="1057"/>
      <c r="D1035" s="1057"/>
      <c r="E1035" s="1057"/>
      <c r="F1035" s="1057"/>
      <c r="G1035" s="1057"/>
      <c r="H1035" s="1057"/>
      <c r="I1035" s="1057"/>
      <c r="J1035" s="1058"/>
    </row>
    <row r="1036" spans="1:10" s="42" customFormat="1" ht="148.5" customHeight="1">
      <c r="A1036" s="477">
        <v>1</v>
      </c>
      <c r="B1036" s="12" t="s">
        <v>3953</v>
      </c>
      <c r="C1036" s="5" t="s">
        <v>6043</v>
      </c>
      <c r="D1036" s="325">
        <v>1</v>
      </c>
      <c r="E1036" s="368">
        <v>1718000</v>
      </c>
      <c r="F1036" s="284">
        <v>987849.87</v>
      </c>
      <c r="G1036" s="368">
        <f>E1036-F1036</f>
        <v>730150.13</v>
      </c>
      <c r="H1036" s="281">
        <v>42993</v>
      </c>
      <c r="I1036" s="723" t="s">
        <v>8845</v>
      </c>
      <c r="J1036" s="18"/>
    </row>
    <row r="1037" spans="1:10" s="42" customFormat="1" ht="24.75" customHeight="1">
      <c r="A1037" s="104" t="s">
        <v>1123</v>
      </c>
      <c r="B1037" s="162" t="s">
        <v>3829</v>
      </c>
      <c r="C1037" s="163"/>
      <c r="D1037" s="10">
        <f>SUM(D1036:D1036)</f>
        <v>1</v>
      </c>
      <c r="E1037" s="167">
        <f>SUM(E1036:E1036)</f>
        <v>1718000</v>
      </c>
      <c r="F1037" s="167">
        <f>SUM(F1036:F1036)</f>
        <v>987849.87</v>
      </c>
      <c r="G1037" s="35">
        <f>E1037-F1037</f>
        <v>730150.13</v>
      </c>
      <c r="I1037" s="105" t="s">
        <v>23</v>
      </c>
      <c r="J1037" s="26" t="s">
        <v>23</v>
      </c>
    </row>
    <row r="1038" spans="1:10" s="42" customFormat="1" ht="22.5">
      <c r="A1038" s="106" t="s">
        <v>1444</v>
      </c>
      <c r="B1038" s="153" t="s">
        <v>3830</v>
      </c>
      <c r="C1038" s="154"/>
      <c r="D1038" s="154"/>
      <c r="E1038" s="154"/>
      <c r="F1038" s="154"/>
      <c r="G1038" s="154"/>
      <c r="H1038" s="154"/>
      <c r="I1038" s="154"/>
      <c r="J1038" s="155"/>
    </row>
    <row r="1039" spans="1:10" s="42" customFormat="1" ht="102" customHeight="1">
      <c r="A1039" s="101">
        <v>1</v>
      </c>
      <c r="B1039" s="16" t="s">
        <v>4108</v>
      </c>
      <c r="C1039" s="16" t="s">
        <v>6044</v>
      </c>
      <c r="D1039" s="16">
        <v>1</v>
      </c>
      <c r="E1039" s="697">
        <v>506888</v>
      </c>
      <c r="F1039" s="16">
        <v>436486.95</v>
      </c>
      <c r="G1039" s="697">
        <f>E1039-F1039</f>
        <v>70401.049999999988</v>
      </c>
      <c r="H1039" s="724">
        <v>43770</v>
      </c>
      <c r="I1039" s="16" t="s">
        <v>4028</v>
      </c>
      <c r="J1039" s="18"/>
    </row>
    <row r="1040" spans="1:10" s="42" customFormat="1" ht="69" customHeight="1">
      <c r="A1040" s="101">
        <v>2</v>
      </c>
      <c r="B1040" s="16" t="s">
        <v>6004</v>
      </c>
      <c r="C1040" s="16" t="s">
        <v>23</v>
      </c>
      <c r="D1040" s="16">
        <v>1</v>
      </c>
      <c r="E1040" s="697">
        <v>148500</v>
      </c>
      <c r="F1040" s="16">
        <v>122512.5</v>
      </c>
      <c r="G1040" s="697">
        <f>E1040-F1040</f>
        <v>25987.5</v>
      </c>
      <c r="H1040" s="724">
        <v>43920</v>
      </c>
      <c r="I1040" s="16" t="s">
        <v>6045</v>
      </c>
      <c r="J1040" s="18"/>
    </row>
    <row r="1041" spans="1:10" s="725" customFormat="1" ht="69" customHeight="1">
      <c r="A1041" s="44">
        <v>3</v>
      </c>
      <c r="B1041" s="16" t="s">
        <v>8790</v>
      </c>
      <c r="C1041" s="16" t="s">
        <v>23</v>
      </c>
      <c r="D1041" s="16">
        <v>1</v>
      </c>
      <c r="E1041" s="697">
        <v>75271.75</v>
      </c>
      <c r="F1041" s="697">
        <v>0</v>
      </c>
      <c r="G1041" s="697">
        <f t="shared" ref="G1041:G1047" si="23">E1041-F1041</f>
        <v>75271.75</v>
      </c>
      <c r="H1041" s="724">
        <v>44363</v>
      </c>
      <c r="I1041" s="16" t="s">
        <v>8846</v>
      </c>
      <c r="J1041" s="18"/>
    </row>
    <row r="1042" spans="1:10" s="725" customFormat="1" ht="69" customHeight="1">
      <c r="A1042" s="44">
        <v>4</v>
      </c>
      <c r="B1042" s="16" t="s">
        <v>8790</v>
      </c>
      <c r="C1042" s="16" t="s">
        <v>23</v>
      </c>
      <c r="D1042" s="16">
        <v>1</v>
      </c>
      <c r="E1042" s="697">
        <v>75271.75</v>
      </c>
      <c r="F1042" s="697">
        <v>0</v>
      </c>
      <c r="G1042" s="697">
        <f t="shared" si="23"/>
        <v>75271.75</v>
      </c>
      <c r="H1042" s="724">
        <v>44363</v>
      </c>
      <c r="I1042" s="16" t="s">
        <v>8846</v>
      </c>
      <c r="J1042" s="18"/>
    </row>
    <row r="1043" spans="1:10" s="725" customFormat="1" ht="69" customHeight="1">
      <c r="A1043" s="44">
        <v>5</v>
      </c>
      <c r="B1043" s="16" t="s">
        <v>8790</v>
      </c>
      <c r="C1043" s="16" t="s">
        <v>23</v>
      </c>
      <c r="D1043" s="16">
        <v>1</v>
      </c>
      <c r="E1043" s="697">
        <v>75271.75</v>
      </c>
      <c r="F1043" s="697">
        <v>0</v>
      </c>
      <c r="G1043" s="697">
        <f t="shared" si="23"/>
        <v>75271.75</v>
      </c>
      <c r="H1043" s="724">
        <v>44363</v>
      </c>
      <c r="I1043" s="16" t="s">
        <v>8846</v>
      </c>
      <c r="J1043" s="18"/>
    </row>
    <row r="1044" spans="1:10" s="725" customFormat="1" ht="69" customHeight="1">
      <c r="A1044" s="44">
        <v>6</v>
      </c>
      <c r="B1044" s="16" t="s">
        <v>8790</v>
      </c>
      <c r="C1044" s="16" t="s">
        <v>23</v>
      </c>
      <c r="D1044" s="16">
        <v>1</v>
      </c>
      <c r="E1044" s="697">
        <v>75271.75</v>
      </c>
      <c r="F1044" s="697">
        <v>0</v>
      </c>
      <c r="G1044" s="697">
        <f t="shared" si="23"/>
        <v>75271.75</v>
      </c>
      <c r="H1044" s="724">
        <v>44363</v>
      </c>
      <c r="I1044" s="16" t="s">
        <v>8846</v>
      </c>
      <c r="J1044" s="18"/>
    </row>
    <row r="1045" spans="1:10" s="725" customFormat="1" ht="69" customHeight="1">
      <c r="A1045" s="44">
        <v>7</v>
      </c>
      <c r="B1045" s="16" t="s">
        <v>8790</v>
      </c>
      <c r="C1045" s="16" t="s">
        <v>23</v>
      </c>
      <c r="D1045" s="16">
        <v>1</v>
      </c>
      <c r="E1045" s="697">
        <v>75271.75</v>
      </c>
      <c r="F1045" s="697">
        <v>0</v>
      </c>
      <c r="G1045" s="697">
        <f t="shared" si="23"/>
        <v>75271.75</v>
      </c>
      <c r="H1045" s="724">
        <v>44363</v>
      </c>
      <c r="I1045" s="16" t="s">
        <v>8846</v>
      </c>
      <c r="J1045" s="18"/>
    </row>
    <row r="1046" spans="1:10" s="725" customFormat="1" ht="69" customHeight="1">
      <c r="A1046" s="44">
        <v>8</v>
      </c>
      <c r="B1046" s="16" t="s">
        <v>8790</v>
      </c>
      <c r="C1046" s="16" t="s">
        <v>23</v>
      </c>
      <c r="D1046" s="16">
        <v>1</v>
      </c>
      <c r="E1046" s="697">
        <v>75271.75</v>
      </c>
      <c r="F1046" s="697">
        <v>0</v>
      </c>
      <c r="G1046" s="697">
        <f t="shared" si="23"/>
        <v>75271.75</v>
      </c>
      <c r="H1046" s="724">
        <v>44363</v>
      </c>
      <c r="I1046" s="16" t="s">
        <v>8846</v>
      </c>
      <c r="J1046" s="18"/>
    </row>
    <row r="1047" spans="1:10" s="725" customFormat="1" ht="69" customHeight="1">
      <c r="A1047" s="44">
        <v>9</v>
      </c>
      <c r="B1047" s="16" t="s">
        <v>8790</v>
      </c>
      <c r="C1047" s="16" t="s">
        <v>23</v>
      </c>
      <c r="D1047" s="16">
        <v>1</v>
      </c>
      <c r="E1047" s="697">
        <v>75271.75</v>
      </c>
      <c r="F1047" s="697">
        <v>0</v>
      </c>
      <c r="G1047" s="697">
        <f t="shared" si="23"/>
        <v>75271.75</v>
      </c>
      <c r="H1047" s="724">
        <v>44363</v>
      </c>
      <c r="I1047" s="16" t="s">
        <v>8846</v>
      </c>
      <c r="J1047" s="18"/>
    </row>
    <row r="1048" spans="1:10" s="725" customFormat="1" ht="69" customHeight="1">
      <c r="A1048" s="44">
        <v>10</v>
      </c>
      <c r="B1048" s="16" t="s">
        <v>8785</v>
      </c>
      <c r="C1048" s="16" t="s">
        <v>23</v>
      </c>
      <c r="D1048" s="16">
        <v>1</v>
      </c>
      <c r="E1048" s="697">
        <v>62904</v>
      </c>
      <c r="F1048" s="697">
        <v>0</v>
      </c>
      <c r="G1048" s="697">
        <f>E1048-F1048</f>
        <v>62904</v>
      </c>
      <c r="H1048" s="724">
        <v>44477</v>
      </c>
      <c r="I1048" s="16" t="s">
        <v>8847</v>
      </c>
      <c r="J1048" s="18" t="s">
        <v>23</v>
      </c>
    </row>
    <row r="1049" spans="1:10" s="725" customFormat="1" ht="69" customHeight="1">
      <c r="A1049" s="44">
        <v>11</v>
      </c>
      <c r="B1049" s="16" t="s">
        <v>8848</v>
      </c>
      <c r="C1049" s="16" t="s">
        <v>23</v>
      </c>
      <c r="D1049" s="16">
        <v>1</v>
      </c>
      <c r="E1049" s="697">
        <v>97800</v>
      </c>
      <c r="F1049" s="697">
        <v>0</v>
      </c>
      <c r="G1049" s="697">
        <f>E1049-F1049</f>
        <v>97800</v>
      </c>
      <c r="H1049" s="724">
        <v>44540</v>
      </c>
      <c r="I1049" s="16" t="s">
        <v>8849</v>
      </c>
      <c r="J1049" s="18" t="s">
        <v>23</v>
      </c>
    </row>
    <row r="1050" spans="1:10" s="42" customFormat="1" ht="41.25" customHeight="1">
      <c r="A1050" s="104" t="s">
        <v>1142</v>
      </c>
      <c r="B1050" s="162" t="s">
        <v>3831</v>
      </c>
      <c r="C1050" s="163"/>
      <c r="D1050" s="10">
        <f>D1039+D1040+D1041+D1042+D1043+D1044+D1045+D1046+D1047+D1048+D1049</f>
        <v>11</v>
      </c>
      <c r="E1050" s="167">
        <f>E1039+E1040+E1041+E1042+E1043+E1044+E1045+E1046+E1047+E1048+E1049</f>
        <v>1342994.25</v>
      </c>
      <c r="F1050" s="167">
        <f>F1039+F1040+F1041+F1042+F1043+F1044+F1045+F1046+F1047+F1048+F1049</f>
        <v>558999.44999999995</v>
      </c>
      <c r="G1050" s="35">
        <f>G1039+G1040+G1041+G1042+G1043+G1044+G1045+G1046+G1047+G1048+G1049</f>
        <v>783994.8</v>
      </c>
      <c r="H1050" s="11" t="s">
        <v>23</v>
      </c>
      <c r="I1050" s="103" t="s">
        <v>23</v>
      </c>
      <c r="J1050" s="11" t="s">
        <v>23</v>
      </c>
    </row>
    <row r="1051" spans="1:10" s="42" customFormat="1" ht="45" customHeight="1">
      <c r="A1051" s="106" t="s">
        <v>1446</v>
      </c>
      <c r="B1051" s="1052" t="s">
        <v>3832</v>
      </c>
      <c r="C1051" s="1057"/>
      <c r="D1051" s="1057"/>
      <c r="E1051" s="1057"/>
      <c r="F1051" s="1057"/>
      <c r="G1051" s="1057"/>
      <c r="H1051" s="1057"/>
      <c r="I1051" s="1057"/>
      <c r="J1051" s="1058"/>
    </row>
    <row r="1052" spans="1:10" s="730" customFormat="1" ht="46.5">
      <c r="A1052" s="379">
        <v>1</v>
      </c>
      <c r="B1052" s="726" t="s">
        <v>4109</v>
      </c>
      <c r="C1052" s="619" t="s">
        <v>23</v>
      </c>
      <c r="D1052" s="726">
        <v>1</v>
      </c>
      <c r="E1052" s="727">
        <v>41000</v>
      </c>
      <c r="F1052" s="727">
        <v>0</v>
      </c>
      <c r="G1052" s="727">
        <f>E1052-F1052</f>
        <v>41000</v>
      </c>
      <c r="H1052" s="728">
        <v>43039</v>
      </c>
      <c r="I1052" s="729" t="s">
        <v>3856</v>
      </c>
      <c r="J1052" s="626" t="s">
        <v>23</v>
      </c>
    </row>
    <row r="1053" spans="1:10" s="730" customFormat="1" ht="46.5">
      <c r="A1053" s="379">
        <v>2</v>
      </c>
      <c r="B1053" s="619" t="s">
        <v>4058</v>
      </c>
      <c r="C1053" s="619" t="s">
        <v>6046</v>
      </c>
      <c r="D1053" s="731">
        <v>1</v>
      </c>
      <c r="E1053" s="732">
        <v>45100</v>
      </c>
      <c r="F1053" s="733">
        <v>0</v>
      </c>
      <c r="G1053" s="733">
        <f>E1053-F1053</f>
        <v>45100</v>
      </c>
      <c r="H1053" s="728">
        <v>40921</v>
      </c>
      <c r="I1053" s="729" t="s">
        <v>3856</v>
      </c>
      <c r="J1053" s="626"/>
    </row>
    <row r="1054" spans="1:10" s="730" customFormat="1" ht="23.25">
      <c r="A1054" s="379">
        <v>3</v>
      </c>
      <c r="B1054" s="619" t="s">
        <v>3996</v>
      </c>
      <c r="C1054" s="619" t="s">
        <v>23</v>
      </c>
      <c r="D1054" s="731">
        <v>1</v>
      </c>
      <c r="E1054" s="732">
        <v>47150</v>
      </c>
      <c r="F1054" s="733">
        <v>0</v>
      </c>
      <c r="G1054" s="733">
        <f>E1054-F1054</f>
        <v>47150</v>
      </c>
      <c r="H1054" s="728">
        <v>41269</v>
      </c>
      <c r="I1054" s="729" t="s">
        <v>4110</v>
      </c>
      <c r="J1054" s="626"/>
    </row>
    <row r="1055" spans="1:10" s="730" customFormat="1" ht="46.5">
      <c r="A1055" s="379">
        <v>4</v>
      </c>
      <c r="B1055" s="619" t="s">
        <v>4083</v>
      </c>
      <c r="C1055" s="619" t="s">
        <v>4084</v>
      </c>
      <c r="D1055" s="731">
        <v>1</v>
      </c>
      <c r="E1055" s="732">
        <v>47525</v>
      </c>
      <c r="F1055" s="733">
        <v>0</v>
      </c>
      <c r="G1055" s="733">
        <f>E1055-F1055</f>
        <v>47525</v>
      </c>
      <c r="H1055" s="728">
        <v>40921</v>
      </c>
      <c r="I1055" s="729" t="s">
        <v>3856</v>
      </c>
      <c r="J1055" s="626"/>
    </row>
    <row r="1056" spans="1:10" s="725" customFormat="1" ht="146.25" customHeight="1">
      <c r="A1056" s="44">
        <v>5</v>
      </c>
      <c r="B1056" s="21" t="s">
        <v>8789</v>
      </c>
      <c r="C1056" s="21" t="s">
        <v>23</v>
      </c>
      <c r="D1056" s="282">
        <v>1</v>
      </c>
      <c r="E1056" s="6">
        <v>44317</v>
      </c>
      <c r="F1056" s="273">
        <v>0</v>
      </c>
      <c r="G1056" s="273">
        <f>E1056-F1056</f>
        <v>44317</v>
      </c>
      <c r="H1056" s="20">
        <v>44477</v>
      </c>
      <c r="I1056" s="16" t="s">
        <v>8850</v>
      </c>
      <c r="J1056" s="18"/>
    </row>
    <row r="1057" spans="1:10" s="725" customFormat="1" ht="146.25" customHeight="1">
      <c r="A1057" s="44">
        <v>6</v>
      </c>
      <c r="B1057" s="21" t="s">
        <v>8789</v>
      </c>
      <c r="C1057" s="21" t="s">
        <v>23</v>
      </c>
      <c r="D1057" s="282">
        <v>1</v>
      </c>
      <c r="E1057" s="6">
        <v>44317</v>
      </c>
      <c r="F1057" s="273">
        <v>0</v>
      </c>
      <c r="G1057" s="273">
        <f t="shared" ref="G1057:G1069" si="24">E1057-F1057</f>
        <v>44317</v>
      </c>
      <c r="H1057" s="20">
        <v>44477</v>
      </c>
      <c r="I1057" s="16" t="s">
        <v>8850</v>
      </c>
      <c r="J1057" s="18"/>
    </row>
    <row r="1058" spans="1:10" s="725" customFormat="1" ht="146.25" customHeight="1">
      <c r="A1058" s="44">
        <v>7</v>
      </c>
      <c r="B1058" s="21" t="s">
        <v>8789</v>
      </c>
      <c r="C1058" s="21" t="s">
        <v>23</v>
      </c>
      <c r="D1058" s="282">
        <v>1</v>
      </c>
      <c r="E1058" s="6">
        <v>44317</v>
      </c>
      <c r="F1058" s="273">
        <v>0</v>
      </c>
      <c r="G1058" s="273">
        <f t="shared" si="24"/>
        <v>44317</v>
      </c>
      <c r="H1058" s="20">
        <v>44477</v>
      </c>
      <c r="I1058" s="16" t="s">
        <v>8850</v>
      </c>
      <c r="J1058" s="18"/>
    </row>
    <row r="1059" spans="1:10" s="725" customFormat="1" ht="146.25" customHeight="1">
      <c r="A1059" s="44">
        <v>8</v>
      </c>
      <c r="B1059" s="21" t="s">
        <v>8789</v>
      </c>
      <c r="C1059" s="21" t="s">
        <v>23</v>
      </c>
      <c r="D1059" s="282">
        <v>1</v>
      </c>
      <c r="E1059" s="6">
        <v>44317</v>
      </c>
      <c r="F1059" s="273">
        <v>0</v>
      </c>
      <c r="G1059" s="273">
        <f t="shared" si="24"/>
        <v>44317</v>
      </c>
      <c r="H1059" s="20">
        <v>44477</v>
      </c>
      <c r="I1059" s="16" t="s">
        <v>8850</v>
      </c>
      <c r="J1059" s="18"/>
    </row>
    <row r="1060" spans="1:10" s="725" customFormat="1" ht="146.25" customHeight="1">
      <c r="A1060" s="44">
        <v>9</v>
      </c>
      <c r="B1060" s="21" t="s">
        <v>8789</v>
      </c>
      <c r="C1060" s="21" t="s">
        <v>23</v>
      </c>
      <c r="D1060" s="282">
        <v>1</v>
      </c>
      <c r="E1060" s="6">
        <v>44317</v>
      </c>
      <c r="F1060" s="273">
        <v>0</v>
      </c>
      <c r="G1060" s="273">
        <f t="shared" si="24"/>
        <v>44317</v>
      </c>
      <c r="H1060" s="20"/>
      <c r="I1060" s="16" t="s">
        <v>8850</v>
      </c>
      <c r="J1060" s="18"/>
    </row>
    <row r="1061" spans="1:10" s="725" customFormat="1" ht="146.25" customHeight="1">
      <c r="A1061" s="44">
        <v>10</v>
      </c>
      <c r="B1061" s="21" t="s">
        <v>8789</v>
      </c>
      <c r="C1061" s="21" t="s">
        <v>23</v>
      </c>
      <c r="D1061" s="282">
        <v>1</v>
      </c>
      <c r="E1061" s="6">
        <v>44317</v>
      </c>
      <c r="F1061" s="273">
        <v>0</v>
      </c>
      <c r="G1061" s="273">
        <f t="shared" si="24"/>
        <v>44317</v>
      </c>
      <c r="H1061" s="20">
        <v>44477</v>
      </c>
      <c r="I1061" s="16" t="s">
        <v>8850</v>
      </c>
      <c r="J1061" s="18"/>
    </row>
    <row r="1062" spans="1:10" s="725" customFormat="1" ht="146.25" customHeight="1">
      <c r="A1062" s="44">
        <v>11</v>
      </c>
      <c r="B1062" s="21" t="s">
        <v>8851</v>
      </c>
      <c r="C1062" s="21" t="s">
        <v>23</v>
      </c>
      <c r="D1062" s="282">
        <v>1</v>
      </c>
      <c r="E1062" s="6">
        <v>45815</v>
      </c>
      <c r="F1062" s="273">
        <v>0</v>
      </c>
      <c r="G1062" s="273">
        <f t="shared" si="24"/>
        <v>45815</v>
      </c>
      <c r="H1062" s="20">
        <v>44477</v>
      </c>
      <c r="I1062" s="16" t="s">
        <v>8852</v>
      </c>
      <c r="J1062" s="18"/>
    </row>
    <row r="1063" spans="1:10" s="725" customFormat="1" ht="146.25" customHeight="1">
      <c r="A1063" s="44">
        <v>12</v>
      </c>
      <c r="B1063" s="21" t="s">
        <v>8793</v>
      </c>
      <c r="C1063" s="21" t="s">
        <v>23</v>
      </c>
      <c r="D1063" s="282">
        <v>1</v>
      </c>
      <c r="E1063" s="6">
        <v>45815</v>
      </c>
      <c r="F1063" s="273">
        <v>0</v>
      </c>
      <c r="G1063" s="273">
        <f t="shared" si="24"/>
        <v>45815</v>
      </c>
      <c r="H1063" s="20">
        <v>44477</v>
      </c>
      <c r="I1063" s="16" t="s">
        <v>8852</v>
      </c>
      <c r="J1063" s="18"/>
    </row>
    <row r="1064" spans="1:10" s="725" customFormat="1" ht="146.25" customHeight="1">
      <c r="A1064" s="44">
        <v>13</v>
      </c>
      <c r="B1064" s="21" t="s">
        <v>8793</v>
      </c>
      <c r="C1064" s="21" t="s">
        <v>23</v>
      </c>
      <c r="D1064" s="282">
        <v>1</v>
      </c>
      <c r="E1064" s="6">
        <v>45815</v>
      </c>
      <c r="F1064" s="273">
        <v>0</v>
      </c>
      <c r="G1064" s="273">
        <f t="shared" si="24"/>
        <v>45815</v>
      </c>
      <c r="H1064" s="20">
        <v>44477</v>
      </c>
      <c r="I1064" s="16" t="s">
        <v>8852</v>
      </c>
      <c r="J1064" s="18"/>
    </row>
    <row r="1065" spans="1:10" s="725" customFormat="1" ht="146.25" customHeight="1">
      <c r="A1065" s="44">
        <v>14</v>
      </c>
      <c r="B1065" s="21" t="s">
        <v>8793</v>
      </c>
      <c r="C1065" s="21" t="s">
        <v>23</v>
      </c>
      <c r="D1065" s="282">
        <v>1</v>
      </c>
      <c r="E1065" s="6">
        <v>45815</v>
      </c>
      <c r="F1065" s="273">
        <v>0</v>
      </c>
      <c r="G1065" s="273">
        <f t="shared" si="24"/>
        <v>45815</v>
      </c>
      <c r="H1065" s="20">
        <v>44477</v>
      </c>
      <c r="I1065" s="16" t="s">
        <v>8852</v>
      </c>
      <c r="J1065" s="18"/>
    </row>
    <row r="1066" spans="1:10" s="725" customFormat="1" ht="146.25" customHeight="1">
      <c r="A1066" s="44">
        <v>15</v>
      </c>
      <c r="B1066" s="21" t="s">
        <v>8793</v>
      </c>
      <c r="C1066" s="21" t="s">
        <v>23</v>
      </c>
      <c r="D1066" s="282">
        <v>1</v>
      </c>
      <c r="E1066" s="6">
        <v>45815</v>
      </c>
      <c r="F1066" s="273">
        <v>0</v>
      </c>
      <c r="G1066" s="273">
        <f t="shared" si="24"/>
        <v>45815</v>
      </c>
      <c r="H1066" s="20">
        <v>44477</v>
      </c>
      <c r="I1066" s="16" t="s">
        <v>8852</v>
      </c>
      <c r="J1066" s="18"/>
    </row>
    <row r="1067" spans="1:10" s="725" customFormat="1" ht="146.25" customHeight="1">
      <c r="A1067" s="44">
        <v>16</v>
      </c>
      <c r="B1067" s="21" t="s">
        <v>8793</v>
      </c>
      <c r="C1067" s="21" t="s">
        <v>23</v>
      </c>
      <c r="D1067" s="282">
        <v>1</v>
      </c>
      <c r="E1067" s="6">
        <v>45815</v>
      </c>
      <c r="F1067" s="273">
        <v>0</v>
      </c>
      <c r="G1067" s="273">
        <f t="shared" si="24"/>
        <v>45815</v>
      </c>
      <c r="H1067" s="20">
        <v>44477</v>
      </c>
      <c r="I1067" s="16" t="s">
        <v>8852</v>
      </c>
      <c r="J1067" s="18"/>
    </row>
    <row r="1068" spans="1:10" s="725" customFormat="1" ht="146.25" customHeight="1">
      <c r="A1068" s="44">
        <v>17</v>
      </c>
      <c r="B1068" s="21" t="s">
        <v>8793</v>
      </c>
      <c r="C1068" s="21" t="s">
        <v>23</v>
      </c>
      <c r="D1068" s="282">
        <v>1</v>
      </c>
      <c r="E1068" s="6">
        <v>45815</v>
      </c>
      <c r="F1068" s="273">
        <v>0</v>
      </c>
      <c r="G1068" s="273">
        <f>E1068-F1068</f>
        <v>45815</v>
      </c>
      <c r="H1068" s="20">
        <v>44477</v>
      </c>
      <c r="I1068" s="16" t="s">
        <v>8852</v>
      </c>
      <c r="J1068" s="18" t="s">
        <v>23</v>
      </c>
    </row>
    <row r="1069" spans="1:10" s="725" customFormat="1" ht="87" customHeight="1">
      <c r="A1069" s="44">
        <v>18</v>
      </c>
      <c r="B1069" s="21" t="s">
        <v>8853</v>
      </c>
      <c r="C1069" s="21" t="s">
        <v>23</v>
      </c>
      <c r="D1069" s="282">
        <v>1</v>
      </c>
      <c r="E1069" s="6">
        <v>44545</v>
      </c>
      <c r="F1069" s="273">
        <v>0</v>
      </c>
      <c r="G1069" s="273">
        <f t="shared" si="24"/>
        <v>44545</v>
      </c>
      <c r="H1069" s="20">
        <v>44477</v>
      </c>
      <c r="I1069" s="16" t="s">
        <v>8854</v>
      </c>
      <c r="J1069" s="18" t="s">
        <v>23</v>
      </c>
    </row>
    <row r="1070" spans="1:10" s="730" customFormat="1" ht="44.25" customHeight="1">
      <c r="A1070" s="106" t="s">
        <v>1144</v>
      </c>
      <c r="B1070" s="153" t="s">
        <v>3844</v>
      </c>
      <c r="C1070" s="155"/>
      <c r="D1070" s="23">
        <f>D1052+D1053+D1054+D1055+D1056+D1057+D1058+D1059+D1060+D1061+D1062+D1063+D1064+D1065+D1066+D1067+D1068+D1069</f>
        <v>18</v>
      </c>
      <c r="E1070" s="43">
        <f>E1052+E1053+E1054+E1055+E1056+E1057+E1058+E1059+E1060+E1061+E1062+E1063+E1064+E1065+E1066+E1067+E1068+E1069</f>
        <v>811927</v>
      </c>
      <c r="F1070" s="43">
        <f>F1052+F1053+F1054+F1055</f>
        <v>0</v>
      </c>
      <c r="G1070" s="51">
        <f>G1052+G1053+G1054+G1055+G1056+G1057+G1058+G1059+G1060+G1061+G1062+G1063+G1064+G1065+G1066+G1067+G1068+G1069</f>
        <v>811927</v>
      </c>
      <c r="H1070" s="26" t="s">
        <v>23</v>
      </c>
      <c r="I1070" s="105" t="s">
        <v>23</v>
      </c>
      <c r="J1070" s="26" t="s">
        <v>23</v>
      </c>
    </row>
    <row r="1071" spans="1:10" s="67" customFormat="1" ht="189" customHeight="1">
      <c r="A1071" s="104" t="s">
        <v>1149</v>
      </c>
      <c r="B1071" s="162" t="s">
        <v>4111</v>
      </c>
      <c r="C1071" s="163"/>
      <c r="D1071" s="10">
        <f>D1037+D1050+D1070</f>
        <v>30</v>
      </c>
      <c r="E1071" s="167">
        <f>E1037+E1050+E1070</f>
        <v>3872921.25</v>
      </c>
      <c r="F1071" s="167">
        <f>F1037+F1050+F1070</f>
        <v>1546849.3199999998</v>
      </c>
      <c r="G1071" s="35">
        <f>G1037+G1050+G1070</f>
        <v>2326071.9300000002</v>
      </c>
      <c r="H1071" s="11" t="s">
        <v>23</v>
      </c>
      <c r="I1071" s="103" t="s">
        <v>23</v>
      </c>
      <c r="J1071" s="11" t="s">
        <v>23</v>
      </c>
    </row>
    <row r="1072" spans="1:10" s="42" customFormat="1" ht="27">
      <c r="A1072" s="32" t="s">
        <v>1460</v>
      </c>
      <c r="B1072" s="1065" t="s">
        <v>2301</v>
      </c>
      <c r="C1072" s="1085"/>
      <c r="D1072" s="1085"/>
      <c r="E1072" s="1085"/>
      <c r="F1072" s="1085"/>
      <c r="G1072" s="1085"/>
      <c r="H1072" s="1085"/>
      <c r="I1072" s="1085"/>
      <c r="J1072" s="1085"/>
    </row>
    <row r="1073" spans="1:10" s="42" customFormat="1" ht="22.5">
      <c r="A1073" s="106" t="s">
        <v>1462</v>
      </c>
      <c r="B1073" s="1052" t="s">
        <v>3828</v>
      </c>
      <c r="C1073" s="1057"/>
      <c r="D1073" s="1057"/>
      <c r="E1073" s="1057"/>
      <c r="F1073" s="1057"/>
      <c r="G1073" s="1057"/>
      <c r="H1073" s="1057"/>
      <c r="I1073" s="1057"/>
      <c r="J1073" s="1058"/>
    </row>
    <row r="1074" spans="1:10" s="42" customFormat="1" ht="20.25">
      <c r="A1074" s="44">
        <v>1</v>
      </c>
      <c r="B1074" s="17" t="s">
        <v>23</v>
      </c>
      <c r="C1074" s="12" t="s">
        <v>23</v>
      </c>
      <c r="D1074" s="275">
        <v>0</v>
      </c>
      <c r="E1074" s="426">
        <v>0</v>
      </c>
      <c r="F1074" s="426">
        <v>0</v>
      </c>
      <c r="G1074" s="399">
        <v>0</v>
      </c>
      <c r="H1074" s="19" t="s">
        <v>23</v>
      </c>
      <c r="I1074" s="5" t="s">
        <v>23</v>
      </c>
      <c r="J1074" s="18" t="s">
        <v>23</v>
      </c>
    </row>
    <row r="1075" spans="1:10" s="42" customFormat="1" ht="22.5">
      <c r="A1075" s="106" t="s">
        <v>1462</v>
      </c>
      <c r="B1075" s="153" t="s">
        <v>3829</v>
      </c>
      <c r="C1075" s="155"/>
      <c r="D1075" s="55">
        <v>0</v>
      </c>
      <c r="E1075" s="427">
        <v>0</v>
      </c>
      <c r="F1075" s="427">
        <v>0</v>
      </c>
      <c r="G1075" s="151">
        <v>0</v>
      </c>
      <c r="H1075" s="26" t="s">
        <v>23</v>
      </c>
      <c r="I1075" s="105" t="s">
        <v>23</v>
      </c>
      <c r="J1075" s="26" t="s">
        <v>23</v>
      </c>
    </row>
    <row r="1076" spans="1:10" s="42" customFormat="1" ht="22.5">
      <c r="A1076" s="106" t="s">
        <v>1464</v>
      </c>
      <c r="B1076" s="1052" t="s">
        <v>3830</v>
      </c>
      <c r="C1076" s="1057"/>
      <c r="D1076" s="1057"/>
      <c r="E1076" s="1057"/>
      <c r="F1076" s="1057"/>
      <c r="G1076" s="1057"/>
      <c r="H1076" s="1057"/>
      <c r="I1076" s="1057"/>
      <c r="J1076" s="1058"/>
    </row>
    <row r="1077" spans="1:10" s="42" customFormat="1" ht="22.5">
      <c r="A1077" s="44"/>
      <c r="B1077" s="12"/>
      <c r="C1077" s="54"/>
      <c r="D1077" s="55">
        <v>0</v>
      </c>
      <c r="E1077" s="427">
        <v>0</v>
      </c>
      <c r="F1077" s="427">
        <v>0</v>
      </c>
      <c r="G1077" s="151">
        <v>0</v>
      </c>
      <c r="H1077" s="28"/>
      <c r="I1077" s="28"/>
      <c r="J1077" s="18"/>
    </row>
    <row r="1078" spans="1:10" s="42" customFormat="1" ht="22.5">
      <c r="A1078" s="106" t="s">
        <v>1464</v>
      </c>
      <c r="B1078" s="153" t="s">
        <v>3831</v>
      </c>
      <c r="C1078" s="155"/>
      <c r="D1078" s="55">
        <v>0</v>
      </c>
      <c r="E1078" s="427">
        <v>0</v>
      </c>
      <c r="F1078" s="427">
        <v>0</v>
      </c>
      <c r="G1078" s="151">
        <v>0</v>
      </c>
      <c r="H1078" s="26" t="s">
        <v>23</v>
      </c>
      <c r="I1078" s="105" t="s">
        <v>23</v>
      </c>
      <c r="J1078" s="26" t="s">
        <v>23</v>
      </c>
    </row>
    <row r="1079" spans="1:10" s="42" customFormat="1" ht="22.5">
      <c r="A1079" s="106" t="s">
        <v>1466</v>
      </c>
      <c r="B1079" s="1052" t="s">
        <v>3832</v>
      </c>
      <c r="C1079" s="1057"/>
      <c r="D1079" s="1057"/>
      <c r="E1079" s="1057"/>
      <c r="F1079" s="1057"/>
      <c r="G1079" s="1057"/>
      <c r="H1079" s="1057"/>
      <c r="I1079" s="1057"/>
      <c r="J1079" s="1058"/>
    </row>
    <row r="1080" spans="1:10" s="42" customFormat="1" ht="22.5">
      <c r="A1080" s="44"/>
      <c r="B1080" s="21"/>
      <c r="C1080" s="21"/>
      <c r="D1080" s="55">
        <v>0</v>
      </c>
      <c r="E1080" s="427">
        <v>0</v>
      </c>
      <c r="F1080" s="427">
        <v>0</v>
      </c>
      <c r="G1080" s="151">
        <v>0</v>
      </c>
      <c r="H1080" s="11" t="s">
        <v>23</v>
      </c>
      <c r="I1080" s="103" t="s">
        <v>23</v>
      </c>
      <c r="J1080" s="18"/>
    </row>
    <row r="1081" spans="1:10" s="42" customFormat="1" ht="23.25">
      <c r="A1081" s="106" t="s">
        <v>1466</v>
      </c>
      <c r="B1081" s="153" t="s">
        <v>3844</v>
      </c>
      <c r="C1081" s="155"/>
      <c r="D1081" s="55">
        <v>0</v>
      </c>
      <c r="E1081" s="427">
        <v>0</v>
      </c>
      <c r="F1081" s="427">
        <v>0</v>
      </c>
      <c r="G1081" s="151">
        <v>0</v>
      </c>
      <c r="H1081" s="734"/>
      <c r="I1081" s="734"/>
      <c r="J1081" s="26" t="s">
        <v>23</v>
      </c>
    </row>
    <row r="1082" spans="1:10" s="42" customFormat="1" ht="107.25" customHeight="1">
      <c r="A1082" s="106" t="s">
        <v>1460</v>
      </c>
      <c r="B1082" s="153" t="s">
        <v>4112</v>
      </c>
      <c r="C1082" s="155"/>
      <c r="D1082" s="55">
        <v>0</v>
      </c>
      <c r="E1082" s="427">
        <v>0</v>
      </c>
      <c r="F1082" s="427">
        <v>0</v>
      </c>
      <c r="G1082" s="151">
        <v>0</v>
      </c>
      <c r="H1082" s="26" t="s">
        <v>23</v>
      </c>
      <c r="I1082" s="105" t="s">
        <v>23</v>
      </c>
      <c r="J1082" s="26" t="s">
        <v>23</v>
      </c>
    </row>
    <row r="1083" spans="1:10" s="42" customFormat="1" ht="53.25" customHeight="1">
      <c r="A1083" s="32" t="s">
        <v>1480</v>
      </c>
      <c r="B1083" s="1065" t="s">
        <v>1481</v>
      </c>
      <c r="C1083" s="1085"/>
      <c r="D1083" s="1085"/>
      <c r="E1083" s="1085"/>
      <c r="F1083" s="1085"/>
      <c r="G1083" s="1085"/>
      <c r="H1083" s="1085"/>
      <c r="I1083" s="1085"/>
      <c r="J1083" s="1085"/>
    </row>
    <row r="1084" spans="1:10" s="42" customFormat="1" ht="22.5">
      <c r="A1084" s="106" t="s">
        <v>1482</v>
      </c>
      <c r="B1084" s="1052" t="s">
        <v>3828</v>
      </c>
      <c r="C1084" s="1057"/>
      <c r="D1084" s="1057"/>
      <c r="E1084" s="1057"/>
      <c r="F1084" s="1057"/>
      <c r="G1084" s="1057"/>
      <c r="H1084" s="1057"/>
      <c r="I1084" s="1057"/>
      <c r="J1084" s="1058"/>
    </row>
    <row r="1085" spans="1:10" s="42" customFormat="1" ht="153.75" customHeight="1">
      <c r="A1085" s="44">
        <v>1</v>
      </c>
      <c r="B1085" s="12" t="s">
        <v>3953</v>
      </c>
      <c r="C1085" s="188" t="s">
        <v>6041</v>
      </c>
      <c r="D1085" s="269">
        <v>1</v>
      </c>
      <c r="E1085" s="368">
        <v>1050100</v>
      </c>
      <c r="F1085" s="284">
        <v>0</v>
      </c>
      <c r="G1085" s="368">
        <f>E1085-F1085</f>
        <v>1050100</v>
      </c>
      <c r="H1085" s="281">
        <v>40542</v>
      </c>
      <c r="I1085" s="17" t="s">
        <v>3856</v>
      </c>
      <c r="J1085" s="18" t="s">
        <v>23</v>
      </c>
    </row>
    <row r="1086" spans="1:10" s="42" customFormat="1" ht="195" customHeight="1">
      <c r="A1086" s="44">
        <v>2</v>
      </c>
      <c r="B1086" s="12" t="s">
        <v>3953</v>
      </c>
      <c r="C1086" s="189" t="s">
        <v>6042</v>
      </c>
      <c r="D1086" s="269">
        <v>1</v>
      </c>
      <c r="E1086" s="368">
        <v>2083200</v>
      </c>
      <c r="F1086" s="284">
        <v>1736000</v>
      </c>
      <c r="G1086" s="368">
        <f>E1086-F1086</f>
        <v>347200</v>
      </c>
      <c r="H1086" s="281">
        <v>43927</v>
      </c>
      <c r="I1086" s="17" t="s">
        <v>8835</v>
      </c>
      <c r="J1086" s="18"/>
    </row>
    <row r="1087" spans="1:10" s="42" customFormat="1" ht="50.25" customHeight="1">
      <c r="A1087" s="104" t="s">
        <v>1482</v>
      </c>
      <c r="B1087" s="162" t="s">
        <v>3829</v>
      </c>
      <c r="C1087" s="163"/>
      <c r="D1087" s="10">
        <f>D1085+D1086</f>
        <v>2</v>
      </c>
      <c r="E1087" s="167">
        <f>E1085+E1086</f>
        <v>3133300</v>
      </c>
      <c r="F1087" s="167">
        <f>F1085+F1086</f>
        <v>1736000</v>
      </c>
      <c r="G1087" s="35">
        <f>G1085+G1086</f>
        <v>1397300</v>
      </c>
      <c r="H1087" s="26" t="s">
        <v>23</v>
      </c>
      <c r="I1087" s="105" t="s">
        <v>23</v>
      </c>
      <c r="J1087" s="26" t="s">
        <v>23</v>
      </c>
    </row>
    <row r="1088" spans="1:10" s="42" customFormat="1" ht="50.25" customHeight="1">
      <c r="A1088" s="106" t="s">
        <v>1489</v>
      </c>
      <c r="B1088" s="1052" t="s">
        <v>3830</v>
      </c>
      <c r="C1088" s="1057"/>
      <c r="D1088" s="1057"/>
      <c r="E1088" s="1057"/>
      <c r="F1088" s="1057"/>
      <c r="G1088" s="1057"/>
      <c r="H1088" s="1057"/>
      <c r="I1088" s="1057"/>
      <c r="J1088" s="1058"/>
    </row>
    <row r="1089" spans="1:10" s="42" customFormat="1" ht="50.25" customHeight="1">
      <c r="A1089" s="44">
        <v>1</v>
      </c>
      <c r="B1089" s="12" t="s">
        <v>4046</v>
      </c>
      <c r="C1089" s="54" t="s">
        <v>23</v>
      </c>
      <c r="D1089" s="282">
        <v>1</v>
      </c>
      <c r="E1089" s="735">
        <v>68000</v>
      </c>
      <c r="F1089" s="284">
        <v>0</v>
      </c>
      <c r="G1089" s="438">
        <v>68000</v>
      </c>
      <c r="H1089" s="370">
        <v>42394</v>
      </c>
      <c r="I1089" s="28" t="s">
        <v>3856</v>
      </c>
      <c r="J1089" s="18"/>
    </row>
    <row r="1090" spans="1:10" s="42" customFormat="1" ht="86.25" customHeight="1">
      <c r="A1090" s="44">
        <v>2</v>
      </c>
      <c r="B1090" s="12" t="s">
        <v>4047</v>
      </c>
      <c r="C1090" s="54" t="s">
        <v>4048</v>
      </c>
      <c r="D1090" s="282">
        <v>1</v>
      </c>
      <c r="E1090" s="735">
        <v>72621.320000000007</v>
      </c>
      <c r="F1090" s="284">
        <v>0</v>
      </c>
      <c r="G1090" s="438">
        <v>72621.320000000007</v>
      </c>
      <c r="H1090" s="370">
        <v>42587</v>
      </c>
      <c r="I1090" s="12" t="s">
        <v>4113</v>
      </c>
      <c r="J1090" s="18"/>
    </row>
    <row r="1091" spans="1:10" s="737" customFormat="1" ht="87.75" customHeight="1">
      <c r="A1091" s="44">
        <v>3</v>
      </c>
      <c r="B1091" s="12" t="s">
        <v>8785</v>
      </c>
      <c r="C1091" s="736" t="s">
        <v>23</v>
      </c>
      <c r="D1091" s="282">
        <v>1</v>
      </c>
      <c r="E1091" s="368">
        <v>62904</v>
      </c>
      <c r="F1091" s="273">
        <v>0</v>
      </c>
      <c r="G1091" s="273">
        <f>E1091-F1091</f>
        <v>62904</v>
      </c>
      <c r="H1091" s="370">
        <v>44477</v>
      </c>
      <c r="I1091" s="12" t="s">
        <v>8836</v>
      </c>
      <c r="J1091" s="736" t="s">
        <v>23</v>
      </c>
    </row>
    <row r="1092" spans="1:10" s="42" customFormat="1" ht="50.25" customHeight="1">
      <c r="A1092" s="106" t="s">
        <v>1489</v>
      </c>
      <c r="B1092" s="1052" t="s">
        <v>3831</v>
      </c>
      <c r="C1092" s="1058"/>
      <c r="D1092" s="23">
        <f>D1089+D1090+D1091</f>
        <v>3</v>
      </c>
      <c r="E1092" s="270">
        <f>E1089+E1090+E1091</f>
        <v>203525.32</v>
      </c>
      <c r="F1092" s="167">
        <f>F1089+F1090</f>
        <v>0</v>
      </c>
      <c r="G1092" s="271">
        <f>G1089+G1090+G1091</f>
        <v>203525.32</v>
      </c>
      <c r="H1092" s="26" t="s">
        <v>23</v>
      </c>
      <c r="I1092" s="105" t="s">
        <v>23</v>
      </c>
      <c r="J1092" s="26" t="s">
        <v>23</v>
      </c>
    </row>
    <row r="1093" spans="1:10" s="42" customFormat="1" ht="50.25" customHeight="1">
      <c r="A1093" s="106" t="s">
        <v>1491</v>
      </c>
      <c r="B1093" s="1052" t="s">
        <v>3832</v>
      </c>
      <c r="C1093" s="1057"/>
      <c r="D1093" s="1057"/>
      <c r="E1093" s="1057"/>
      <c r="F1093" s="1057"/>
      <c r="G1093" s="1057"/>
      <c r="H1093" s="1057"/>
      <c r="I1093" s="1057"/>
      <c r="J1093" s="1058"/>
    </row>
    <row r="1094" spans="1:10" s="375" customFormat="1" ht="157.5" customHeight="1">
      <c r="A1094" s="44">
        <v>1</v>
      </c>
      <c r="B1094" s="16" t="s">
        <v>8789</v>
      </c>
      <c r="C1094" s="21" t="s">
        <v>23</v>
      </c>
      <c r="D1094" s="16">
        <v>1</v>
      </c>
      <c r="E1094" s="273">
        <v>44317</v>
      </c>
      <c r="F1094" s="273">
        <v>0</v>
      </c>
      <c r="G1094" s="273">
        <f t="shared" ref="G1094:G1099" si="25">E1094-F1094</f>
        <v>44317</v>
      </c>
      <c r="H1094" s="370">
        <v>44477</v>
      </c>
      <c r="I1094" s="12" t="s">
        <v>8836</v>
      </c>
      <c r="J1094" s="18" t="s">
        <v>23</v>
      </c>
    </row>
    <row r="1095" spans="1:10" s="375" customFormat="1" ht="157.5" customHeight="1">
      <c r="A1095" s="44">
        <v>2</v>
      </c>
      <c r="B1095" s="16" t="s">
        <v>8789</v>
      </c>
      <c r="C1095" s="21" t="s">
        <v>23</v>
      </c>
      <c r="D1095" s="16">
        <v>1</v>
      </c>
      <c r="E1095" s="273">
        <v>44317</v>
      </c>
      <c r="F1095" s="273">
        <v>0</v>
      </c>
      <c r="G1095" s="273">
        <f t="shared" si="25"/>
        <v>44317</v>
      </c>
      <c r="H1095" s="370">
        <v>44477</v>
      </c>
      <c r="I1095" s="12" t="s">
        <v>8836</v>
      </c>
      <c r="J1095" s="18"/>
    </row>
    <row r="1096" spans="1:10" s="375" customFormat="1" ht="157.5" customHeight="1">
      <c r="A1096" s="44">
        <v>3</v>
      </c>
      <c r="B1096" s="16" t="s">
        <v>8789</v>
      </c>
      <c r="C1096" s="21" t="s">
        <v>23</v>
      </c>
      <c r="D1096" s="16">
        <v>1</v>
      </c>
      <c r="E1096" s="273">
        <v>44317</v>
      </c>
      <c r="F1096" s="273">
        <v>0</v>
      </c>
      <c r="G1096" s="273">
        <f t="shared" si="25"/>
        <v>44317</v>
      </c>
      <c r="H1096" s="370">
        <v>44477</v>
      </c>
      <c r="I1096" s="12" t="s">
        <v>8836</v>
      </c>
      <c r="J1096" s="18"/>
    </row>
    <row r="1097" spans="1:10" s="375" customFormat="1" ht="157.5" customHeight="1">
      <c r="A1097" s="44">
        <v>4</v>
      </c>
      <c r="B1097" s="16" t="s">
        <v>8789</v>
      </c>
      <c r="C1097" s="21" t="s">
        <v>23</v>
      </c>
      <c r="D1097" s="16">
        <v>1</v>
      </c>
      <c r="E1097" s="273">
        <v>44317</v>
      </c>
      <c r="F1097" s="273">
        <v>0</v>
      </c>
      <c r="G1097" s="273">
        <f t="shared" si="25"/>
        <v>44317</v>
      </c>
      <c r="H1097" s="370">
        <v>44477</v>
      </c>
      <c r="I1097" s="12" t="s">
        <v>8836</v>
      </c>
      <c r="J1097" s="18"/>
    </row>
    <row r="1098" spans="1:10" s="375" customFormat="1" ht="157.5" customHeight="1">
      <c r="A1098" s="44">
        <v>5</v>
      </c>
      <c r="B1098" s="16" t="s">
        <v>8789</v>
      </c>
      <c r="C1098" s="21" t="s">
        <v>23</v>
      </c>
      <c r="D1098" s="16">
        <v>1</v>
      </c>
      <c r="E1098" s="273">
        <v>44317</v>
      </c>
      <c r="F1098" s="273">
        <v>0</v>
      </c>
      <c r="G1098" s="273">
        <f t="shared" si="25"/>
        <v>44317</v>
      </c>
      <c r="H1098" s="370">
        <v>44477</v>
      </c>
      <c r="I1098" s="12" t="s">
        <v>8836</v>
      </c>
      <c r="J1098" s="18"/>
    </row>
    <row r="1099" spans="1:10" s="375" customFormat="1" ht="157.5" customHeight="1">
      <c r="A1099" s="44">
        <v>6</v>
      </c>
      <c r="B1099" s="16" t="s">
        <v>8789</v>
      </c>
      <c r="C1099" s="21" t="s">
        <v>23</v>
      </c>
      <c r="D1099" s="282">
        <v>1</v>
      </c>
      <c r="E1099" s="273">
        <v>44317</v>
      </c>
      <c r="F1099" s="273">
        <v>0</v>
      </c>
      <c r="G1099" s="273">
        <f t="shared" si="25"/>
        <v>44317</v>
      </c>
      <c r="H1099" s="370">
        <v>44477</v>
      </c>
      <c r="I1099" s="12" t="s">
        <v>8836</v>
      </c>
      <c r="J1099" s="18" t="s">
        <v>23</v>
      </c>
    </row>
    <row r="1100" spans="1:10" s="42" customFormat="1" ht="50.25" customHeight="1">
      <c r="A1100" s="106" t="s">
        <v>1491</v>
      </c>
      <c r="B1100" s="1052" t="s">
        <v>3844</v>
      </c>
      <c r="C1100" s="1058"/>
      <c r="D1100" s="23">
        <f>D1094+D1095+D1096+D1097+D1098+D1099</f>
        <v>6</v>
      </c>
      <c r="E1100" s="270">
        <f>E1094+E1095+E1096+E1097+E1098+E1099</f>
        <v>265902</v>
      </c>
      <c r="F1100" s="738">
        <f>F1094+F1095+F1096+F1097+F1098+F1099</f>
        <v>0</v>
      </c>
      <c r="G1100" s="739">
        <f>G1094+G1095+G1096+G1097+G1098+G1099</f>
        <v>265902</v>
      </c>
      <c r="H1100" s="26" t="s">
        <v>23</v>
      </c>
      <c r="I1100" s="105" t="s">
        <v>23</v>
      </c>
      <c r="J1100" s="26" t="s">
        <v>23</v>
      </c>
    </row>
    <row r="1101" spans="1:10" s="42" customFormat="1" ht="50.25" customHeight="1">
      <c r="A1101" s="106" t="s">
        <v>1480</v>
      </c>
      <c r="B1101" s="1052" t="s">
        <v>4114</v>
      </c>
      <c r="C1101" s="1058"/>
      <c r="D1101" s="23">
        <f>D1087+D1092+D1100</f>
        <v>11</v>
      </c>
      <c r="E1101" s="270">
        <f>E1087+E1092+E1100</f>
        <v>3602727.32</v>
      </c>
      <c r="F1101" s="270">
        <f>F1087+F1092+F1100</f>
        <v>1736000</v>
      </c>
      <c r="G1101" s="271">
        <f>G1087+G1092+G1100</f>
        <v>1866727.32</v>
      </c>
      <c r="H1101" s="26" t="s">
        <v>23</v>
      </c>
      <c r="I1101" s="105" t="s">
        <v>23</v>
      </c>
      <c r="J1101" s="26" t="s">
        <v>23</v>
      </c>
    </row>
    <row r="1102" spans="1:10" s="42" customFormat="1" ht="74.25" customHeight="1">
      <c r="A1102" s="32" t="s">
        <v>1505</v>
      </c>
      <c r="B1102" s="1065" t="s">
        <v>4115</v>
      </c>
      <c r="C1102" s="1085"/>
      <c r="D1102" s="1085"/>
      <c r="E1102" s="1085"/>
      <c r="F1102" s="1085"/>
      <c r="G1102" s="1085"/>
      <c r="H1102" s="1085"/>
      <c r="I1102" s="1085"/>
      <c r="J1102" s="1085"/>
    </row>
    <row r="1103" spans="1:10" s="42" customFormat="1" ht="22.5">
      <c r="A1103" s="106" t="s">
        <v>1507</v>
      </c>
      <c r="B1103" s="1052" t="s">
        <v>3828</v>
      </c>
      <c r="C1103" s="1057"/>
      <c r="D1103" s="1057"/>
      <c r="E1103" s="1057"/>
      <c r="F1103" s="1057"/>
      <c r="G1103" s="1057"/>
      <c r="H1103" s="1057"/>
      <c r="I1103" s="1057"/>
      <c r="J1103" s="1058"/>
    </row>
    <row r="1104" spans="1:10" s="42" customFormat="1" ht="20.25">
      <c r="A1104" s="44">
        <v>1</v>
      </c>
      <c r="B1104" s="17" t="s">
        <v>23</v>
      </c>
      <c r="C1104" s="12" t="s">
        <v>23</v>
      </c>
      <c r="D1104" s="325">
        <v>0</v>
      </c>
      <c r="E1104" s="325">
        <v>0</v>
      </c>
      <c r="F1104" s="325">
        <v>0</v>
      </c>
      <c r="G1104" s="325">
        <v>0</v>
      </c>
      <c r="H1104" s="19" t="s">
        <v>23</v>
      </c>
      <c r="I1104" s="5" t="s">
        <v>23</v>
      </c>
      <c r="J1104" s="18" t="s">
        <v>23</v>
      </c>
    </row>
    <row r="1105" spans="1:10" s="42" customFormat="1" ht="22.5">
      <c r="A1105" s="106" t="s">
        <v>1507</v>
      </c>
      <c r="B1105" s="1052" t="s">
        <v>3829</v>
      </c>
      <c r="C1105" s="1058"/>
      <c r="D1105" s="23">
        <v>0</v>
      </c>
      <c r="E1105" s="23">
        <v>0</v>
      </c>
      <c r="F1105" s="23">
        <v>0</v>
      </c>
      <c r="G1105" s="23">
        <v>0</v>
      </c>
      <c r="H1105" s="26" t="s">
        <v>23</v>
      </c>
      <c r="I1105" s="105" t="s">
        <v>23</v>
      </c>
      <c r="J1105" s="26" t="s">
        <v>23</v>
      </c>
    </row>
    <row r="1106" spans="1:10" s="42" customFormat="1" ht="22.5">
      <c r="A1106" s="106" t="s">
        <v>1509</v>
      </c>
      <c r="B1106" s="1052" t="s">
        <v>3830</v>
      </c>
      <c r="C1106" s="1057"/>
      <c r="D1106" s="1057"/>
      <c r="E1106" s="1057"/>
      <c r="F1106" s="1057"/>
      <c r="G1106" s="1057"/>
      <c r="H1106" s="1057"/>
      <c r="I1106" s="1057"/>
      <c r="J1106" s="1058"/>
    </row>
    <row r="1107" spans="1:10" s="42" customFormat="1" ht="20.25">
      <c r="A1107" s="44"/>
      <c r="B1107" s="12"/>
      <c r="C1107" s="54"/>
      <c r="D1107" s="325">
        <v>0</v>
      </c>
      <c r="E1107" s="325">
        <v>0</v>
      </c>
      <c r="F1107" s="325">
        <v>0</v>
      </c>
      <c r="G1107" s="325">
        <v>0</v>
      </c>
      <c r="H1107" s="370"/>
      <c r="I1107" s="28"/>
      <c r="J1107" s="18"/>
    </row>
    <row r="1108" spans="1:10" s="42" customFormat="1" ht="22.5">
      <c r="A1108" s="106" t="s">
        <v>1509</v>
      </c>
      <c r="B1108" s="1052" t="s">
        <v>3831</v>
      </c>
      <c r="C1108" s="1058"/>
      <c r="D1108" s="23">
        <v>0</v>
      </c>
      <c r="E1108" s="23">
        <v>0</v>
      </c>
      <c r="F1108" s="23">
        <v>0</v>
      </c>
      <c r="G1108" s="23">
        <v>0</v>
      </c>
      <c r="H1108" s="26" t="s">
        <v>23</v>
      </c>
      <c r="I1108" s="105" t="s">
        <v>23</v>
      </c>
      <c r="J1108" s="26" t="s">
        <v>23</v>
      </c>
    </row>
    <row r="1109" spans="1:10" s="42" customFormat="1" ht="22.5">
      <c r="A1109" s="106" t="s">
        <v>1511</v>
      </c>
      <c r="B1109" s="1052" t="s">
        <v>3832</v>
      </c>
      <c r="C1109" s="1057"/>
      <c r="D1109" s="1057"/>
      <c r="E1109" s="1057"/>
      <c r="F1109" s="1057"/>
      <c r="G1109" s="1057"/>
      <c r="H1109" s="1057"/>
      <c r="I1109" s="1057"/>
      <c r="J1109" s="1058"/>
    </row>
    <row r="1110" spans="1:10" s="42" customFormat="1" ht="20.25">
      <c r="A1110" s="44">
        <v>1</v>
      </c>
      <c r="B1110" s="21" t="s">
        <v>23</v>
      </c>
      <c r="C1110" s="21" t="s">
        <v>23</v>
      </c>
      <c r="D1110" s="325">
        <v>0</v>
      </c>
      <c r="E1110" s="325">
        <v>0</v>
      </c>
      <c r="F1110" s="325">
        <v>0</v>
      </c>
      <c r="G1110" s="325">
        <v>0</v>
      </c>
      <c r="H1110" s="20" t="s">
        <v>23</v>
      </c>
      <c r="I1110" s="28" t="s">
        <v>23</v>
      </c>
      <c r="J1110" s="18" t="s">
        <v>23</v>
      </c>
    </row>
    <row r="1111" spans="1:10" s="42" customFormat="1" ht="22.5">
      <c r="A1111" s="106" t="s">
        <v>1511</v>
      </c>
      <c r="B1111" s="1052" t="s">
        <v>3844</v>
      </c>
      <c r="C1111" s="1058"/>
      <c r="D1111" s="23">
        <v>0</v>
      </c>
      <c r="E1111" s="23">
        <v>0</v>
      </c>
      <c r="F1111" s="23">
        <v>0</v>
      </c>
      <c r="G1111" s="23">
        <v>0</v>
      </c>
      <c r="H1111" s="26" t="s">
        <v>23</v>
      </c>
      <c r="I1111" s="105" t="s">
        <v>23</v>
      </c>
      <c r="J1111" s="26" t="s">
        <v>23</v>
      </c>
    </row>
    <row r="1112" spans="1:10" s="42" customFormat="1" ht="163.5" customHeight="1">
      <c r="A1112" s="106" t="s">
        <v>1505</v>
      </c>
      <c r="B1112" s="1052" t="s">
        <v>4116</v>
      </c>
      <c r="C1112" s="1058"/>
      <c r="D1112" s="23">
        <v>0</v>
      </c>
      <c r="E1112" s="23">
        <v>0</v>
      </c>
      <c r="F1112" s="23">
        <v>0</v>
      </c>
      <c r="G1112" s="23">
        <v>0</v>
      </c>
      <c r="H1112" s="26" t="s">
        <v>23</v>
      </c>
      <c r="I1112" s="105" t="s">
        <v>23</v>
      </c>
      <c r="J1112" s="26" t="s">
        <v>23</v>
      </c>
    </row>
    <row r="1113" spans="1:10" s="42" customFormat="1" ht="27">
      <c r="A1113" s="32" t="s">
        <v>1525</v>
      </c>
      <c r="B1113" s="1065" t="s">
        <v>1526</v>
      </c>
      <c r="C1113" s="1085"/>
      <c r="D1113" s="1085"/>
      <c r="E1113" s="1085"/>
      <c r="F1113" s="1085"/>
      <c r="G1113" s="1085"/>
      <c r="H1113" s="1085"/>
      <c r="I1113" s="1085"/>
      <c r="J1113" s="1085"/>
    </row>
    <row r="1114" spans="1:10" s="42" customFormat="1" ht="22.5">
      <c r="A1114" s="106" t="s">
        <v>1527</v>
      </c>
      <c r="B1114" s="1052" t="s">
        <v>3828</v>
      </c>
      <c r="C1114" s="1057"/>
      <c r="D1114" s="1057"/>
      <c r="E1114" s="1057"/>
      <c r="F1114" s="1057"/>
      <c r="G1114" s="1057"/>
      <c r="H1114" s="1057"/>
      <c r="I1114" s="1057"/>
      <c r="J1114" s="1058"/>
    </row>
    <row r="1115" spans="1:10" s="42" customFormat="1" ht="150" customHeight="1">
      <c r="A1115" s="44">
        <v>1</v>
      </c>
      <c r="B1115" s="12" t="s">
        <v>3984</v>
      </c>
      <c r="C1115" s="5" t="s">
        <v>4117</v>
      </c>
      <c r="D1115" s="269">
        <v>1</v>
      </c>
      <c r="E1115" s="37">
        <v>1195000</v>
      </c>
      <c r="F1115" s="368">
        <v>0</v>
      </c>
      <c r="G1115" s="368">
        <f>E1115-F1115</f>
        <v>1195000</v>
      </c>
      <c r="H1115" s="281">
        <v>41160</v>
      </c>
      <c r="I1115" s="17" t="s">
        <v>3918</v>
      </c>
      <c r="J1115" s="18" t="s">
        <v>23</v>
      </c>
    </row>
    <row r="1116" spans="1:10" s="67" customFormat="1" ht="49.5" customHeight="1">
      <c r="A1116" s="104" t="s">
        <v>1527</v>
      </c>
      <c r="B1116" s="1049" t="s">
        <v>3829</v>
      </c>
      <c r="C1116" s="1058"/>
      <c r="D1116" s="10">
        <v>1</v>
      </c>
      <c r="E1116" s="278">
        <v>1195000</v>
      </c>
      <c r="F1116" s="167">
        <f>SUM(F1115:F1115)</f>
        <v>0</v>
      </c>
      <c r="G1116" s="35">
        <f>E1116-F1116</f>
        <v>1195000</v>
      </c>
      <c r="H1116" s="11" t="s">
        <v>23</v>
      </c>
      <c r="I1116" s="103" t="s">
        <v>23</v>
      </c>
      <c r="J1116" s="11" t="s">
        <v>23</v>
      </c>
    </row>
    <row r="1117" spans="1:10" s="42" customFormat="1" ht="27">
      <c r="A1117" s="32" t="s">
        <v>1541</v>
      </c>
      <c r="B1117" s="1071" t="s">
        <v>3830</v>
      </c>
      <c r="C1117" s="1057"/>
      <c r="D1117" s="1057"/>
      <c r="E1117" s="1057"/>
      <c r="F1117" s="1057"/>
      <c r="G1117" s="1057"/>
      <c r="H1117" s="1057"/>
      <c r="I1117" s="1057"/>
      <c r="J1117" s="1058"/>
    </row>
    <row r="1118" spans="1:10" s="42" customFormat="1" ht="59.25" customHeight="1">
      <c r="A1118" s="44">
        <v>1</v>
      </c>
      <c r="B1118" s="12" t="s">
        <v>4118</v>
      </c>
      <c r="C1118" s="54" t="s">
        <v>23</v>
      </c>
      <c r="D1118" s="282">
        <v>1</v>
      </c>
      <c r="E1118" s="37">
        <v>76121.919999999998</v>
      </c>
      <c r="F1118" s="273">
        <v>27146.67</v>
      </c>
      <c r="G1118" s="273">
        <f t="shared" ref="G1118:G1123" si="26">E1118-F1118</f>
        <v>48975.25</v>
      </c>
      <c r="H1118" s="370">
        <v>40921</v>
      </c>
      <c r="I1118" s="28" t="s">
        <v>4119</v>
      </c>
      <c r="J1118" s="18" t="s">
        <v>23</v>
      </c>
    </row>
    <row r="1119" spans="1:10" s="42" customFormat="1" ht="65.25" customHeight="1">
      <c r="A1119" s="44">
        <v>2</v>
      </c>
      <c r="B1119" s="12" t="s">
        <v>4120</v>
      </c>
      <c r="C1119" s="54" t="s">
        <v>23</v>
      </c>
      <c r="D1119" s="282">
        <v>1</v>
      </c>
      <c r="E1119" s="37">
        <v>80108</v>
      </c>
      <c r="F1119" s="273">
        <v>6979.04</v>
      </c>
      <c r="G1119" s="273">
        <f t="shared" si="26"/>
        <v>73128.960000000006</v>
      </c>
      <c r="H1119" s="370">
        <v>40921</v>
      </c>
      <c r="I1119" s="28" t="s">
        <v>4121</v>
      </c>
      <c r="J1119" s="18" t="s">
        <v>23</v>
      </c>
    </row>
    <row r="1120" spans="1:10" s="42" customFormat="1" ht="61.5" customHeight="1">
      <c r="A1120" s="44">
        <v>3</v>
      </c>
      <c r="B1120" s="12" t="s">
        <v>4046</v>
      </c>
      <c r="C1120" s="54" t="s">
        <v>23</v>
      </c>
      <c r="D1120" s="282">
        <v>1</v>
      </c>
      <c r="E1120" s="37">
        <v>68000</v>
      </c>
      <c r="F1120" s="273">
        <v>0</v>
      </c>
      <c r="G1120" s="273">
        <f t="shared" si="26"/>
        <v>68000</v>
      </c>
      <c r="H1120" s="370">
        <v>42489</v>
      </c>
      <c r="I1120" s="28" t="s">
        <v>3918</v>
      </c>
      <c r="J1120" s="18"/>
    </row>
    <row r="1121" spans="1:10" s="42" customFormat="1" ht="166.5" customHeight="1">
      <c r="A1121" s="44">
        <v>4</v>
      </c>
      <c r="B1121" s="12" t="s">
        <v>4122</v>
      </c>
      <c r="C1121" s="54" t="s">
        <v>4123</v>
      </c>
      <c r="D1121" s="282">
        <v>1</v>
      </c>
      <c r="E1121" s="37">
        <v>72621.320000000007</v>
      </c>
      <c r="F1121" s="273">
        <v>0</v>
      </c>
      <c r="G1121" s="273">
        <f t="shared" si="26"/>
        <v>72621.320000000007</v>
      </c>
      <c r="H1121" s="370">
        <v>42587</v>
      </c>
      <c r="I1121" s="28" t="s">
        <v>4124</v>
      </c>
      <c r="J1121" s="18"/>
    </row>
    <row r="1122" spans="1:10" s="42" customFormat="1" ht="204.75" customHeight="1">
      <c r="A1122" s="44">
        <v>5</v>
      </c>
      <c r="B1122" s="189" t="s">
        <v>4125</v>
      </c>
      <c r="C1122" s="54" t="s">
        <v>4126</v>
      </c>
      <c r="D1122" s="282">
        <v>1</v>
      </c>
      <c r="E1122" s="37">
        <v>57232.89</v>
      </c>
      <c r="F1122" s="273">
        <v>0</v>
      </c>
      <c r="G1122" s="273">
        <f t="shared" si="26"/>
        <v>57232.89</v>
      </c>
      <c r="H1122" s="370">
        <v>43017</v>
      </c>
      <c r="I1122" s="28" t="s">
        <v>4127</v>
      </c>
      <c r="J1122" s="18"/>
    </row>
    <row r="1123" spans="1:10" s="42" customFormat="1" ht="50.25" customHeight="1">
      <c r="A1123" s="44">
        <v>6</v>
      </c>
      <c r="B1123" s="12" t="s">
        <v>4128</v>
      </c>
      <c r="C1123" s="54" t="s">
        <v>23</v>
      </c>
      <c r="D1123" s="282">
        <v>1</v>
      </c>
      <c r="E1123" s="37">
        <v>369191.55</v>
      </c>
      <c r="F1123" s="273">
        <v>0</v>
      </c>
      <c r="G1123" s="273">
        <f t="shared" si="26"/>
        <v>369191.55</v>
      </c>
      <c r="H1123" s="370">
        <v>40907</v>
      </c>
      <c r="I1123" s="5" t="s">
        <v>4129</v>
      </c>
      <c r="J1123" s="18"/>
    </row>
    <row r="1124" spans="1:10" s="42" customFormat="1" ht="46.5" customHeight="1">
      <c r="A1124" s="44">
        <v>7</v>
      </c>
      <c r="B1124" s="12" t="s">
        <v>4130</v>
      </c>
      <c r="C1124" s="54" t="s">
        <v>23</v>
      </c>
      <c r="D1124" s="282">
        <v>1</v>
      </c>
      <c r="E1124" s="37">
        <v>723105.63</v>
      </c>
      <c r="F1124" s="273">
        <v>0</v>
      </c>
      <c r="G1124" s="273">
        <f t="shared" ref="G1124" si="27">E1124-F1124</f>
        <v>723105.63</v>
      </c>
      <c r="H1124" s="370">
        <v>40907</v>
      </c>
      <c r="I1124" s="5" t="s">
        <v>4129</v>
      </c>
      <c r="J1124" s="18"/>
    </row>
    <row r="1125" spans="1:10" s="42" customFormat="1" ht="50.25" customHeight="1">
      <c r="A1125" s="44">
        <v>8</v>
      </c>
      <c r="B1125" s="12" t="s">
        <v>4131</v>
      </c>
      <c r="C1125" s="21" t="s">
        <v>23</v>
      </c>
      <c r="D1125" s="282">
        <v>1</v>
      </c>
      <c r="E1125" s="37">
        <v>7789948.7999999998</v>
      </c>
      <c r="F1125" s="273">
        <v>0</v>
      </c>
      <c r="G1125" s="27">
        <v>7789948.7999999998</v>
      </c>
      <c r="H1125" s="20">
        <v>40907</v>
      </c>
      <c r="I1125" s="5" t="s">
        <v>4129</v>
      </c>
      <c r="J1125" s="18"/>
    </row>
    <row r="1126" spans="1:10" s="375" customFormat="1" ht="157.5" customHeight="1">
      <c r="A1126" s="44">
        <v>9</v>
      </c>
      <c r="B1126" s="12" t="s">
        <v>8785</v>
      </c>
      <c r="C1126" s="54" t="s">
        <v>23</v>
      </c>
      <c r="D1126" s="282">
        <v>1</v>
      </c>
      <c r="E1126" s="368">
        <v>62904</v>
      </c>
      <c r="F1126" s="273">
        <v>0</v>
      </c>
      <c r="G1126" s="273">
        <f>E1126-F1126</f>
        <v>62904</v>
      </c>
      <c r="H1126" s="370">
        <v>44477</v>
      </c>
      <c r="I1126" s="5" t="s">
        <v>8838</v>
      </c>
      <c r="J1126" s="18" t="s">
        <v>23</v>
      </c>
    </row>
    <row r="1127" spans="1:10" s="375" customFormat="1" ht="170.25" customHeight="1">
      <c r="A1127" s="44">
        <v>10</v>
      </c>
      <c r="B1127" s="12" t="s">
        <v>8787</v>
      </c>
      <c r="C1127" s="54" t="s">
        <v>23</v>
      </c>
      <c r="D1127" s="282">
        <v>1</v>
      </c>
      <c r="E1127" s="368">
        <v>62282.09</v>
      </c>
      <c r="F1127" s="273">
        <v>0</v>
      </c>
      <c r="G1127" s="273">
        <f>E1127-F1127</f>
        <v>62282.09</v>
      </c>
      <c r="H1127" s="370">
        <v>44477</v>
      </c>
      <c r="I1127" s="5" t="s">
        <v>8838</v>
      </c>
      <c r="J1127" s="18" t="s">
        <v>23</v>
      </c>
    </row>
    <row r="1128" spans="1:10" s="42" customFormat="1" ht="41.25" customHeight="1">
      <c r="A1128" s="106" t="s">
        <v>1541</v>
      </c>
      <c r="B1128" s="1052" t="s">
        <v>3831</v>
      </c>
      <c r="C1128" s="1058"/>
      <c r="D1128" s="23">
        <f>D1118+D1119+D1120+D1121+D1122+D1123+D1124+D1125+D1126+D1127</f>
        <v>10</v>
      </c>
      <c r="E1128" s="270">
        <f>E1118+E1119+E1120+E1121+E1122+E1123+E1124+E1125+E1126+E1127</f>
        <v>9361516.1999999993</v>
      </c>
      <c r="F1128" s="167">
        <f>F1118+F1119+F1120+F1121+F1122+F1123+F1124+F1125+F1126+F1127</f>
        <v>34125.71</v>
      </c>
      <c r="G1128" s="35">
        <f>G1118+G1119+G1120+G1121+G1122+G1123+G1124+G1125+G1126+G1127</f>
        <v>9327390.4900000002</v>
      </c>
      <c r="H1128" s="26" t="s">
        <v>23</v>
      </c>
      <c r="I1128" s="105" t="s">
        <v>23</v>
      </c>
      <c r="J1128" s="26" t="s">
        <v>23</v>
      </c>
    </row>
    <row r="1129" spans="1:10" s="42" customFormat="1" ht="41.25" customHeight="1">
      <c r="A1129" s="106" t="s">
        <v>1543</v>
      </c>
      <c r="B1129" s="1052" t="s">
        <v>3832</v>
      </c>
      <c r="C1129" s="1057"/>
      <c r="D1129" s="1057"/>
      <c r="E1129" s="1057"/>
      <c r="F1129" s="1057"/>
      <c r="G1129" s="1057"/>
      <c r="H1129" s="1057"/>
      <c r="I1129" s="1057"/>
      <c r="J1129" s="1058"/>
    </row>
    <row r="1130" spans="1:10" s="375" customFormat="1" ht="109.5" customHeight="1">
      <c r="A1130" s="44">
        <v>1</v>
      </c>
      <c r="B1130" s="16" t="s">
        <v>8808</v>
      </c>
      <c r="C1130" s="18" t="s">
        <v>23</v>
      </c>
      <c r="D1130" s="16">
        <v>1</v>
      </c>
      <c r="E1130" s="697">
        <v>44539.61</v>
      </c>
      <c r="F1130" s="697">
        <v>0</v>
      </c>
      <c r="G1130" s="697">
        <f>E1130-F1130</f>
        <v>44539.61</v>
      </c>
      <c r="H1130" s="698">
        <v>44531</v>
      </c>
      <c r="I1130" s="16" t="s">
        <v>8839</v>
      </c>
      <c r="J1130" s="18" t="s">
        <v>23</v>
      </c>
    </row>
    <row r="1131" spans="1:10" s="375" customFormat="1" ht="109.5" customHeight="1">
      <c r="A1131" s="44">
        <v>2</v>
      </c>
      <c r="B1131" s="16" t="s">
        <v>8808</v>
      </c>
      <c r="C1131" s="18" t="s">
        <v>23</v>
      </c>
      <c r="D1131" s="16">
        <v>1</v>
      </c>
      <c r="E1131" s="697">
        <v>44539.61</v>
      </c>
      <c r="F1131" s="697">
        <v>0</v>
      </c>
      <c r="G1131" s="697">
        <f t="shared" ref="G1131:G1142" si="28">E1131-F1131</f>
        <v>44539.61</v>
      </c>
      <c r="H1131" s="698">
        <v>44531</v>
      </c>
      <c r="I1131" s="16" t="s">
        <v>8839</v>
      </c>
      <c r="J1131" s="18"/>
    </row>
    <row r="1132" spans="1:10" s="375" customFormat="1" ht="154.5" customHeight="1">
      <c r="A1132" s="44">
        <v>3</v>
      </c>
      <c r="B1132" s="16" t="s">
        <v>8789</v>
      </c>
      <c r="C1132" s="18" t="s">
        <v>23</v>
      </c>
      <c r="D1132" s="16">
        <v>1</v>
      </c>
      <c r="E1132" s="697">
        <v>44317</v>
      </c>
      <c r="F1132" s="697">
        <v>0</v>
      </c>
      <c r="G1132" s="697">
        <f t="shared" si="28"/>
        <v>44317</v>
      </c>
      <c r="H1132" s="698">
        <v>44477</v>
      </c>
      <c r="I1132" s="5" t="s">
        <v>8838</v>
      </c>
      <c r="J1132" s="18"/>
    </row>
    <row r="1133" spans="1:10" s="375" customFormat="1" ht="154.5" customHeight="1">
      <c r="A1133" s="44">
        <v>4</v>
      </c>
      <c r="B1133" s="16" t="s">
        <v>8789</v>
      </c>
      <c r="C1133" s="18" t="s">
        <v>23</v>
      </c>
      <c r="D1133" s="16">
        <v>1</v>
      </c>
      <c r="E1133" s="697">
        <v>44317</v>
      </c>
      <c r="F1133" s="697">
        <v>0</v>
      </c>
      <c r="G1133" s="697">
        <f t="shared" si="28"/>
        <v>44317</v>
      </c>
      <c r="H1133" s="698">
        <v>44477</v>
      </c>
      <c r="I1133" s="5" t="s">
        <v>8838</v>
      </c>
      <c r="J1133" s="18"/>
    </row>
    <row r="1134" spans="1:10" s="375" customFormat="1" ht="154.5" customHeight="1">
      <c r="A1134" s="44">
        <v>5</v>
      </c>
      <c r="B1134" s="16" t="s">
        <v>8789</v>
      </c>
      <c r="C1134" s="18" t="s">
        <v>23</v>
      </c>
      <c r="D1134" s="16">
        <v>1</v>
      </c>
      <c r="E1134" s="697">
        <v>44317</v>
      </c>
      <c r="F1134" s="697">
        <v>0</v>
      </c>
      <c r="G1134" s="697">
        <f t="shared" si="28"/>
        <v>44317</v>
      </c>
      <c r="H1134" s="698">
        <v>44477</v>
      </c>
      <c r="I1134" s="5" t="s">
        <v>8838</v>
      </c>
      <c r="J1134" s="18"/>
    </row>
    <row r="1135" spans="1:10" s="375" customFormat="1" ht="154.5" customHeight="1">
      <c r="A1135" s="44">
        <v>6</v>
      </c>
      <c r="B1135" s="16" t="s">
        <v>8789</v>
      </c>
      <c r="C1135" s="18" t="s">
        <v>23</v>
      </c>
      <c r="D1135" s="16">
        <v>1</v>
      </c>
      <c r="E1135" s="697">
        <v>44317</v>
      </c>
      <c r="F1135" s="697">
        <v>0</v>
      </c>
      <c r="G1135" s="697">
        <f t="shared" si="28"/>
        <v>44317</v>
      </c>
      <c r="H1135" s="698">
        <v>44477</v>
      </c>
      <c r="I1135" s="5" t="s">
        <v>8838</v>
      </c>
      <c r="J1135" s="18"/>
    </row>
    <row r="1136" spans="1:10" s="375" customFormat="1" ht="154.5" customHeight="1">
      <c r="A1136" s="44">
        <v>7</v>
      </c>
      <c r="B1136" s="16" t="s">
        <v>8789</v>
      </c>
      <c r="C1136" s="18" t="s">
        <v>23</v>
      </c>
      <c r="D1136" s="16">
        <v>1</v>
      </c>
      <c r="E1136" s="697">
        <v>44317</v>
      </c>
      <c r="F1136" s="697">
        <v>0</v>
      </c>
      <c r="G1136" s="697">
        <f t="shared" si="28"/>
        <v>44317</v>
      </c>
      <c r="H1136" s="698">
        <v>44477</v>
      </c>
      <c r="I1136" s="5" t="s">
        <v>8838</v>
      </c>
      <c r="J1136" s="18"/>
    </row>
    <row r="1137" spans="1:10" s="375" customFormat="1" ht="154.5" customHeight="1">
      <c r="A1137" s="44">
        <v>8</v>
      </c>
      <c r="B1137" s="16" t="s">
        <v>8789</v>
      </c>
      <c r="C1137" s="18" t="s">
        <v>23</v>
      </c>
      <c r="D1137" s="16">
        <v>1</v>
      </c>
      <c r="E1137" s="697">
        <v>44317</v>
      </c>
      <c r="F1137" s="697">
        <v>0</v>
      </c>
      <c r="G1137" s="697">
        <f t="shared" si="28"/>
        <v>44317</v>
      </c>
      <c r="H1137" s="698">
        <v>44477</v>
      </c>
      <c r="I1137" s="5" t="s">
        <v>8840</v>
      </c>
      <c r="J1137" s="18"/>
    </row>
    <row r="1138" spans="1:10" s="375" customFormat="1" ht="154.5" customHeight="1">
      <c r="A1138" s="44">
        <v>9</v>
      </c>
      <c r="B1138" s="16" t="s">
        <v>8789</v>
      </c>
      <c r="C1138" s="18" t="s">
        <v>23</v>
      </c>
      <c r="D1138" s="16">
        <v>1</v>
      </c>
      <c r="E1138" s="697">
        <v>44317</v>
      </c>
      <c r="F1138" s="697">
        <v>0</v>
      </c>
      <c r="G1138" s="697">
        <f t="shared" si="28"/>
        <v>44317</v>
      </c>
      <c r="H1138" s="698">
        <v>44477</v>
      </c>
      <c r="I1138" s="5" t="s">
        <v>8838</v>
      </c>
      <c r="J1138" s="18"/>
    </row>
    <row r="1139" spans="1:10" s="375" customFormat="1" ht="154.5" customHeight="1">
      <c r="A1139" s="44">
        <v>10</v>
      </c>
      <c r="B1139" s="16" t="s">
        <v>8789</v>
      </c>
      <c r="C1139" s="18" t="s">
        <v>23</v>
      </c>
      <c r="D1139" s="16">
        <v>1</v>
      </c>
      <c r="E1139" s="697">
        <v>44317</v>
      </c>
      <c r="F1139" s="697">
        <v>0</v>
      </c>
      <c r="G1139" s="697">
        <f t="shared" si="28"/>
        <v>44317</v>
      </c>
      <c r="H1139" s="698">
        <v>44477</v>
      </c>
      <c r="I1139" s="5" t="s">
        <v>8838</v>
      </c>
      <c r="J1139" s="18"/>
    </row>
    <row r="1140" spans="1:10" s="375" customFormat="1" ht="154.5" customHeight="1">
      <c r="A1140" s="44">
        <v>11</v>
      </c>
      <c r="B1140" s="16" t="s">
        <v>8789</v>
      </c>
      <c r="C1140" s="18" t="s">
        <v>23</v>
      </c>
      <c r="D1140" s="16">
        <v>1</v>
      </c>
      <c r="E1140" s="697">
        <v>44317</v>
      </c>
      <c r="F1140" s="697">
        <v>0</v>
      </c>
      <c r="G1140" s="697">
        <f t="shared" si="28"/>
        <v>44317</v>
      </c>
      <c r="H1140" s="698">
        <v>44477</v>
      </c>
      <c r="I1140" s="5" t="s">
        <v>8838</v>
      </c>
      <c r="J1140" s="18"/>
    </row>
    <row r="1141" spans="1:10" s="375" customFormat="1" ht="154.5" customHeight="1">
      <c r="A1141" s="44">
        <v>12</v>
      </c>
      <c r="B1141" s="16" t="s">
        <v>8789</v>
      </c>
      <c r="C1141" s="18" t="s">
        <v>23</v>
      </c>
      <c r="D1141" s="16">
        <v>1</v>
      </c>
      <c r="E1141" s="697">
        <v>44317</v>
      </c>
      <c r="F1141" s="697">
        <v>0</v>
      </c>
      <c r="G1141" s="697">
        <f t="shared" si="28"/>
        <v>44317</v>
      </c>
      <c r="H1141" s="698">
        <v>44477</v>
      </c>
      <c r="I1141" s="5" t="s">
        <v>8838</v>
      </c>
      <c r="J1141" s="18"/>
    </row>
    <row r="1142" spans="1:10" s="375" customFormat="1" ht="154.5" customHeight="1">
      <c r="A1142" s="44">
        <v>13</v>
      </c>
      <c r="B1142" s="16" t="s">
        <v>8789</v>
      </c>
      <c r="C1142" s="18" t="s">
        <v>23</v>
      </c>
      <c r="D1142" s="16">
        <v>1</v>
      </c>
      <c r="E1142" s="697">
        <v>44317</v>
      </c>
      <c r="F1142" s="275">
        <v>0</v>
      </c>
      <c r="G1142" s="697">
        <f t="shared" si="28"/>
        <v>44317</v>
      </c>
      <c r="H1142" s="20">
        <v>44477</v>
      </c>
      <c r="I1142" s="5" t="s">
        <v>8838</v>
      </c>
      <c r="J1142" s="18" t="s">
        <v>23</v>
      </c>
    </row>
    <row r="1143" spans="1:10" s="42" customFormat="1" ht="41.25" customHeight="1">
      <c r="A1143" s="106" t="s">
        <v>1543</v>
      </c>
      <c r="B1143" s="1052" t="s">
        <v>3844</v>
      </c>
      <c r="C1143" s="1058"/>
      <c r="D1143" s="23">
        <f>D1130+D1131+D1132+D1133+D1134+D1135+D1136+D1137+D1138+D1139+D1140+D1141+D1142</f>
        <v>13</v>
      </c>
      <c r="E1143" s="270">
        <f>E1130+E1131+E1132+E1133+E1134+E1135+E1136+E1137+E1138+E1139+E1140+E1141+E1142</f>
        <v>576566.22</v>
      </c>
      <c r="F1143" s="740">
        <f>F1130+F1131+F1132+F1133+F1134+F1135+F1136+F1137+F1138+F1139+F1140+F1141+F1142</f>
        <v>0</v>
      </c>
      <c r="G1143" s="271">
        <f>G1130+G1131+G1132+G1133+G1134+G1135+G1136+G1137+G1138+G1139+G1140+G1141+G1142</f>
        <v>576566.22</v>
      </c>
      <c r="H1143" s="26" t="s">
        <v>23</v>
      </c>
      <c r="I1143" s="105" t="s">
        <v>23</v>
      </c>
      <c r="J1143" s="26" t="s">
        <v>23</v>
      </c>
    </row>
    <row r="1144" spans="1:10" s="42" customFormat="1" ht="99.75" customHeight="1">
      <c r="A1144" s="106" t="s">
        <v>1525</v>
      </c>
      <c r="B1144" s="1052" t="s">
        <v>4132</v>
      </c>
      <c r="C1144" s="1058"/>
      <c r="D1144" s="23">
        <f>D1116+D1128+D1143</f>
        <v>24</v>
      </c>
      <c r="E1144" s="270">
        <f>E1116+E1128+E1143</f>
        <v>11133082.42</v>
      </c>
      <c r="F1144" s="270">
        <f>F1128</f>
        <v>34125.71</v>
      </c>
      <c r="G1144" s="271">
        <f>G1116+G1128+G1143</f>
        <v>11098956.710000001</v>
      </c>
      <c r="H1144" s="26" t="s">
        <v>23</v>
      </c>
      <c r="I1144" s="105" t="s">
        <v>23</v>
      </c>
      <c r="J1144" s="26" t="s">
        <v>23</v>
      </c>
    </row>
    <row r="1145" spans="1:10" s="42" customFormat="1" ht="27">
      <c r="A1145" s="32" t="s">
        <v>1561</v>
      </c>
      <c r="B1145" s="1065" t="s">
        <v>4133</v>
      </c>
      <c r="C1145" s="1085"/>
      <c r="D1145" s="1085"/>
      <c r="E1145" s="1085"/>
      <c r="F1145" s="1085"/>
      <c r="G1145" s="1085"/>
      <c r="H1145" s="1085"/>
      <c r="I1145" s="1085"/>
      <c r="J1145" s="1085"/>
    </row>
    <row r="1146" spans="1:10" s="42" customFormat="1" ht="22.5">
      <c r="A1146" s="106" t="s">
        <v>1563</v>
      </c>
      <c r="B1146" s="1052" t="s">
        <v>3828</v>
      </c>
      <c r="C1146" s="1057"/>
      <c r="D1146" s="1057"/>
      <c r="E1146" s="1057"/>
      <c r="F1146" s="1057"/>
      <c r="G1146" s="1057"/>
      <c r="H1146" s="1057"/>
      <c r="I1146" s="1057"/>
      <c r="J1146" s="1058"/>
    </row>
    <row r="1147" spans="1:10" s="42" customFormat="1" ht="20.25">
      <c r="A1147" s="44">
        <v>1</v>
      </c>
      <c r="B1147" s="17" t="s">
        <v>23</v>
      </c>
      <c r="C1147" s="12" t="s">
        <v>23</v>
      </c>
      <c r="D1147" s="325">
        <v>0</v>
      </c>
      <c r="E1147" s="283">
        <v>0</v>
      </c>
      <c r="F1147" s="283">
        <v>0</v>
      </c>
      <c r="G1147" s="27">
        <v>0</v>
      </c>
      <c r="H1147" s="19" t="s">
        <v>23</v>
      </c>
      <c r="I1147" s="5" t="s">
        <v>23</v>
      </c>
      <c r="J1147" s="18" t="s">
        <v>23</v>
      </c>
    </row>
    <row r="1148" spans="1:10" s="42" customFormat="1" ht="22.5">
      <c r="A1148" s="106" t="s">
        <v>1563</v>
      </c>
      <c r="B1148" s="153" t="s">
        <v>3829</v>
      </c>
      <c r="C1148" s="155"/>
      <c r="D1148" s="23">
        <v>0</v>
      </c>
      <c r="E1148" s="270">
        <v>0</v>
      </c>
      <c r="F1148" s="270">
        <v>0</v>
      </c>
      <c r="G1148" s="271">
        <v>0</v>
      </c>
      <c r="H1148" s="26" t="s">
        <v>23</v>
      </c>
      <c r="I1148" s="105" t="s">
        <v>23</v>
      </c>
      <c r="J1148" s="26" t="s">
        <v>23</v>
      </c>
    </row>
    <row r="1149" spans="1:10" s="42" customFormat="1" ht="22.5">
      <c r="A1149" s="106" t="s">
        <v>1578</v>
      </c>
      <c r="B1149" s="1052" t="s">
        <v>3830</v>
      </c>
      <c r="C1149" s="1057"/>
      <c r="D1149" s="1057"/>
      <c r="E1149" s="1057"/>
      <c r="F1149" s="1057"/>
      <c r="G1149" s="1057"/>
      <c r="H1149" s="1057"/>
      <c r="I1149" s="1057"/>
      <c r="J1149" s="1058"/>
    </row>
    <row r="1150" spans="1:10" s="67" customFormat="1" ht="94.5" customHeight="1">
      <c r="A1150" s="44">
        <v>1</v>
      </c>
      <c r="B1150" s="12" t="s">
        <v>4134</v>
      </c>
      <c r="C1150" s="54" t="s">
        <v>23</v>
      </c>
      <c r="D1150" s="282">
        <v>1</v>
      </c>
      <c r="E1150" s="37">
        <v>175000</v>
      </c>
      <c r="F1150" s="273">
        <v>97916.78</v>
      </c>
      <c r="G1150" s="273">
        <f>E1150-F1150</f>
        <v>77083.22</v>
      </c>
      <c r="H1150" s="370">
        <v>43405</v>
      </c>
      <c r="I1150" s="28" t="s">
        <v>4028</v>
      </c>
      <c r="J1150" s="18" t="s">
        <v>23</v>
      </c>
    </row>
    <row r="1151" spans="1:10" s="67" customFormat="1" ht="60.75" customHeight="1">
      <c r="A1151" s="44">
        <v>2</v>
      </c>
      <c r="B1151" s="12" t="s">
        <v>4135</v>
      </c>
      <c r="C1151" s="54" t="s">
        <v>4136</v>
      </c>
      <c r="D1151" s="282">
        <v>1</v>
      </c>
      <c r="E1151" s="37">
        <v>68000</v>
      </c>
      <c r="F1151" s="273">
        <v>0</v>
      </c>
      <c r="G1151" s="273">
        <f>E1151-F1151</f>
        <v>68000</v>
      </c>
      <c r="H1151" s="370">
        <v>42394</v>
      </c>
      <c r="I1151" s="28" t="s">
        <v>4137</v>
      </c>
      <c r="J1151" s="18"/>
    </row>
    <row r="1152" spans="1:10" s="67" customFormat="1" ht="121.5">
      <c r="A1152" s="44">
        <v>3</v>
      </c>
      <c r="B1152" s="12" t="s">
        <v>4047</v>
      </c>
      <c r="C1152" s="54" t="s">
        <v>4048</v>
      </c>
      <c r="D1152" s="282">
        <v>1</v>
      </c>
      <c r="E1152" s="37">
        <v>72621.320000000007</v>
      </c>
      <c r="F1152" s="273">
        <v>0</v>
      </c>
      <c r="G1152" s="273">
        <f>E1152-F1152</f>
        <v>72621.320000000007</v>
      </c>
      <c r="H1152" s="370">
        <v>42587</v>
      </c>
      <c r="I1152" s="12" t="s">
        <v>4138</v>
      </c>
      <c r="J1152" s="18"/>
    </row>
    <row r="1153" spans="1:10" s="375" customFormat="1" ht="153.75" customHeight="1">
      <c r="A1153" s="44">
        <v>4</v>
      </c>
      <c r="B1153" s="12" t="s">
        <v>8785</v>
      </c>
      <c r="C1153" s="18" t="s">
        <v>23</v>
      </c>
      <c r="D1153" s="282">
        <v>1</v>
      </c>
      <c r="E1153" s="368">
        <v>62904</v>
      </c>
      <c r="F1153" s="273">
        <v>0</v>
      </c>
      <c r="G1153" s="273">
        <f>E1153-F1153</f>
        <v>62904</v>
      </c>
      <c r="H1153" s="20">
        <v>44477</v>
      </c>
      <c r="I1153" s="28" t="s">
        <v>8841</v>
      </c>
      <c r="J1153" s="18" t="s">
        <v>23</v>
      </c>
    </row>
    <row r="1154" spans="1:10" s="67" customFormat="1" ht="45.75" customHeight="1">
      <c r="A1154" s="104" t="s">
        <v>1578</v>
      </c>
      <c r="B1154" s="1049" t="s">
        <v>3831</v>
      </c>
      <c r="C1154" s="1058"/>
      <c r="D1154" s="10">
        <f>D1150+D1151+D1152+D1153</f>
        <v>4</v>
      </c>
      <c r="E1154" s="278">
        <f>E1150+E1151+E1152+E1153</f>
        <v>378525.32</v>
      </c>
      <c r="F1154" s="167">
        <f>SUM(F1150:F1152)</f>
        <v>97916.78</v>
      </c>
      <c r="G1154" s="35">
        <f>E1154-F1154</f>
        <v>280608.54000000004</v>
      </c>
      <c r="H1154" s="11" t="s">
        <v>23</v>
      </c>
      <c r="I1154" s="103" t="s">
        <v>23</v>
      </c>
      <c r="J1154" s="11" t="s">
        <v>23</v>
      </c>
    </row>
    <row r="1155" spans="1:10" s="67" customFormat="1" ht="39.75" customHeight="1">
      <c r="A1155" s="104" t="s">
        <v>1580</v>
      </c>
      <c r="B1155" s="1049" t="s">
        <v>3832</v>
      </c>
      <c r="C1155" s="1063"/>
      <c r="D1155" s="1063"/>
      <c r="E1155" s="1063"/>
      <c r="F1155" s="1063"/>
      <c r="G1155" s="1063"/>
      <c r="H1155" s="1063"/>
      <c r="I1155" s="1063"/>
      <c r="J1155" s="1064"/>
    </row>
    <row r="1156" spans="1:10" s="67" customFormat="1" ht="40.5">
      <c r="A1156" s="44">
        <v>1</v>
      </c>
      <c r="B1156" s="21" t="s">
        <v>4139</v>
      </c>
      <c r="C1156" s="21" t="s">
        <v>23</v>
      </c>
      <c r="D1156" s="282">
        <v>1</v>
      </c>
      <c r="E1156" s="37">
        <v>40488.870000000003</v>
      </c>
      <c r="F1156" s="273">
        <v>0</v>
      </c>
      <c r="G1156" s="273">
        <f>E1156-F1156</f>
        <v>40488.870000000003</v>
      </c>
      <c r="H1156" s="20">
        <v>40921</v>
      </c>
      <c r="I1156" s="28" t="s">
        <v>4140</v>
      </c>
      <c r="J1156" s="18" t="s">
        <v>23</v>
      </c>
    </row>
    <row r="1157" spans="1:10" s="67" customFormat="1" ht="40.5">
      <c r="A1157" s="44">
        <v>2</v>
      </c>
      <c r="B1157" s="21" t="s">
        <v>4141</v>
      </c>
      <c r="C1157" s="21" t="s">
        <v>23</v>
      </c>
      <c r="D1157" s="282">
        <v>1</v>
      </c>
      <c r="E1157" s="37">
        <v>46365.18</v>
      </c>
      <c r="F1157" s="273">
        <v>0</v>
      </c>
      <c r="G1157" s="273">
        <f>E1157-F1157</f>
        <v>46365.18</v>
      </c>
      <c r="H1157" s="20">
        <v>40921</v>
      </c>
      <c r="I1157" s="28" t="s">
        <v>4140</v>
      </c>
      <c r="J1157" s="18"/>
    </row>
    <row r="1158" spans="1:10" s="67" customFormat="1" ht="69" customHeight="1">
      <c r="A1158" s="44">
        <v>3</v>
      </c>
      <c r="B1158" s="450" t="s">
        <v>3988</v>
      </c>
      <c r="C1158" s="21" t="s">
        <v>23</v>
      </c>
      <c r="D1158" s="282">
        <v>1</v>
      </c>
      <c r="E1158" s="37">
        <v>48791</v>
      </c>
      <c r="F1158" s="273">
        <v>0</v>
      </c>
      <c r="G1158" s="273">
        <f>E1158-F1158</f>
        <v>48791</v>
      </c>
      <c r="H1158" s="20">
        <v>40921</v>
      </c>
      <c r="I1158" s="28" t="s">
        <v>4140</v>
      </c>
      <c r="J1158" s="18"/>
    </row>
    <row r="1159" spans="1:10" s="375" customFormat="1" ht="155.25" customHeight="1">
      <c r="A1159" s="44">
        <v>4</v>
      </c>
      <c r="B1159" s="450" t="s">
        <v>8789</v>
      </c>
      <c r="C1159" s="21" t="s">
        <v>23</v>
      </c>
      <c r="D1159" s="282">
        <v>1</v>
      </c>
      <c r="E1159" s="6">
        <v>44317</v>
      </c>
      <c r="F1159" s="273">
        <v>0</v>
      </c>
      <c r="G1159" s="273">
        <f t="shared" ref="G1159:G1166" si="29">E1159-F1159</f>
        <v>44317</v>
      </c>
      <c r="H1159" s="20">
        <v>44477</v>
      </c>
      <c r="I1159" s="28" t="s">
        <v>8841</v>
      </c>
      <c r="J1159" s="18" t="s">
        <v>23</v>
      </c>
    </row>
    <row r="1160" spans="1:10" s="375" customFormat="1" ht="155.25" customHeight="1">
      <c r="A1160" s="44">
        <v>5</v>
      </c>
      <c r="B1160" s="450" t="s">
        <v>8789</v>
      </c>
      <c r="C1160" s="21" t="s">
        <v>23</v>
      </c>
      <c r="D1160" s="282">
        <v>1</v>
      </c>
      <c r="E1160" s="6">
        <v>44317</v>
      </c>
      <c r="F1160" s="273">
        <v>0</v>
      </c>
      <c r="G1160" s="273">
        <f t="shared" si="29"/>
        <v>44317</v>
      </c>
      <c r="H1160" s="20">
        <v>44477</v>
      </c>
      <c r="I1160" s="28" t="s">
        <v>8841</v>
      </c>
      <c r="J1160" s="18" t="s">
        <v>23</v>
      </c>
    </row>
    <row r="1161" spans="1:10" s="375" customFormat="1" ht="155.25" customHeight="1">
      <c r="A1161" s="44">
        <v>6</v>
      </c>
      <c r="B1161" s="450" t="s">
        <v>8789</v>
      </c>
      <c r="C1161" s="21" t="s">
        <v>23</v>
      </c>
      <c r="D1161" s="282">
        <v>1</v>
      </c>
      <c r="E1161" s="6">
        <v>44317</v>
      </c>
      <c r="F1161" s="273">
        <v>0</v>
      </c>
      <c r="G1161" s="273">
        <f t="shared" si="29"/>
        <v>44317</v>
      </c>
      <c r="H1161" s="20">
        <v>44477</v>
      </c>
      <c r="I1161" s="28" t="s">
        <v>8841</v>
      </c>
      <c r="J1161" s="18" t="s">
        <v>23</v>
      </c>
    </row>
    <row r="1162" spans="1:10" s="375" customFormat="1" ht="155.25" customHeight="1">
      <c r="A1162" s="44">
        <v>7</v>
      </c>
      <c r="B1162" s="450" t="s">
        <v>8789</v>
      </c>
      <c r="C1162" s="21" t="s">
        <v>23</v>
      </c>
      <c r="D1162" s="282">
        <v>1</v>
      </c>
      <c r="E1162" s="6">
        <v>44317</v>
      </c>
      <c r="F1162" s="273">
        <v>0</v>
      </c>
      <c r="G1162" s="273">
        <f t="shared" si="29"/>
        <v>44317</v>
      </c>
      <c r="H1162" s="20">
        <v>44477</v>
      </c>
      <c r="I1162" s="28" t="s">
        <v>8841</v>
      </c>
      <c r="J1162" s="18" t="s">
        <v>23</v>
      </c>
    </row>
    <row r="1163" spans="1:10" s="375" customFormat="1" ht="155.25" customHeight="1">
      <c r="A1163" s="44">
        <v>8</v>
      </c>
      <c r="B1163" s="450" t="s">
        <v>8789</v>
      </c>
      <c r="C1163" s="21" t="s">
        <v>23</v>
      </c>
      <c r="D1163" s="282">
        <v>1</v>
      </c>
      <c r="E1163" s="6">
        <v>44317</v>
      </c>
      <c r="F1163" s="273">
        <v>0</v>
      </c>
      <c r="G1163" s="273">
        <f t="shared" si="29"/>
        <v>44317</v>
      </c>
      <c r="H1163" s="20">
        <v>44477</v>
      </c>
      <c r="I1163" s="28" t="s">
        <v>8841</v>
      </c>
      <c r="J1163" s="18" t="s">
        <v>23</v>
      </c>
    </row>
    <row r="1164" spans="1:10" s="375" customFormat="1" ht="155.25" customHeight="1">
      <c r="A1164" s="44">
        <v>9</v>
      </c>
      <c r="B1164" s="450" t="s">
        <v>8789</v>
      </c>
      <c r="C1164" s="21" t="s">
        <v>23</v>
      </c>
      <c r="D1164" s="282">
        <v>1</v>
      </c>
      <c r="E1164" s="6">
        <v>44317</v>
      </c>
      <c r="F1164" s="273">
        <v>0</v>
      </c>
      <c r="G1164" s="273">
        <f t="shared" si="29"/>
        <v>44317</v>
      </c>
      <c r="H1164" s="20">
        <v>44477</v>
      </c>
      <c r="I1164" s="28" t="s">
        <v>8841</v>
      </c>
      <c r="J1164" s="18" t="s">
        <v>23</v>
      </c>
    </row>
    <row r="1165" spans="1:10" s="375" customFormat="1" ht="109.5" customHeight="1">
      <c r="A1165" s="44">
        <v>10</v>
      </c>
      <c r="B1165" s="450" t="s">
        <v>8808</v>
      </c>
      <c r="C1165" s="21" t="s">
        <v>23</v>
      </c>
      <c r="D1165" s="282">
        <v>1</v>
      </c>
      <c r="E1165" s="6">
        <v>44539.61</v>
      </c>
      <c r="F1165" s="273">
        <v>0</v>
      </c>
      <c r="G1165" s="273">
        <f t="shared" si="29"/>
        <v>44539.61</v>
      </c>
      <c r="H1165" s="20">
        <v>44544</v>
      </c>
      <c r="I1165" s="28" t="s">
        <v>8842</v>
      </c>
      <c r="J1165" s="18" t="s">
        <v>23</v>
      </c>
    </row>
    <row r="1166" spans="1:10" s="375" customFormat="1" ht="104.25" customHeight="1">
      <c r="A1166" s="44">
        <v>11</v>
      </c>
      <c r="B1166" s="450" t="s">
        <v>8808</v>
      </c>
      <c r="C1166" s="21" t="s">
        <v>23</v>
      </c>
      <c r="D1166" s="282">
        <v>1</v>
      </c>
      <c r="E1166" s="6">
        <v>44539.61</v>
      </c>
      <c r="F1166" s="273">
        <v>0</v>
      </c>
      <c r="G1166" s="273">
        <f t="shared" si="29"/>
        <v>44539.61</v>
      </c>
      <c r="H1166" s="20">
        <v>44545</v>
      </c>
      <c r="I1166" s="28" t="s">
        <v>8843</v>
      </c>
      <c r="J1166" s="18" t="s">
        <v>23</v>
      </c>
    </row>
    <row r="1167" spans="1:10" s="375" customFormat="1" ht="104.25" customHeight="1">
      <c r="A1167" s="44">
        <v>12</v>
      </c>
      <c r="B1167" s="450" t="s">
        <v>8808</v>
      </c>
      <c r="C1167" s="21" t="s">
        <v>23</v>
      </c>
      <c r="D1167" s="282">
        <v>1</v>
      </c>
      <c r="E1167" s="6">
        <v>44539.61</v>
      </c>
      <c r="F1167" s="273">
        <v>0</v>
      </c>
      <c r="G1167" s="273">
        <f>E1167-F1167</f>
        <v>44539.61</v>
      </c>
      <c r="H1167" s="20">
        <v>44546</v>
      </c>
      <c r="I1167" s="28" t="s">
        <v>8844</v>
      </c>
      <c r="J1167" s="18" t="s">
        <v>23</v>
      </c>
    </row>
    <row r="1168" spans="1:10" s="67" customFormat="1" ht="21">
      <c r="A1168" s="104" t="s">
        <v>1580</v>
      </c>
      <c r="B1168" s="162" t="s">
        <v>3844</v>
      </c>
      <c r="C1168" s="163"/>
      <c r="D1168" s="741">
        <f>D1156+D1157+D1158+D1159+D1160+D1161+D1162+D1163+D1164+D1165+D1166+D1167</f>
        <v>12</v>
      </c>
      <c r="E1168" s="278">
        <f>E1156+E1157+E1158+E1159+E1160+E1161+E1162+E1163+E1164+E1165+E1166+E1167</f>
        <v>535165.88</v>
      </c>
      <c r="F1168" s="167">
        <f>F1156+F1157+F1158</f>
        <v>0</v>
      </c>
      <c r="G1168" s="35">
        <f>E1168-F1168</f>
        <v>535165.88</v>
      </c>
      <c r="H1168" s="11" t="s">
        <v>23</v>
      </c>
      <c r="I1168" s="103" t="s">
        <v>23</v>
      </c>
      <c r="J1168" s="11" t="s">
        <v>23</v>
      </c>
    </row>
    <row r="1169" spans="1:10" s="42" customFormat="1" ht="183.75" customHeight="1">
      <c r="A1169" s="106" t="s">
        <v>1561</v>
      </c>
      <c r="B1169" s="153" t="s">
        <v>4142</v>
      </c>
      <c r="C1169" s="155"/>
      <c r="D1169" s="23">
        <f>D1148+D1154+D1168</f>
        <v>16</v>
      </c>
      <c r="E1169" s="270">
        <f>E1148+E1154+E1168</f>
        <v>913691.2</v>
      </c>
      <c r="F1169" s="270">
        <f>F1154+F1168</f>
        <v>97916.78</v>
      </c>
      <c r="G1169" s="271">
        <f>G1154+G1168</f>
        <v>815774.42</v>
      </c>
      <c r="H1169" s="26" t="s">
        <v>23</v>
      </c>
      <c r="I1169" s="105" t="s">
        <v>23</v>
      </c>
      <c r="J1169" s="26" t="s">
        <v>23</v>
      </c>
    </row>
    <row r="1170" spans="1:10" s="42" customFormat="1" ht="27">
      <c r="A1170" s="32" t="s">
        <v>1595</v>
      </c>
      <c r="B1170" s="1065" t="s">
        <v>4143</v>
      </c>
      <c r="C1170" s="1085"/>
      <c r="D1170" s="1085"/>
      <c r="E1170" s="1085"/>
      <c r="F1170" s="1085"/>
      <c r="G1170" s="1085"/>
      <c r="H1170" s="1085"/>
      <c r="I1170" s="1085"/>
      <c r="J1170" s="1085"/>
    </row>
    <row r="1171" spans="1:10" s="42" customFormat="1" ht="22.5">
      <c r="A1171" s="106" t="s">
        <v>1597</v>
      </c>
      <c r="B1171" s="1052" t="s">
        <v>3828</v>
      </c>
      <c r="C1171" s="1057"/>
      <c r="D1171" s="1057"/>
      <c r="E1171" s="1057"/>
      <c r="F1171" s="1057"/>
      <c r="G1171" s="1057"/>
      <c r="H1171" s="1057"/>
      <c r="I1171" s="1057"/>
      <c r="J1171" s="1058"/>
    </row>
    <row r="1172" spans="1:10" s="42" customFormat="1" ht="148.5" customHeight="1">
      <c r="A1172" s="44">
        <v>1</v>
      </c>
      <c r="B1172" s="12" t="s">
        <v>4144</v>
      </c>
      <c r="C1172" s="5" t="s">
        <v>4145</v>
      </c>
      <c r="D1172" s="269">
        <v>1</v>
      </c>
      <c r="E1172" s="37">
        <v>684500</v>
      </c>
      <c r="F1172" s="742">
        <v>0</v>
      </c>
      <c r="G1172" s="27">
        <v>684500</v>
      </c>
      <c r="H1172" s="281">
        <v>41157</v>
      </c>
      <c r="I1172" s="17" t="s">
        <v>3918</v>
      </c>
      <c r="J1172" s="18" t="s">
        <v>23</v>
      </c>
    </row>
    <row r="1173" spans="1:10" s="42" customFormat="1" ht="22.5">
      <c r="A1173" s="106" t="s">
        <v>1597</v>
      </c>
      <c r="B1173" s="153" t="s">
        <v>3829</v>
      </c>
      <c r="C1173" s="155"/>
      <c r="D1173" s="23">
        <v>1</v>
      </c>
      <c r="E1173" s="270">
        <v>684500</v>
      </c>
      <c r="F1173" s="270">
        <v>0</v>
      </c>
      <c r="G1173" s="271">
        <v>684500</v>
      </c>
      <c r="H1173" s="26" t="s">
        <v>23</v>
      </c>
      <c r="I1173" s="105" t="s">
        <v>23</v>
      </c>
      <c r="J1173" s="26" t="s">
        <v>23</v>
      </c>
    </row>
    <row r="1174" spans="1:10" s="42" customFormat="1" ht="41.25" customHeight="1">
      <c r="A1174" s="106" t="s">
        <v>1610</v>
      </c>
      <c r="B1174" s="1052" t="s">
        <v>3830</v>
      </c>
      <c r="C1174" s="1057"/>
      <c r="D1174" s="1057"/>
      <c r="E1174" s="1057"/>
      <c r="F1174" s="1057"/>
      <c r="G1174" s="1057"/>
      <c r="H1174" s="1057"/>
      <c r="I1174" s="1057"/>
      <c r="J1174" s="1058"/>
    </row>
    <row r="1175" spans="1:10" s="42" customFormat="1" ht="40.5">
      <c r="A1175" s="44">
        <v>1</v>
      </c>
      <c r="B1175" s="12" t="s">
        <v>4146</v>
      </c>
      <c r="C1175" s="54" t="s">
        <v>4136</v>
      </c>
      <c r="D1175" s="282">
        <v>1</v>
      </c>
      <c r="E1175" s="37">
        <v>68000</v>
      </c>
      <c r="F1175" s="743">
        <v>0</v>
      </c>
      <c r="G1175" s="27">
        <v>68000</v>
      </c>
      <c r="H1175" s="370">
        <v>42394</v>
      </c>
      <c r="I1175" s="17" t="s">
        <v>3918</v>
      </c>
      <c r="J1175" s="18"/>
    </row>
    <row r="1176" spans="1:10" s="42" customFormat="1" ht="165" customHeight="1">
      <c r="A1176" s="44">
        <v>2</v>
      </c>
      <c r="B1176" s="12" t="s">
        <v>4047</v>
      </c>
      <c r="C1176" s="54" t="s">
        <v>4048</v>
      </c>
      <c r="D1176" s="282">
        <v>1</v>
      </c>
      <c r="E1176" s="37">
        <v>72621.320000000007</v>
      </c>
      <c r="F1176" s="743">
        <v>0</v>
      </c>
      <c r="G1176" s="27">
        <v>72621.320000000007</v>
      </c>
      <c r="H1176" s="370">
        <v>42587</v>
      </c>
      <c r="I1176" s="12" t="s">
        <v>4147</v>
      </c>
      <c r="J1176" s="18"/>
    </row>
    <row r="1177" spans="1:10" s="42" customFormat="1" ht="165" customHeight="1">
      <c r="A1177" s="44">
        <v>3</v>
      </c>
      <c r="B1177" s="332" t="s">
        <v>6400</v>
      </c>
      <c r="C1177" s="286"/>
      <c r="D1177" s="321">
        <v>1</v>
      </c>
      <c r="E1177" s="322">
        <v>525950</v>
      </c>
      <c r="F1177" s="322">
        <v>479198.96</v>
      </c>
      <c r="G1177" s="317">
        <f t="shared" ref="G1177" si="30">E1177-F1177</f>
        <v>46751.039999999979</v>
      </c>
      <c r="H1177" s="290">
        <v>44560</v>
      </c>
      <c r="I1177" s="291" t="s">
        <v>8859</v>
      </c>
      <c r="J1177" s="373"/>
    </row>
    <row r="1178" spans="1:10" s="375" customFormat="1" ht="165" customHeight="1">
      <c r="A1178" s="44">
        <v>4</v>
      </c>
      <c r="B1178" s="12" t="s">
        <v>8785</v>
      </c>
      <c r="C1178" s="54" t="s">
        <v>8857</v>
      </c>
      <c r="D1178" s="282">
        <v>1</v>
      </c>
      <c r="E1178" s="368">
        <v>62904</v>
      </c>
      <c r="F1178" s="273">
        <v>0</v>
      </c>
      <c r="G1178" s="273">
        <f>E1178-F1178</f>
        <v>62904</v>
      </c>
      <c r="H1178" s="370">
        <v>44477</v>
      </c>
      <c r="I1178" s="12" t="s">
        <v>8858</v>
      </c>
      <c r="J1178" s="18" t="s">
        <v>23</v>
      </c>
    </row>
    <row r="1179" spans="1:10" s="42" customFormat="1" ht="39.75" customHeight="1">
      <c r="A1179" s="106" t="s">
        <v>1610</v>
      </c>
      <c r="B1179" s="153" t="s">
        <v>3831</v>
      </c>
      <c r="C1179" s="155"/>
      <c r="D1179" s="23">
        <f>D1175+D1176+D1177+D1178</f>
        <v>4</v>
      </c>
      <c r="E1179" s="270">
        <f>E1175+E1176+E1177+E1178</f>
        <v>729475.32000000007</v>
      </c>
      <c r="F1179" s="427">
        <f>F1175+F1176+F1177+F1178</f>
        <v>479198.96</v>
      </c>
      <c r="G1179" s="271">
        <f>G1175+G1176+G1177+G1178</f>
        <v>250276.36</v>
      </c>
      <c r="H1179" s="26" t="s">
        <v>23</v>
      </c>
      <c r="I1179" s="105" t="s">
        <v>23</v>
      </c>
      <c r="J1179" s="26" t="s">
        <v>23</v>
      </c>
    </row>
    <row r="1180" spans="1:10" s="42" customFormat="1" ht="32.25" customHeight="1">
      <c r="A1180" s="106" t="s">
        <v>1612</v>
      </c>
      <c r="B1180" s="1052" t="s">
        <v>3832</v>
      </c>
      <c r="C1180" s="1057"/>
      <c r="D1180" s="1057"/>
      <c r="E1180" s="1057"/>
      <c r="F1180" s="1057"/>
      <c r="G1180" s="1057"/>
      <c r="H1180" s="1057"/>
      <c r="I1180" s="1057"/>
      <c r="J1180" s="1058"/>
    </row>
    <row r="1181" spans="1:10" s="42" customFormat="1" ht="41.25" customHeight="1">
      <c r="A1181" s="44">
        <v>1</v>
      </c>
      <c r="B1181" s="21" t="s">
        <v>4107</v>
      </c>
      <c r="C1181" s="21" t="s">
        <v>23</v>
      </c>
      <c r="D1181" s="282">
        <v>1</v>
      </c>
      <c r="E1181" s="6">
        <v>40260</v>
      </c>
      <c r="F1181" s="273">
        <v>0</v>
      </c>
      <c r="G1181" s="273">
        <f>E1181-F1181</f>
        <v>40260</v>
      </c>
      <c r="H1181" s="20" t="s">
        <v>23</v>
      </c>
      <c r="I1181" s="28" t="s">
        <v>23</v>
      </c>
      <c r="J1181" s="18" t="s">
        <v>23</v>
      </c>
    </row>
    <row r="1182" spans="1:10" s="656" customFormat="1" ht="125.25" customHeight="1">
      <c r="A1182" s="44">
        <v>2</v>
      </c>
      <c r="B1182" s="21" t="s">
        <v>6009</v>
      </c>
      <c r="C1182" s="21" t="s">
        <v>6010</v>
      </c>
      <c r="D1182" s="282">
        <v>1</v>
      </c>
      <c r="E1182" s="7">
        <v>49682.5</v>
      </c>
      <c r="F1182" s="353">
        <v>0</v>
      </c>
      <c r="G1182" s="353">
        <f>E1182-F1182</f>
        <v>49682.5</v>
      </c>
      <c r="H1182" s="354">
        <v>44083</v>
      </c>
      <c r="I1182" s="12" t="s">
        <v>6057</v>
      </c>
      <c r="J1182" s="18"/>
    </row>
    <row r="1183" spans="1:10" s="375" customFormat="1" ht="121.5">
      <c r="A1183" s="44">
        <v>3</v>
      </c>
      <c r="B1183" s="21" t="s">
        <v>8789</v>
      </c>
      <c r="C1183" s="18" t="s">
        <v>23</v>
      </c>
      <c r="D1183" s="282">
        <v>1</v>
      </c>
      <c r="E1183" s="353">
        <v>44317</v>
      </c>
      <c r="F1183" s="353">
        <v>0</v>
      </c>
      <c r="G1183" s="353">
        <f>E1183-F1183</f>
        <v>44317</v>
      </c>
      <c r="H1183" s="370">
        <v>44477</v>
      </c>
      <c r="I1183" s="12" t="s">
        <v>8858</v>
      </c>
      <c r="J1183" s="18"/>
    </row>
    <row r="1184" spans="1:10" s="375" customFormat="1" ht="121.5">
      <c r="A1184" s="44">
        <v>4</v>
      </c>
      <c r="B1184" s="21" t="s">
        <v>8789</v>
      </c>
      <c r="C1184" s="18" t="s">
        <v>23</v>
      </c>
      <c r="D1184" s="282">
        <v>1</v>
      </c>
      <c r="E1184" s="353">
        <v>44317</v>
      </c>
      <c r="F1184" s="353">
        <v>0</v>
      </c>
      <c r="G1184" s="353">
        <f t="shared" ref="G1184:G1193" si="31">E1184-F1184</f>
        <v>44317</v>
      </c>
      <c r="H1184" s="370">
        <v>44477</v>
      </c>
      <c r="I1184" s="12" t="s">
        <v>8858</v>
      </c>
      <c r="J1184" s="18"/>
    </row>
    <row r="1185" spans="1:10" s="375" customFormat="1" ht="121.5">
      <c r="A1185" s="44">
        <v>5</v>
      </c>
      <c r="B1185" s="21" t="s">
        <v>8789</v>
      </c>
      <c r="C1185" s="18" t="s">
        <v>23</v>
      </c>
      <c r="D1185" s="282">
        <v>1</v>
      </c>
      <c r="E1185" s="353">
        <v>44317</v>
      </c>
      <c r="F1185" s="353">
        <v>0</v>
      </c>
      <c r="G1185" s="353">
        <f t="shared" si="31"/>
        <v>44317</v>
      </c>
      <c r="H1185" s="370">
        <v>44477</v>
      </c>
      <c r="I1185" s="12" t="s">
        <v>8858</v>
      </c>
      <c r="J1185" s="18"/>
    </row>
    <row r="1186" spans="1:10" s="375" customFormat="1" ht="121.5">
      <c r="A1186" s="44">
        <v>6</v>
      </c>
      <c r="B1186" s="21" t="s">
        <v>8789</v>
      </c>
      <c r="C1186" s="18" t="s">
        <v>23</v>
      </c>
      <c r="D1186" s="282">
        <v>1</v>
      </c>
      <c r="E1186" s="353">
        <v>44317</v>
      </c>
      <c r="F1186" s="353">
        <v>0</v>
      </c>
      <c r="G1186" s="353">
        <f t="shared" si="31"/>
        <v>44317</v>
      </c>
      <c r="H1186" s="370">
        <v>44477</v>
      </c>
      <c r="I1186" s="12" t="s">
        <v>8858</v>
      </c>
      <c r="J1186" s="18"/>
    </row>
    <row r="1187" spans="1:10" s="375" customFormat="1" ht="121.5">
      <c r="A1187" s="44">
        <v>7</v>
      </c>
      <c r="B1187" s="21" t="s">
        <v>8789</v>
      </c>
      <c r="C1187" s="18" t="s">
        <v>23</v>
      </c>
      <c r="D1187" s="282">
        <v>1</v>
      </c>
      <c r="E1187" s="353">
        <v>44317</v>
      </c>
      <c r="F1187" s="353">
        <v>0</v>
      </c>
      <c r="G1187" s="353">
        <f t="shared" si="31"/>
        <v>44317</v>
      </c>
      <c r="H1187" s="370">
        <v>44477</v>
      </c>
      <c r="I1187" s="12" t="s">
        <v>8858</v>
      </c>
      <c r="J1187" s="18"/>
    </row>
    <row r="1188" spans="1:10" s="375" customFormat="1" ht="121.5">
      <c r="A1188" s="44">
        <v>8</v>
      </c>
      <c r="B1188" s="21" t="s">
        <v>8789</v>
      </c>
      <c r="C1188" s="18" t="s">
        <v>23</v>
      </c>
      <c r="D1188" s="282">
        <v>1</v>
      </c>
      <c r="E1188" s="353">
        <v>44317</v>
      </c>
      <c r="F1188" s="353">
        <v>0</v>
      </c>
      <c r="G1188" s="353">
        <f t="shared" si="31"/>
        <v>44317</v>
      </c>
      <c r="H1188" s="370">
        <v>44477</v>
      </c>
      <c r="I1188" s="12" t="s">
        <v>8858</v>
      </c>
      <c r="J1188" s="18"/>
    </row>
    <row r="1189" spans="1:10" s="375" customFormat="1" ht="121.5">
      <c r="A1189" s="44">
        <v>9</v>
      </c>
      <c r="B1189" s="21" t="s">
        <v>8789</v>
      </c>
      <c r="C1189" s="18" t="s">
        <v>23</v>
      </c>
      <c r="D1189" s="282">
        <v>1</v>
      </c>
      <c r="E1189" s="353">
        <v>44317</v>
      </c>
      <c r="F1189" s="353">
        <v>0</v>
      </c>
      <c r="G1189" s="353">
        <f t="shared" si="31"/>
        <v>44317</v>
      </c>
      <c r="H1189" s="370">
        <v>44477</v>
      </c>
      <c r="I1189" s="12" t="s">
        <v>8858</v>
      </c>
      <c r="J1189" s="18"/>
    </row>
    <row r="1190" spans="1:10" s="375" customFormat="1" ht="121.5">
      <c r="A1190" s="44">
        <v>10</v>
      </c>
      <c r="B1190" s="21" t="s">
        <v>8789</v>
      </c>
      <c r="C1190" s="18" t="s">
        <v>23</v>
      </c>
      <c r="D1190" s="282">
        <v>1</v>
      </c>
      <c r="E1190" s="353">
        <v>44317</v>
      </c>
      <c r="F1190" s="353">
        <v>0</v>
      </c>
      <c r="G1190" s="353">
        <f t="shared" si="31"/>
        <v>44317</v>
      </c>
      <c r="H1190" s="370">
        <v>44477</v>
      </c>
      <c r="I1190" s="12" t="s">
        <v>8858</v>
      </c>
      <c r="J1190" s="18"/>
    </row>
    <row r="1191" spans="1:10" s="375" customFormat="1" ht="121.5">
      <c r="A1191" s="44">
        <v>11</v>
      </c>
      <c r="B1191" s="21" t="s">
        <v>8789</v>
      </c>
      <c r="C1191" s="18" t="s">
        <v>23</v>
      </c>
      <c r="D1191" s="282">
        <v>1</v>
      </c>
      <c r="E1191" s="353">
        <v>44317</v>
      </c>
      <c r="F1191" s="353">
        <v>0</v>
      </c>
      <c r="G1191" s="353">
        <f t="shared" si="31"/>
        <v>44317</v>
      </c>
      <c r="H1191" s="370">
        <v>44477</v>
      </c>
      <c r="I1191" s="12" t="s">
        <v>8858</v>
      </c>
      <c r="J1191" s="18"/>
    </row>
    <row r="1192" spans="1:10" s="375" customFormat="1" ht="121.5">
      <c r="A1192" s="44">
        <v>12</v>
      </c>
      <c r="B1192" s="21" t="s">
        <v>8789</v>
      </c>
      <c r="C1192" s="18" t="s">
        <v>23</v>
      </c>
      <c r="D1192" s="282">
        <v>1</v>
      </c>
      <c r="E1192" s="353">
        <v>44317</v>
      </c>
      <c r="F1192" s="353">
        <v>0</v>
      </c>
      <c r="G1192" s="353">
        <f t="shared" si="31"/>
        <v>44317</v>
      </c>
      <c r="H1192" s="370">
        <v>44477</v>
      </c>
      <c r="I1192" s="12" t="s">
        <v>8858</v>
      </c>
      <c r="J1192" s="18"/>
    </row>
    <row r="1193" spans="1:10" s="375" customFormat="1" ht="121.5">
      <c r="A1193" s="44">
        <v>13</v>
      </c>
      <c r="B1193" s="21" t="s">
        <v>8789</v>
      </c>
      <c r="C1193" s="18" t="s">
        <v>23</v>
      </c>
      <c r="D1193" s="282">
        <v>1</v>
      </c>
      <c r="E1193" s="353">
        <v>44317</v>
      </c>
      <c r="F1193" s="353">
        <v>0</v>
      </c>
      <c r="G1193" s="353">
        <f t="shared" si="31"/>
        <v>44317</v>
      </c>
      <c r="H1193" s="370">
        <v>44477</v>
      </c>
      <c r="I1193" s="12" t="s">
        <v>8858</v>
      </c>
      <c r="J1193" s="18" t="s">
        <v>23</v>
      </c>
    </row>
    <row r="1194" spans="1:10" s="42" customFormat="1" ht="63.75" customHeight="1">
      <c r="A1194" s="104" t="s">
        <v>1612</v>
      </c>
      <c r="B1194" s="162" t="s">
        <v>3844</v>
      </c>
      <c r="C1194" s="163"/>
      <c r="D1194" s="10">
        <f>D1181+D1182+D1183+D1184+D1185+D1186+D1187+D1188+D1189+D1190+D1191+D1192+D1193</f>
        <v>13</v>
      </c>
      <c r="E1194" s="167">
        <f>E1181+E1182+E1183+E1184+E1185+E1186+E1187+E1188+E1189+E1190+E1191+E1192+E1193</f>
        <v>577429.5</v>
      </c>
      <c r="F1194" s="167">
        <f>SUM(F1181:F1182)</f>
        <v>0</v>
      </c>
      <c r="G1194" s="35">
        <f>G1181+G1182+G1183+G1184+G1185+G1186+G1187+G1188+G1189+G1190+G1191+G1192+G1193</f>
        <v>577429.5</v>
      </c>
      <c r="H1194" s="11" t="s">
        <v>23</v>
      </c>
      <c r="I1194" s="103" t="s">
        <v>23</v>
      </c>
      <c r="J1194" s="11" t="s">
        <v>23</v>
      </c>
    </row>
    <row r="1195" spans="1:10" s="42" customFormat="1" ht="141.75">
      <c r="A1195" s="106" t="s">
        <v>1595</v>
      </c>
      <c r="B1195" s="162" t="s">
        <v>4148</v>
      </c>
      <c r="C1195" s="163"/>
      <c r="D1195" s="10">
        <f>D1173+D1179+D1194</f>
        <v>18</v>
      </c>
      <c r="E1195" s="167">
        <f>E1173+E1179+E1194</f>
        <v>1991404.82</v>
      </c>
      <c r="F1195" s="167">
        <f>F1173+F1179+F1194</f>
        <v>479198.96</v>
      </c>
      <c r="G1195" s="35">
        <f>G1173+G1179+G1194</f>
        <v>1512205.8599999999</v>
      </c>
      <c r="H1195" s="11" t="s">
        <v>23</v>
      </c>
      <c r="I1195" s="103" t="s">
        <v>23</v>
      </c>
      <c r="J1195" s="26" t="s">
        <v>23</v>
      </c>
    </row>
    <row r="1196" spans="1:10" s="42" customFormat="1" ht="51.75" customHeight="1">
      <c r="A1196" s="32" t="s">
        <v>1628</v>
      </c>
      <c r="B1196" s="1065" t="s">
        <v>4149</v>
      </c>
      <c r="C1196" s="1085"/>
      <c r="D1196" s="1085"/>
      <c r="E1196" s="1085"/>
      <c r="F1196" s="1085"/>
      <c r="G1196" s="1085"/>
      <c r="H1196" s="1085"/>
      <c r="I1196" s="1085"/>
      <c r="J1196" s="1085"/>
    </row>
    <row r="1197" spans="1:10" s="42" customFormat="1" ht="22.5">
      <c r="A1197" s="106" t="s">
        <v>1630</v>
      </c>
      <c r="B1197" s="1052" t="s">
        <v>3828</v>
      </c>
      <c r="C1197" s="1057"/>
      <c r="D1197" s="1057"/>
      <c r="E1197" s="1057"/>
      <c r="F1197" s="1057"/>
      <c r="G1197" s="1057"/>
      <c r="H1197" s="1057"/>
      <c r="I1197" s="1057"/>
      <c r="J1197" s="1058"/>
    </row>
    <row r="1198" spans="1:10" s="67" customFormat="1" ht="121.5">
      <c r="A1198" s="44">
        <v>1</v>
      </c>
      <c r="B1198" s="12" t="s">
        <v>3984</v>
      </c>
      <c r="C1198" s="5" t="s">
        <v>4150</v>
      </c>
      <c r="D1198" s="269">
        <v>1</v>
      </c>
      <c r="E1198" s="368">
        <v>1195000</v>
      </c>
      <c r="F1198" s="368">
        <v>0</v>
      </c>
      <c r="G1198" s="368">
        <f>E1198-F1198</f>
        <v>1195000</v>
      </c>
      <c r="H1198" s="281">
        <v>41221</v>
      </c>
      <c r="I1198" s="17" t="s">
        <v>3856</v>
      </c>
      <c r="J1198" s="18" t="s">
        <v>23</v>
      </c>
    </row>
    <row r="1199" spans="1:10" s="67" customFormat="1" ht="144" customHeight="1">
      <c r="A1199" s="44">
        <v>1</v>
      </c>
      <c r="B1199" s="12" t="s">
        <v>3953</v>
      </c>
      <c r="C1199" s="5" t="s">
        <v>4151</v>
      </c>
      <c r="D1199" s="269">
        <v>1</v>
      </c>
      <c r="E1199" s="368">
        <v>1927000</v>
      </c>
      <c r="F1199" s="368">
        <v>1541600.04</v>
      </c>
      <c r="G1199" s="368">
        <f>E1199-F1199</f>
        <v>385399.95999999996</v>
      </c>
      <c r="H1199" s="281">
        <v>43829</v>
      </c>
      <c r="I1199" s="17" t="s">
        <v>4152</v>
      </c>
      <c r="J1199" s="18" t="s">
        <v>23</v>
      </c>
    </row>
    <row r="1200" spans="1:10" s="67" customFormat="1" ht="48.75" customHeight="1">
      <c r="A1200" s="104" t="s">
        <v>1630</v>
      </c>
      <c r="B1200" s="162" t="s">
        <v>3829</v>
      </c>
      <c r="C1200" s="163"/>
      <c r="D1200" s="10">
        <v>2</v>
      </c>
      <c r="E1200" s="167">
        <f>E1198+E1199</f>
        <v>3122000</v>
      </c>
      <c r="F1200" s="167">
        <f>F1198+F1199</f>
        <v>1541600.04</v>
      </c>
      <c r="G1200" s="35">
        <f>G1198+G1199</f>
        <v>1580399.96</v>
      </c>
      <c r="H1200" s="11" t="s">
        <v>23</v>
      </c>
      <c r="I1200" s="103" t="s">
        <v>23</v>
      </c>
      <c r="J1200" s="11" t="s">
        <v>23</v>
      </c>
    </row>
    <row r="1201" spans="1:10" s="42" customFormat="1" ht="22.5">
      <c r="A1201" s="106" t="s">
        <v>1635</v>
      </c>
      <c r="B1201" s="1052" t="s">
        <v>3830</v>
      </c>
      <c r="C1201" s="1057"/>
      <c r="D1201" s="1057"/>
      <c r="E1201" s="1057"/>
      <c r="F1201" s="1057"/>
      <c r="G1201" s="1057"/>
      <c r="H1201" s="1057"/>
      <c r="I1201" s="1057"/>
      <c r="J1201" s="1058"/>
    </row>
    <row r="1202" spans="1:10" s="67" customFormat="1" ht="40.5">
      <c r="A1202" s="44">
        <v>1</v>
      </c>
      <c r="B1202" s="189" t="s">
        <v>6058</v>
      </c>
      <c r="C1202" s="54" t="s">
        <v>23</v>
      </c>
      <c r="D1202" s="282">
        <v>1</v>
      </c>
      <c r="E1202" s="6">
        <v>54903</v>
      </c>
      <c r="F1202" s="273">
        <v>22876.14</v>
      </c>
      <c r="G1202" s="273">
        <f t="shared" ref="G1202:G1211" si="32">E1202-F1202</f>
        <v>32026.86</v>
      </c>
      <c r="H1202" s="370">
        <v>43061</v>
      </c>
      <c r="I1202" s="28" t="s">
        <v>6059</v>
      </c>
      <c r="J1202" s="18"/>
    </row>
    <row r="1203" spans="1:10" s="67" customFormat="1" ht="182.25">
      <c r="A1203" s="44">
        <v>2</v>
      </c>
      <c r="B1203" s="189" t="s">
        <v>4009</v>
      </c>
      <c r="C1203" s="54" t="s">
        <v>23</v>
      </c>
      <c r="D1203" s="282">
        <v>1</v>
      </c>
      <c r="E1203" s="6">
        <v>57232.89</v>
      </c>
      <c r="F1203" s="273">
        <v>0</v>
      </c>
      <c r="G1203" s="273">
        <f t="shared" si="32"/>
        <v>57232.89</v>
      </c>
      <c r="H1203" s="370">
        <v>43017</v>
      </c>
      <c r="I1203" s="28" t="s">
        <v>6060</v>
      </c>
      <c r="J1203" s="18"/>
    </row>
    <row r="1204" spans="1:10" s="67" customFormat="1" ht="182.25">
      <c r="A1204" s="44">
        <v>3</v>
      </c>
      <c r="B1204" s="12" t="s">
        <v>4161</v>
      </c>
      <c r="C1204" s="54" t="s">
        <v>23</v>
      </c>
      <c r="D1204" s="282">
        <v>1</v>
      </c>
      <c r="E1204" s="6">
        <v>72621.320000000007</v>
      </c>
      <c r="F1204" s="273">
        <v>0</v>
      </c>
      <c r="G1204" s="273">
        <f t="shared" si="32"/>
        <v>72621.320000000007</v>
      </c>
      <c r="H1204" s="370">
        <v>42587</v>
      </c>
      <c r="I1204" s="28" t="s">
        <v>6061</v>
      </c>
      <c r="J1204" s="18"/>
    </row>
    <row r="1205" spans="1:10" s="67" customFormat="1" ht="182.25">
      <c r="A1205" s="44">
        <v>4</v>
      </c>
      <c r="B1205" s="189" t="s">
        <v>3902</v>
      </c>
      <c r="C1205" s="54" t="s">
        <v>23</v>
      </c>
      <c r="D1205" s="282">
        <v>1</v>
      </c>
      <c r="E1205" s="6">
        <v>102982.5</v>
      </c>
      <c r="F1205" s="273">
        <v>2084.1799999999998</v>
      </c>
      <c r="G1205" s="273">
        <f t="shared" si="32"/>
        <v>100898.32</v>
      </c>
      <c r="H1205" s="370">
        <v>43061</v>
      </c>
      <c r="I1205" s="28" t="s">
        <v>6062</v>
      </c>
      <c r="J1205" s="18"/>
    </row>
    <row r="1206" spans="1:10" s="67" customFormat="1" ht="40.5">
      <c r="A1206" s="44">
        <v>5</v>
      </c>
      <c r="B1206" s="21" t="s">
        <v>4153</v>
      </c>
      <c r="C1206" s="54" t="s">
        <v>23</v>
      </c>
      <c r="D1206" s="282">
        <v>1</v>
      </c>
      <c r="E1206" s="273">
        <v>251000</v>
      </c>
      <c r="F1206" s="273">
        <v>35857.07</v>
      </c>
      <c r="G1206" s="273">
        <f t="shared" si="32"/>
        <v>215142.93</v>
      </c>
      <c r="H1206" s="20">
        <v>42368</v>
      </c>
      <c r="I1206" s="44" t="s">
        <v>4154</v>
      </c>
      <c r="J1206" s="18"/>
    </row>
    <row r="1207" spans="1:10" s="67" customFormat="1" ht="40.5">
      <c r="A1207" s="44">
        <v>6</v>
      </c>
      <c r="B1207" s="21" t="s">
        <v>4155</v>
      </c>
      <c r="C1207" s="54" t="s">
        <v>6063</v>
      </c>
      <c r="D1207" s="282">
        <v>1</v>
      </c>
      <c r="E1207" s="273">
        <v>399896</v>
      </c>
      <c r="F1207" s="273">
        <v>335468.39</v>
      </c>
      <c r="G1207" s="273">
        <f t="shared" si="32"/>
        <v>64427.609999999986</v>
      </c>
      <c r="H1207" s="20">
        <v>43656</v>
      </c>
      <c r="I1207" s="44" t="s">
        <v>6064</v>
      </c>
      <c r="J1207" s="18"/>
    </row>
    <row r="1208" spans="1:10" s="67" customFormat="1" ht="40.5">
      <c r="A1208" s="44">
        <v>7</v>
      </c>
      <c r="B1208" s="21" t="s">
        <v>6065</v>
      </c>
      <c r="C1208" s="54" t="s">
        <v>6066</v>
      </c>
      <c r="D1208" s="282">
        <v>1</v>
      </c>
      <c r="E1208" s="273">
        <v>316000</v>
      </c>
      <c r="F1208" s="273">
        <v>252047.68</v>
      </c>
      <c r="G1208" s="273">
        <f t="shared" si="32"/>
        <v>63952.320000000007</v>
      </c>
      <c r="H1208" s="20">
        <v>44021</v>
      </c>
      <c r="I1208" s="44" t="s">
        <v>6067</v>
      </c>
      <c r="J1208" s="18"/>
    </row>
    <row r="1209" spans="1:10" s="67" customFormat="1" ht="81">
      <c r="A1209" s="44">
        <v>8</v>
      </c>
      <c r="B1209" s="21" t="s">
        <v>6068</v>
      </c>
      <c r="C1209" s="54" t="s">
        <v>23</v>
      </c>
      <c r="D1209" s="282">
        <v>1</v>
      </c>
      <c r="E1209" s="273">
        <v>76036.679999999993</v>
      </c>
      <c r="F1209" s="273">
        <v>0</v>
      </c>
      <c r="G1209" s="273">
        <f t="shared" si="32"/>
        <v>76036.679999999993</v>
      </c>
      <c r="H1209" s="20">
        <v>44167</v>
      </c>
      <c r="I1209" s="44" t="s">
        <v>6069</v>
      </c>
      <c r="J1209" s="18"/>
    </row>
    <row r="1210" spans="1:10" s="67" customFormat="1" ht="41.25">
      <c r="A1210" s="44">
        <v>9</v>
      </c>
      <c r="B1210" s="744" t="s">
        <v>6004</v>
      </c>
      <c r="C1210" s="54" t="s">
        <v>23</v>
      </c>
      <c r="D1210" s="744">
        <v>1</v>
      </c>
      <c r="E1210" s="745">
        <v>148500</v>
      </c>
      <c r="F1210" s="744">
        <v>122512.5</v>
      </c>
      <c r="G1210" s="745">
        <f t="shared" si="32"/>
        <v>25987.5</v>
      </c>
      <c r="H1210" s="746">
        <v>43920</v>
      </c>
      <c r="I1210" s="63" t="s">
        <v>6070</v>
      </c>
      <c r="J1210" s="18"/>
    </row>
    <row r="1211" spans="1:10" s="747" customFormat="1" ht="157.5" customHeight="1">
      <c r="A1211" s="7">
        <v>10</v>
      </c>
      <c r="B1211" s="12" t="s">
        <v>8785</v>
      </c>
      <c r="C1211" s="54" t="s">
        <v>23</v>
      </c>
      <c r="D1211" s="7">
        <v>1</v>
      </c>
      <c r="E1211" s="353">
        <v>62904</v>
      </c>
      <c r="F1211" s="273">
        <v>0</v>
      </c>
      <c r="G1211" s="353">
        <f t="shared" si="32"/>
        <v>62904</v>
      </c>
      <c r="H1211" s="354">
        <v>44477</v>
      </c>
      <c r="I1211" s="12" t="s">
        <v>8856</v>
      </c>
      <c r="J1211" s="18" t="s">
        <v>23</v>
      </c>
    </row>
    <row r="1212" spans="1:10" s="67" customFormat="1" ht="45.75" customHeight="1">
      <c r="A1212" s="104" t="s">
        <v>1635</v>
      </c>
      <c r="B1212" s="162" t="s">
        <v>3831</v>
      </c>
      <c r="C1212" s="163"/>
      <c r="D1212" s="10">
        <f>SUM(D1202:D1211)</f>
        <v>10</v>
      </c>
      <c r="E1212" s="283">
        <f>E1202+E1203+E1204+E1205+E1206+E1207+E1208+E1209+E1210+E1211</f>
        <v>1542076.39</v>
      </c>
      <c r="F1212" s="278">
        <f>F1202+F1203+F1204+F1205+F1206+F1207+F1208+F1209+F1210+F1211</f>
        <v>770845.96</v>
      </c>
      <c r="G1212" s="279">
        <f>G1202+G1203+G1204+G1205+G1206+G1207+G1208+G1209+G1210+G1211</f>
        <v>771230.42999999993</v>
      </c>
      <c r="H1212" s="11" t="s">
        <v>23</v>
      </c>
      <c r="I1212" s="103" t="s">
        <v>23</v>
      </c>
      <c r="J1212" s="11" t="s">
        <v>23</v>
      </c>
    </row>
    <row r="1213" spans="1:10" s="67" customFormat="1" ht="38.25" customHeight="1">
      <c r="A1213" s="104" t="s">
        <v>1637</v>
      </c>
      <c r="B1213" s="1049" t="s">
        <v>3832</v>
      </c>
      <c r="C1213" s="1057"/>
      <c r="D1213" s="1057"/>
      <c r="E1213" s="1057"/>
      <c r="F1213" s="1057"/>
      <c r="G1213" s="1057"/>
      <c r="H1213" s="1057"/>
      <c r="I1213" s="1057"/>
      <c r="J1213" s="1058"/>
    </row>
    <row r="1214" spans="1:10" s="67" customFormat="1" ht="40.5">
      <c r="A1214" s="104">
        <v>1</v>
      </c>
      <c r="B1214" s="21" t="s">
        <v>4046</v>
      </c>
      <c r="C1214" s="21" t="s">
        <v>23</v>
      </c>
      <c r="D1214" s="282">
        <v>1</v>
      </c>
      <c r="E1214" s="37">
        <v>48500</v>
      </c>
      <c r="F1214" s="353">
        <v>0</v>
      </c>
      <c r="G1214" s="27">
        <v>48500</v>
      </c>
      <c r="H1214" s="370">
        <v>42243</v>
      </c>
      <c r="I1214" s="28" t="s">
        <v>4156</v>
      </c>
      <c r="J1214" s="18" t="s">
        <v>23</v>
      </c>
    </row>
    <row r="1215" spans="1:10" s="67" customFormat="1" ht="40.5">
      <c r="A1215" s="104">
        <v>2</v>
      </c>
      <c r="B1215" s="21" t="s">
        <v>4157</v>
      </c>
      <c r="C1215" s="21" t="s">
        <v>23</v>
      </c>
      <c r="D1215" s="282">
        <v>1</v>
      </c>
      <c r="E1215" s="37">
        <v>48603.5</v>
      </c>
      <c r="F1215" s="353">
        <v>0</v>
      </c>
      <c r="G1215" s="27">
        <v>48603.5</v>
      </c>
      <c r="H1215" s="370">
        <v>43059</v>
      </c>
      <c r="I1215" s="28" t="s">
        <v>4158</v>
      </c>
      <c r="J1215" s="18"/>
    </row>
    <row r="1216" spans="1:10" s="67" customFormat="1" ht="121.5">
      <c r="A1216" s="104">
        <v>3</v>
      </c>
      <c r="B1216" s="21" t="s">
        <v>6009</v>
      </c>
      <c r="C1216" s="21" t="s">
        <v>6010</v>
      </c>
      <c r="D1216" s="282">
        <v>1</v>
      </c>
      <c r="E1216" s="464">
        <v>49682.5</v>
      </c>
      <c r="F1216" s="353">
        <v>0</v>
      </c>
      <c r="G1216" s="273">
        <f>E1216-F1216</f>
        <v>49682.5</v>
      </c>
      <c r="H1216" s="748">
        <v>44083</v>
      </c>
      <c r="I1216" s="12" t="s">
        <v>6071</v>
      </c>
      <c r="J1216" s="18"/>
    </row>
    <row r="1217" spans="1:10" s="375" customFormat="1" ht="121.5">
      <c r="A1217" s="44">
        <v>4</v>
      </c>
      <c r="B1217" s="21" t="s">
        <v>8789</v>
      </c>
      <c r="C1217" s="21" t="s">
        <v>23</v>
      </c>
      <c r="D1217" s="282">
        <v>1</v>
      </c>
      <c r="E1217" s="353">
        <v>44317</v>
      </c>
      <c r="F1217" s="353">
        <v>0</v>
      </c>
      <c r="G1217" s="273">
        <f t="shared" ref="G1217:G1227" si="33">E1217-F1217</f>
        <v>44317</v>
      </c>
      <c r="H1217" s="354">
        <v>44477</v>
      </c>
      <c r="I1217" s="12" t="s">
        <v>8856</v>
      </c>
      <c r="J1217" s="18"/>
    </row>
    <row r="1218" spans="1:10" s="375" customFormat="1" ht="121.5">
      <c r="A1218" s="44">
        <v>5</v>
      </c>
      <c r="B1218" s="21" t="s">
        <v>8789</v>
      </c>
      <c r="C1218" s="21" t="s">
        <v>23</v>
      </c>
      <c r="D1218" s="282">
        <v>1</v>
      </c>
      <c r="E1218" s="353">
        <v>44317</v>
      </c>
      <c r="F1218" s="353">
        <v>0</v>
      </c>
      <c r="G1218" s="273">
        <f t="shared" si="33"/>
        <v>44317</v>
      </c>
      <c r="H1218" s="354">
        <v>44477</v>
      </c>
      <c r="I1218" s="12" t="s">
        <v>8856</v>
      </c>
      <c r="J1218" s="18"/>
    </row>
    <row r="1219" spans="1:10" s="375" customFormat="1" ht="121.5">
      <c r="A1219" s="44">
        <v>6</v>
      </c>
      <c r="B1219" s="21" t="s">
        <v>8789</v>
      </c>
      <c r="C1219" s="21" t="s">
        <v>23</v>
      </c>
      <c r="D1219" s="282">
        <v>1</v>
      </c>
      <c r="E1219" s="749">
        <v>44317</v>
      </c>
      <c r="F1219" s="353">
        <v>0</v>
      </c>
      <c r="G1219" s="273">
        <f t="shared" si="33"/>
        <v>44317</v>
      </c>
      <c r="H1219" s="354">
        <v>44477</v>
      </c>
      <c r="I1219" s="12" t="s">
        <v>8856</v>
      </c>
      <c r="J1219" s="18"/>
    </row>
    <row r="1220" spans="1:10" s="375" customFormat="1" ht="121.5">
      <c r="A1220" s="44">
        <v>7</v>
      </c>
      <c r="B1220" s="21" t="s">
        <v>8789</v>
      </c>
      <c r="C1220" s="21" t="s">
        <v>23</v>
      </c>
      <c r="D1220" s="282">
        <v>1</v>
      </c>
      <c r="E1220" s="353">
        <v>44317</v>
      </c>
      <c r="F1220" s="353">
        <v>0</v>
      </c>
      <c r="G1220" s="273">
        <f t="shared" si="33"/>
        <v>44317</v>
      </c>
      <c r="H1220" s="354">
        <v>44477</v>
      </c>
      <c r="I1220" s="12" t="s">
        <v>8856</v>
      </c>
      <c r="J1220" s="18"/>
    </row>
    <row r="1221" spans="1:10" s="375" customFormat="1" ht="121.5">
      <c r="A1221" s="44">
        <v>8</v>
      </c>
      <c r="B1221" s="21" t="s">
        <v>8789</v>
      </c>
      <c r="C1221" s="21" t="s">
        <v>23</v>
      </c>
      <c r="D1221" s="282">
        <v>1</v>
      </c>
      <c r="E1221" s="353">
        <v>44317</v>
      </c>
      <c r="F1221" s="353">
        <v>0</v>
      </c>
      <c r="G1221" s="273">
        <f t="shared" si="33"/>
        <v>44317</v>
      </c>
      <c r="H1221" s="354">
        <v>44477</v>
      </c>
      <c r="I1221" s="12" t="s">
        <v>8856</v>
      </c>
      <c r="J1221" s="18"/>
    </row>
    <row r="1222" spans="1:10" s="375" customFormat="1" ht="121.5">
      <c r="A1222" s="44">
        <v>9</v>
      </c>
      <c r="B1222" s="21" t="s">
        <v>8789</v>
      </c>
      <c r="C1222" s="21" t="s">
        <v>23</v>
      </c>
      <c r="D1222" s="282">
        <v>1</v>
      </c>
      <c r="E1222" s="353">
        <v>44317</v>
      </c>
      <c r="F1222" s="353">
        <v>0</v>
      </c>
      <c r="G1222" s="273">
        <f t="shared" si="33"/>
        <v>44317</v>
      </c>
      <c r="H1222" s="354">
        <v>44477</v>
      </c>
      <c r="I1222" s="12" t="s">
        <v>8856</v>
      </c>
      <c r="J1222" s="18"/>
    </row>
    <row r="1223" spans="1:10" s="375" customFormat="1" ht="121.5">
      <c r="A1223" s="44">
        <v>10</v>
      </c>
      <c r="B1223" s="21" t="s">
        <v>8789</v>
      </c>
      <c r="C1223" s="21" t="s">
        <v>23</v>
      </c>
      <c r="D1223" s="282">
        <v>1</v>
      </c>
      <c r="E1223" s="353">
        <v>44317</v>
      </c>
      <c r="F1223" s="353">
        <v>0</v>
      </c>
      <c r="G1223" s="273">
        <f t="shared" si="33"/>
        <v>44317</v>
      </c>
      <c r="H1223" s="354">
        <v>44477</v>
      </c>
      <c r="I1223" s="12" t="s">
        <v>8856</v>
      </c>
      <c r="J1223" s="18"/>
    </row>
    <row r="1224" spans="1:10" s="375" customFormat="1" ht="121.5">
      <c r="A1224" s="44">
        <v>11</v>
      </c>
      <c r="B1224" s="21" t="s">
        <v>8789</v>
      </c>
      <c r="C1224" s="21" t="s">
        <v>23</v>
      </c>
      <c r="D1224" s="282">
        <v>1</v>
      </c>
      <c r="E1224" s="353">
        <v>44317</v>
      </c>
      <c r="F1224" s="353">
        <v>0</v>
      </c>
      <c r="G1224" s="273">
        <f t="shared" si="33"/>
        <v>44317</v>
      </c>
      <c r="H1224" s="354">
        <v>44477</v>
      </c>
      <c r="I1224" s="12" t="s">
        <v>8856</v>
      </c>
      <c r="J1224" s="18"/>
    </row>
    <row r="1225" spans="1:10" s="375" customFormat="1" ht="121.5">
      <c r="A1225" s="44">
        <v>12</v>
      </c>
      <c r="B1225" s="21" t="s">
        <v>8789</v>
      </c>
      <c r="C1225" s="21" t="s">
        <v>23</v>
      </c>
      <c r="D1225" s="282">
        <v>1</v>
      </c>
      <c r="E1225" s="353">
        <v>44317</v>
      </c>
      <c r="F1225" s="353">
        <v>0</v>
      </c>
      <c r="G1225" s="273">
        <f t="shared" si="33"/>
        <v>44317</v>
      </c>
      <c r="H1225" s="354">
        <v>44477</v>
      </c>
      <c r="I1225" s="12" t="s">
        <v>8856</v>
      </c>
      <c r="J1225" s="18"/>
    </row>
    <row r="1226" spans="1:10" s="375" customFormat="1" ht="121.5">
      <c r="A1226" s="44">
        <v>13</v>
      </c>
      <c r="B1226" s="21" t="s">
        <v>8789</v>
      </c>
      <c r="C1226" s="21" t="s">
        <v>23</v>
      </c>
      <c r="D1226" s="282">
        <v>1</v>
      </c>
      <c r="E1226" s="353">
        <v>44317</v>
      </c>
      <c r="F1226" s="353">
        <v>0</v>
      </c>
      <c r="G1226" s="273">
        <f t="shared" si="33"/>
        <v>44317</v>
      </c>
      <c r="H1226" s="354">
        <v>44477</v>
      </c>
      <c r="I1226" s="12" t="s">
        <v>8856</v>
      </c>
      <c r="J1226" s="18"/>
    </row>
    <row r="1227" spans="1:10" s="375" customFormat="1" ht="121.5">
      <c r="A1227" s="44">
        <v>14</v>
      </c>
      <c r="B1227" s="21" t="s">
        <v>8789</v>
      </c>
      <c r="C1227" s="21" t="s">
        <v>23</v>
      </c>
      <c r="D1227" s="282">
        <v>1</v>
      </c>
      <c r="E1227" s="749">
        <v>44317</v>
      </c>
      <c r="F1227" s="353">
        <v>0</v>
      </c>
      <c r="G1227" s="273">
        <f t="shared" si="33"/>
        <v>44317</v>
      </c>
      <c r="H1227" s="354">
        <v>44477</v>
      </c>
      <c r="I1227" s="12" t="s">
        <v>8856</v>
      </c>
      <c r="J1227" s="18" t="s">
        <v>23</v>
      </c>
    </row>
    <row r="1228" spans="1:10" s="751" customFormat="1" ht="32.25" customHeight="1">
      <c r="A1228" s="104" t="s">
        <v>1637</v>
      </c>
      <c r="B1228" s="162" t="s">
        <v>3844</v>
      </c>
      <c r="C1228" s="163"/>
      <c r="D1228" s="10">
        <f>D1227+D1226+D1225+D1224+D1223+D1222+D1221+D1220+D1219+D1218+D1217+D1216+D1215+D1214</f>
        <v>14</v>
      </c>
      <c r="E1228" s="283">
        <f>E1214+E1215+E1216+E1217+E1218+E1219+E1220+E1221+E1222+E1223+E1224+E1225+E1226+E1227</f>
        <v>634273</v>
      </c>
      <c r="F1228" s="750">
        <v>0</v>
      </c>
      <c r="G1228" s="279">
        <f>G1227+G1226+G1225+G1224+G1223+G1222+G1221+G1220+G1219+G1218+G1217+G1216+G1215+G1214</f>
        <v>634273</v>
      </c>
      <c r="H1228" s="11" t="s">
        <v>23</v>
      </c>
      <c r="I1228" s="103" t="s">
        <v>23</v>
      </c>
      <c r="J1228" s="11" t="s">
        <v>23</v>
      </c>
    </row>
    <row r="1229" spans="1:10" s="67" customFormat="1" ht="164.25" customHeight="1">
      <c r="A1229" s="104" t="s">
        <v>1628</v>
      </c>
      <c r="B1229" s="162" t="s">
        <v>4159</v>
      </c>
      <c r="C1229" s="163"/>
      <c r="D1229" s="10">
        <f>D1200+D1212+D1228</f>
        <v>26</v>
      </c>
      <c r="E1229" s="278">
        <f>E1200+E1212+E1228</f>
        <v>5298349.3899999997</v>
      </c>
      <c r="F1229" s="278">
        <f>F1200+F1212</f>
        <v>2312446</v>
      </c>
      <c r="G1229" s="279">
        <f>G1200+G1212+G1228</f>
        <v>2985903.3899999997</v>
      </c>
      <c r="H1229" s="11" t="s">
        <v>23</v>
      </c>
      <c r="I1229" s="103" t="s">
        <v>23</v>
      </c>
      <c r="J1229" s="11" t="s">
        <v>23</v>
      </c>
    </row>
    <row r="1230" spans="1:10" s="42" customFormat="1" ht="27">
      <c r="A1230" s="32" t="s">
        <v>1652</v>
      </c>
      <c r="B1230" s="1065" t="s">
        <v>1653</v>
      </c>
      <c r="C1230" s="1085"/>
      <c r="D1230" s="1085"/>
      <c r="E1230" s="1085"/>
      <c r="F1230" s="1085"/>
      <c r="G1230" s="1085"/>
      <c r="H1230" s="1085"/>
      <c r="I1230" s="1085"/>
      <c r="J1230" s="1085"/>
    </row>
    <row r="1231" spans="1:10" s="42" customFormat="1" ht="22.5">
      <c r="A1231" s="106" t="s">
        <v>1654</v>
      </c>
      <c r="B1231" s="1052" t="s">
        <v>3828</v>
      </c>
      <c r="C1231" s="1057"/>
      <c r="D1231" s="1057"/>
      <c r="E1231" s="1057"/>
      <c r="F1231" s="1057"/>
      <c r="G1231" s="1057"/>
      <c r="H1231" s="1057"/>
      <c r="I1231" s="1057"/>
      <c r="J1231" s="1058"/>
    </row>
    <row r="1232" spans="1:10" s="42" customFormat="1" ht="20.25">
      <c r="A1232" s="44">
        <v>1</v>
      </c>
      <c r="B1232" s="17" t="s">
        <v>23</v>
      </c>
      <c r="C1232" s="12" t="s">
        <v>23</v>
      </c>
      <c r="D1232" s="325">
        <v>0</v>
      </c>
      <c r="E1232" s="325">
        <v>0</v>
      </c>
      <c r="F1232" s="325">
        <v>0</v>
      </c>
      <c r="G1232" s="325">
        <v>0</v>
      </c>
      <c r="H1232" s="19" t="s">
        <v>23</v>
      </c>
      <c r="I1232" s="5" t="s">
        <v>23</v>
      </c>
      <c r="J1232" s="18" t="s">
        <v>23</v>
      </c>
    </row>
    <row r="1233" spans="1:11" s="42" customFormat="1" ht="22.5">
      <c r="A1233" s="106" t="s">
        <v>1654</v>
      </c>
      <c r="B1233" s="1052" t="s">
        <v>3829</v>
      </c>
      <c r="C1233" s="1058"/>
      <c r="D1233" s="23">
        <v>0</v>
      </c>
      <c r="E1233" s="23">
        <v>0</v>
      </c>
      <c r="F1233" s="23">
        <v>0</v>
      </c>
      <c r="G1233" s="23">
        <v>0</v>
      </c>
      <c r="H1233" s="26" t="s">
        <v>23</v>
      </c>
      <c r="I1233" s="105" t="s">
        <v>23</v>
      </c>
      <c r="J1233" s="26" t="s">
        <v>23</v>
      </c>
    </row>
    <row r="1234" spans="1:11" s="42" customFormat="1" ht="22.5">
      <c r="A1234" s="106" t="s">
        <v>1661</v>
      </c>
      <c r="B1234" s="1052" t="s">
        <v>3830</v>
      </c>
      <c r="C1234" s="1057"/>
      <c r="D1234" s="1057"/>
      <c r="E1234" s="1057"/>
      <c r="F1234" s="1057"/>
      <c r="G1234" s="1057"/>
      <c r="H1234" s="1057"/>
      <c r="I1234" s="1057"/>
      <c r="J1234" s="1058"/>
    </row>
    <row r="1235" spans="1:11" s="42" customFormat="1" ht="22.5">
      <c r="A1235" s="106"/>
      <c r="B1235" s="153"/>
      <c r="C1235" s="752"/>
      <c r="D1235" s="23">
        <v>0</v>
      </c>
      <c r="E1235" s="23">
        <v>0</v>
      </c>
      <c r="F1235" s="23">
        <v>0</v>
      </c>
      <c r="G1235" s="23">
        <v>0</v>
      </c>
      <c r="H1235" s="752"/>
      <c r="I1235" s="752"/>
      <c r="J1235" s="753"/>
    </row>
    <row r="1236" spans="1:11" s="42" customFormat="1" ht="22.5">
      <c r="A1236" s="106" t="s">
        <v>1661</v>
      </c>
      <c r="B1236" s="1052" t="s">
        <v>3831</v>
      </c>
      <c r="C1236" s="1058"/>
      <c r="D1236" s="23">
        <v>0</v>
      </c>
      <c r="E1236" s="23">
        <v>0</v>
      </c>
      <c r="F1236" s="23">
        <v>0</v>
      </c>
      <c r="G1236" s="23">
        <v>0</v>
      </c>
      <c r="H1236" s="26" t="s">
        <v>23</v>
      </c>
      <c r="I1236" s="105" t="s">
        <v>23</v>
      </c>
      <c r="J1236" s="26" t="s">
        <v>23</v>
      </c>
    </row>
    <row r="1237" spans="1:11" s="42" customFormat="1" ht="22.5">
      <c r="A1237" s="106" t="s">
        <v>1663</v>
      </c>
      <c r="B1237" s="1052" t="s">
        <v>3832</v>
      </c>
      <c r="C1237" s="1057"/>
      <c r="D1237" s="1057"/>
      <c r="E1237" s="1057"/>
      <c r="F1237" s="1057"/>
      <c r="G1237" s="1057"/>
      <c r="H1237" s="1057"/>
      <c r="I1237" s="1057"/>
      <c r="J1237" s="1058"/>
    </row>
    <row r="1238" spans="1:11" s="42" customFormat="1" ht="22.5">
      <c r="A1238" s="106"/>
      <c r="B1238" s="153"/>
      <c r="C1238" s="752"/>
      <c r="D1238" s="23">
        <v>0</v>
      </c>
      <c r="E1238" s="23">
        <v>0</v>
      </c>
      <c r="F1238" s="23">
        <v>0</v>
      </c>
      <c r="G1238" s="23">
        <v>0</v>
      </c>
      <c r="H1238" s="752"/>
      <c r="I1238" s="752"/>
      <c r="J1238" s="753"/>
    </row>
    <row r="1239" spans="1:11" s="42" customFormat="1" ht="22.5">
      <c r="A1239" s="106" t="s">
        <v>1663</v>
      </c>
      <c r="B1239" s="1052" t="s">
        <v>3844</v>
      </c>
      <c r="C1239" s="1058"/>
      <c r="D1239" s="23">
        <v>0</v>
      </c>
      <c r="E1239" s="23">
        <v>0</v>
      </c>
      <c r="F1239" s="23">
        <v>0</v>
      </c>
      <c r="G1239" s="23">
        <v>0</v>
      </c>
      <c r="H1239" s="26" t="s">
        <v>23</v>
      </c>
      <c r="I1239" s="105" t="s">
        <v>23</v>
      </c>
      <c r="J1239" s="26" t="s">
        <v>23</v>
      </c>
    </row>
    <row r="1240" spans="1:11" s="42" customFormat="1" ht="100.5" customHeight="1">
      <c r="A1240" s="106" t="s">
        <v>1652</v>
      </c>
      <c r="B1240" s="1052" t="s">
        <v>4160</v>
      </c>
      <c r="C1240" s="1058"/>
      <c r="D1240" s="23">
        <v>0</v>
      </c>
      <c r="E1240" s="23">
        <v>0</v>
      </c>
      <c r="F1240" s="23">
        <v>0</v>
      </c>
      <c r="G1240" s="23">
        <v>0</v>
      </c>
      <c r="H1240" s="26" t="s">
        <v>23</v>
      </c>
      <c r="I1240" s="105" t="s">
        <v>23</v>
      </c>
      <c r="J1240" s="26" t="s">
        <v>23</v>
      </c>
    </row>
    <row r="1241" spans="1:11" s="42" customFormat="1" ht="27">
      <c r="A1241" s="32" t="s">
        <v>1678</v>
      </c>
      <c r="B1241" s="1065" t="s">
        <v>1679</v>
      </c>
      <c r="C1241" s="1085"/>
      <c r="D1241" s="1085"/>
      <c r="E1241" s="1085"/>
      <c r="F1241" s="1085"/>
      <c r="G1241" s="1085"/>
      <c r="H1241" s="1085"/>
      <c r="I1241" s="1085"/>
      <c r="J1241" s="1085"/>
    </row>
    <row r="1242" spans="1:11" s="42" customFormat="1" ht="22.5">
      <c r="A1242" s="106" t="s">
        <v>1680</v>
      </c>
      <c r="B1242" s="1145" t="s">
        <v>3828</v>
      </c>
      <c r="C1242" s="1092"/>
      <c r="D1242" s="1092"/>
      <c r="E1242" s="1092"/>
      <c r="F1242" s="1092"/>
      <c r="G1242" s="1092"/>
      <c r="H1242" s="1092"/>
      <c r="I1242" s="1092"/>
      <c r="J1242" s="1092"/>
      <c r="K1242" s="1092"/>
    </row>
    <row r="1243" spans="1:11" s="42" customFormat="1" ht="20.25">
      <c r="A1243" s="44">
        <v>1</v>
      </c>
      <c r="B1243" s="17" t="s">
        <v>23</v>
      </c>
      <c r="C1243" s="12" t="s">
        <v>23</v>
      </c>
      <c r="D1243" s="325">
        <v>0</v>
      </c>
      <c r="E1243" s="325">
        <v>0</v>
      </c>
      <c r="F1243" s="325">
        <v>0</v>
      </c>
      <c r="G1243" s="325">
        <v>0</v>
      </c>
      <c r="H1243" s="19" t="s">
        <v>23</v>
      </c>
      <c r="I1243" s="5" t="s">
        <v>23</v>
      </c>
      <c r="J1243" s="18" t="s">
        <v>23</v>
      </c>
    </row>
    <row r="1244" spans="1:11" s="42" customFormat="1" ht="22.5">
      <c r="A1244" s="106" t="s">
        <v>1680</v>
      </c>
      <c r="B1244" s="1052" t="s">
        <v>3829</v>
      </c>
      <c r="C1244" s="1058"/>
      <c r="D1244" s="23">
        <v>0</v>
      </c>
      <c r="E1244" s="23">
        <v>0</v>
      </c>
      <c r="F1244" s="23">
        <v>0</v>
      </c>
      <c r="G1244" s="23">
        <v>0</v>
      </c>
      <c r="H1244" s="26" t="s">
        <v>23</v>
      </c>
      <c r="I1244" s="105" t="s">
        <v>23</v>
      </c>
      <c r="J1244" s="26" t="s">
        <v>23</v>
      </c>
    </row>
    <row r="1245" spans="1:11" s="42" customFormat="1" ht="22.5">
      <c r="A1245" s="106" t="s">
        <v>1683</v>
      </c>
      <c r="B1245" s="1052" t="s">
        <v>3830</v>
      </c>
      <c r="C1245" s="1057"/>
      <c r="D1245" s="1057"/>
      <c r="E1245" s="1057"/>
      <c r="F1245" s="1057"/>
      <c r="G1245" s="1057"/>
      <c r="H1245" s="1057"/>
      <c r="I1245" s="1057"/>
      <c r="J1245" s="1058"/>
    </row>
    <row r="1246" spans="1:11" s="42" customFormat="1" ht="20.25">
      <c r="A1246" s="44">
        <v>1</v>
      </c>
      <c r="B1246" s="372" t="s">
        <v>23</v>
      </c>
      <c r="C1246" s="54" t="s">
        <v>23</v>
      </c>
      <c r="D1246" s="325">
        <v>0</v>
      </c>
      <c r="E1246" s="325">
        <v>0</v>
      </c>
      <c r="F1246" s="325">
        <v>0</v>
      </c>
      <c r="G1246" s="325">
        <v>0</v>
      </c>
      <c r="H1246" s="754" t="s">
        <v>23</v>
      </c>
      <c r="I1246" s="755" t="s">
        <v>23</v>
      </c>
      <c r="J1246" s="736"/>
    </row>
    <row r="1247" spans="1:11" s="42" customFormat="1" ht="22.5">
      <c r="A1247" s="106" t="s">
        <v>1683</v>
      </c>
      <c r="B1247" s="1049" t="s">
        <v>3831</v>
      </c>
      <c r="C1247" s="1058"/>
      <c r="D1247" s="23">
        <v>0</v>
      </c>
      <c r="E1247" s="23">
        <v>0</v>
      </c>
      <c r="F1247" s="23">
        <v>0</v>
      </c>
      <c r="G1247" s="23">
        <v>0</v>
      </c>
      <c r="H1247" s="756" t="s">
        <v>23</v>
      </c>
      <c r="I1247" s="757" t="s">
        <v>23</v>
      </c>
      <c r="J1247" s="756" t="s">
        <v>23</v>
      </c>
    </row>
    <row r="1248" spans="1:11" s="42" customFormat="1" ht="22.5">
      <c r="A1248" s="106" t="s">
        <v>1685</v>
      </c>
      <c r="B1248" s="1049" t="s">
        <v>3832</v>
      </c>
      <c r="C1248" s="1057"/>
      <c r="D1248" s="1057"/>
      <c r="E1248" s="1057"/>
      <c r="F1248" s="1057"/>
      <c r="G1248" s="1057"/>
      <c r="H1248" s="1057"/>
      <c r="I1248" s="1057"/>
      <c r="J1248" s="1058"/>
    </row>
    <row r="1249" spans="1:10" s="42" customFormat="1" ht="20.25">
      <c r="A1249" s="44">
        <v>1</v>
      </c>
      <c r="B1249" s="21" t="s">
        <v>23</v>
      </c>
      <c r="C1249" s="21" t="s">
        <v>23</v>
      </c>
      <c r="D1249" s="325">
        <v>0</v>
      </c>
      <c r="E1249" s="325">
        <v>0</v>
      </c>
      <c r="F1249" s="325">
        <v>0</v>
      </c>
      <c r="G1249" s="325">
        <v>0</v>
      </c>
      <c r="H1249" s="758"/>
      <c r="I1249" s="759"/>
      <c r="J1249" s="736" t="s">
        <v>23</v>
      </c>
    </row>
    <row r="1250" spans="1:10" s="42" customFormat="1" ht="22.5">
      <c r="A1250" s="106" t="s">
        <v>1685</v>
      </c>
      <c r="B1250" s="1049" t="s">
        <v>3844</v>
      </c>
      <c r="C1250" s="1058"/>
      <c r="D1250" s="23">
        <v>0</v>
      </c>
      <c r="E1250" s="23">
        <v>0</v>
      </c>
      <c r="F1250" s="23">
        <v>0</v>
      </c>
      <c r="G1250" s="23">
        <v>0</v>
      </c>
      <c r="H1250" s="756" t="s">
        <v>23</v>
      </c>
      <c r="I1250" s="757" t="s">
        <v>23</v>
      </c>
      <c r="J1250" s="756" t="s">
        <v>23</v>
      </c>
    </row>
    <row r="1251" spans="1:10" s="42" customFormat="1" ht="70.5" customHeight="1">
      <c r="A1251" s="106" t="s">
        <v>1678</v>
      </c>
      <c r="B1251" s="1049" t="s">
        <v>4162</v>
      </c>
      <c r="C1251" s="1058"/>
      <c r="D1251" s="10">
        <v>0</v>
      </c>
      <c r="E1251" s="278">
        <f>E1247+E1250</f>
        <v>0</v>
      </c>
      <c r="F1251" s="760">
        <f>F1247+F1250</f>
        <v>0</v>
      </c>
      <c r="G1251" s="147">
        <f>G1247+G1250</f>
        <v>0</v>
      </c>
      <c r="H1251" s="756" t="s">
        <v>23</v>
      </c>
      <c r="I1251" s="757" t="s">
        <v>23</v>
      </c>
      <c r="J1251" s="756" t="s">
        <v>23</v>
      </c>
    </row>
    <row r="1252" spans="1:10" s="42" customFormat="1" ht="27">
      <c r="A1252" s="32" t="s">
        <v>1700</v>
      </c>
      <c r="B1252" s="1065" t="s">
        <v>1701</v>
      </c>
      <c r="C1252" s="1085"/>
      <c r="D1252" s="1085"/>
      <c r="E1252" s="1085"/>
      <c r="F1252" s="1085"/>
      <c r="G1252" s="1085"/>
      <c r="H1252" s="1085"/>
      <c r="I1252" s="1085"/>
      <c r="J1252" s="1085"/>
    </row>
    <row r="1253" spans="1:10" s="42" customFormat="1" ht="22.5">
      <c r="A1253" s="106" t="s">
        <v>1702</v>
      </c>
      <c r="B1253" s="1052" t="s">
        <v>3828</v>
      </c>
      <c r="C1253" s="1057"/>
      <c r="D1253" s="1057"/>
      <c r="E1253" s="1057"/>
      <c r="F1253" s="1057"/>
      <c r="G1253" s="1057"/>
      <c r="H1253" s="1057"/>
      <c r="I1253" s="1057"/>
      <c r="J1253" s="1058"/>
    </row>
    <row r="1254" spans="1:10" s="42" customFormat="1" ht="21">
      <c r="A1254" s="44">
        <v>1</v>
      </c>
      <c r="B1254" s="375"/>
      <c r="C1254" s="375"/>
      <c r="D1254" s="375"/>
      <c r="E1254" s="761"/>
      <c r="F1254" s="761"/>
      <c r="G1254" s="762"/>
      <c r="H1254" s="375"/>
      <c r="I1254" s="375"/>
      <c r="J1254" s="18" t="s">
        <v>23</v>
      </c>
    </row>
    <row r="1255" spans="1:10" s="42" customFormat="1" ht="136.5" customHeight="1">
      <c r="A1255" s="44">
        <v>1</v>
      </c>
      <c r="B1255" s="12" t="s">
        <v>3953</v>
      </c>
      <c r="C1255" s="5" t="s">
        <v>4163</v>
      </c>
      <c r="D1255" s="269">
        <v>1</v>
      </c>
      <c r="E1255" s="37">
        <v>1565000</v>
      </c>
      <c r="F1255" s="382">
        <v>149047.76999999999</v>
      </c>
      <c r="G1255" s="382">
        <f>E1255-F1255</f>
        <v>1415952.23</v>
      </c>
      <c r="H1255" s="281">
        <v>42243</v>
      </c>
      <c r="I1255" s="17" t="s">
        <v>4164</v>
      </c>
      <c r="J1255" s="18" t="s">
        <v>23</v>
      </c>
    </row>
    <row r="1256" spans="1:10" s="42" customFormat="1" ht="151.5" customHeight="1">
      <c r="A1256" s="44">
        <v>2</v>
      </c>
      <c r="B1256" s="12" t="s">
        <v>4165</v>
      </c>
      <c r="C1256" s="5" t="s">
        <v>4166</v>
      </c>
      <c r="D1256" s="269">
        <v>1</v>
      </c>
      <c r="E1256" s="37">
        <v>139750</v>
      </c>
      <c r="F1256" s="382">
        <v>0</v>
      </c>
      <c r="G1256" s="382">
        <f>E1256-F1256</f>
        <v>139750</v>
      </c>
      <c r="H1256" s="281">
        <v>40872</v>
      </c>
      <c r="I1256" s="17" t="s">
        <v>4167</v>
      </c>
      <c r="J1256" s="18" t="s">
        <v>23</v>
      </c>
    </row>
    <row r="1257" spans="1:10" s="42" customFormat="1" ht="138" customHeight="1">
      <c r="A1257" s="44">
        <v>3</v>
      </c>
      <c r="B1257" s="12" t="s">
        <v>3953</v>
      </c>
      <c r="C1257" s="5" t="s">
        <v>4168</v>
      </c>
      <c r="D1257" s="57">
        <v>1</v>
      </c>
      <c r="E1257" s="37">
        <v>1195000</v>
      </c>
      <c r="F1257" s="382">
        <v>0</v>
      </c>
      <c r="G1257" s="382">
        <f>E1257-F1257</f>
        <v>1195000</v>
      </c>
      <c r="H1257" s="281">
        <v>41160</v>
      </c>
      <c r="I1257" s="17" t="s">
        <v>3856</v>
      </c>
      <c r="J1257" s="18" t="s">
        <v>23</v>
      </c>
    </row>
    <row r="1258" spans="1:10" s="42" customFormat="1" ht="150" customHeight="1">
      <c r="A1258" s="44">
        <v>4</v>
      </c>
      <c r="B1258" s="12" t="s">
        <v>3953</v>
      </c>
      <c r="C1258" s="5" t="s">
        <v>4169</v>
      </c>
      <c r="D1258" s="57">
        <v>1</v>
      </c>
      <c r="E1258" s="37">
        <v>1916000</v>
      </c>
      <c r="F1258" s="382">
        <v>1213466.45</v>
      </c>
      <c r="G1258" s="382">
        <f>E1258-F1258</f>
        <v>702533.55</v>
      </c>
      <c r="H1258" s="281">
        <v>43333</v>
      </c>
      <c r="I1258" s="720" t="s">
        <v>4170</v>
      </c>
      <c r="J1258" s="18"/>
    </row>
    <row r="1259" spans="1:10" s="67" customFormat="1" ht="31.5" customHeight="1">
      <c r="A1259" s="104" t="s">
        <v>1702</v>
      </c>
      <c r="B1259" s="162" t="s">
        <v>3829</v>
      </c>
      <c r="C1259" s="163"/>
      <c r="D1259" s="10">
        <v>4</v>
      </c>
      <c r="E1259" s="278">
        <v>4815750</v>
      </c>
      <c r="F1259" s="167">
        <f>F1258+F1257+F1256+F1255</f>
        <v>1362514.22</v>
      </c>
      <c r="G1259" s="35">
        <f>G1258+G1257+G1256+G1255</f>
        <v>3453235.7800000003</v>
      </c>
      <c r="H1259" s="11" t="s">
        <v>23</v>
      </c>
      <c r="I1259" s="103" t="s">
        <v>23</v>
      </c>
      <c r="J1259" s="11" t="s">
        <v>23</v>
      </c>
    </row>
    <row r="1260" spans="1:10" s="42" customFormat="1" ht="22.5">
      <c r="A1260" s="106" t="s">
        <v>1716</v>
      </c>
      <c r="B1260" s="1052" t="s">
        <v>3830</v>
      </c>
      <c r="C1260" s="1057"/>
      <c r="D1260" s="1057"/>
      <c r="E1260" s="1057"/>
      <c r="F1260" s="1057"/>
      <c r="G1260" s="1057"/>
      <c r="H1260" s="1057"/>
      <c r="I1260" s="1057"/>
      <c r="J1260" s="1058"/>
    </row>
    <row r="1261" spans="1:10" s="42" customFormat="1" ht="40.5">
      <c r="A1261" s="44">
        <v>1</v>
      </c>
      <c r="B1261" s="12" t="s">
        <v>4171</v>
      </c>
      <c r="C1261" s="54" t="s">
        <v>23</v>
      </c>
      <c r="D1261" s="690">
        <v>1</v>
      </c>
      <c r="E1261" s="382">
        <v>58915</v>
      </c>
      <c r="F1261" s="383">
        <v>0</v>
      </c>
      <c r="G1261" s="382">
        <f>E1261-F1261</f>
        <v>58915</v>
      </c>
      <c r="H1261" s="370">
        <v>40921</v>
      </c>
      <c r="I1261" s="17" t="s">
        <v>3856</v>
      </c>
      <c r="J1261" s="18" t="s">
        <v>23</v>
      </c>
    </row>
    <row r="1262" spans="1:10" s="42" customFormat="1" ht="40.5">
      <c r="A1262" s="44">
        <v>2</v>
      </c>
      <c r="B1262" s="12" t="s">
        <v>4172</v>
      </c>
      <c r="C1262" s="54" t="s">
        <v>23</v>
      </c>
      <c r="D1262" s="690">
        <v>1</v>
      </c>
      <c r="E1262" s="382">
        <v>58915</v>
      </c>
      <c r="F1262" s="383">
        <v>0</v>
      </c>
      <c r="G1262" s="383">
        <f t="shared" ref="G1262:G1275" si="34">E1262-F1262</f>
        <v>58915</v>
      </c>
      <c r="H1262" s="370">
        <v>40921</v>
      </c>
      <c r="I1262" s="17" t="s">
        <v>3856</v>
      </c>
      <c r="J1262" s="18" t="s">
        <v>23</v>
      </c>
    </row>
    <row r="1263" spans="1:10" s="42" customFormat="1" ht="40.5">
      <c r="A1263" s="44">
        <v>3</v>
      </c>
      <c r="B1263" s="12" t="s">
        <v>4069</v>
      </c>
      <c r="C1263" s="54" t="s">
        <v>23</v>
      </c>
      <c r="D1263" s="690">
        <v>1</v>
      </c>
      <c r="E1263" s="382">
        <v>60657.06</v>
      </c>
      <c r="F1263" s="383">
        <v>0</v>
      </c>
      <c r="G1263" s="383">
        <f t="shared" si="34"/>
        <v>60657.06</v>
      </c>
      <c r="H1263" s="370">
        <v>41373</v>
      </c>
      <c r="I1263" s="17" t="s">
        <v>3903</v>
      </c>
      <c r="J1263" s="18" t="s">
        <v>23</v>
      </c>
    </row>
    <row r="1264" spans="1:10" s="42" customFormat="1" ht="40.5">
      <c r="A1264" s="44">
        <v>4</v>
      </c>
      <c r="B1264" s="12" t="s">
        <v>4173</v>
      </c>
      <c r="C1264" s="54" t="s">
        <v>23</v>
      </c>
      <c r="D1264" s="690">
        <v>1</v>
      </c>
      <c r="E1264" s="382">
        <v>475550</v>
      </c>
      <c r="F1264" s="383">
        <v>0</v>
      </c>
      <c r="G1264" s="382">
        <f t="shared" si="34"/>
        <v>475550</v>
      </c>
      <c r="H1264" s="370">
        <v>40921</v>
      </c>
      <c r="I1264" s="17" t="s">
        <v>4174</v>
      </c>
      <c r="J1264" s="18" t="s">
        <v>23</v>
      </c>
    </row>
    <row r="1265" spans="1:10" s="42" customFormat="1" ht="40.5">
      <c r="A1265" s="44">
        <v>5</v>
      </c>
      <c r="B1265" s="12" t="s">
        <v>4175</v>
      </c>
      <c r="C1265" s="54" t="s">
        <v>23</v>
      </c>
      <c r="D1265" s="690">
        <v>1</v>
      </c>
      <c r="E1265" s="382">
        <v>399000</v>
      </c>
      <c r="F1265" s="383">
        <v>0</v>
      </c>
      <c r="G1265" s="382">
        <f t="shared" si="34"/>
        <v>399000</v>
      </c>
      <c r="H1265" s="370">
        <v>40921</v>
      </c>
      <c r="I1265" s="17" t="s">
        <v>4174</v>
      </c>
      <c r="J1265" s="18" t="s">
        <v>23</v>
      </c>
    </row>
    <row r="1266" spans="1:10" s="42" customFormat="1" ht="40.5">
      <c r="A1266" s="44">
        <v>6</v>
      </c>
      <c r="B1266" s="12" t="s">
        <v>4176</v>
      </c>
      <c r="C1266" s="54" t="s">
        <v>23</v>
      </c>
      <c r="D1266" s="690">
        <v>1</v>
      </c>
      <c r="E1266" s="382">
        <v>90024</v>
      </c>
      <c r="F1266" s="383">
        <v>0</v>
      </c>
      <c r="G1266" s="382">
        <f t="shared" si="34"/>
        <v>90024</v>
      </c>
      <c r="H1266" s="370">
        <v>40921</v>
      </c>
      <c r="I1266" s="17" t="s">
        <v>4174</v>
      </c>
      <c r="J1266" s="18" t="s">
        <v>23</v>
      </c>
    </row>
    <row r="1267" spans="1:10" s="42" customFormat="1" ht="40.5">
      <c r="A1267" s="44">
        <v>7</v>
      </c>
      <c r="B1267" s="12" t="s">
        <v>3902</v>
      </c>
      <c r="C1267" s="54" t="s">
        <v>23</v>
      </c>
      <c r="D1267" s="690">
        <v>1</v>
      </c>
      <c r="E1267" s="382">
        <v>102982.5</v>
      </c>
      <c r="F1267" s="383">
        <v>0</v>
      </c>
      <c r="G1267" s="383">
        <f t="shared" si="34"/>
        <v>102982.5</v>
      </c>
      <c r="H1267" s="370">
        <v>41558</v>
      </c>
      <c r="I1267" s="17" t="s">
        <v>3905</v>
      </c>
      <c r="J1267" s="18" t="s">
        <v>23</v>
      </c>
    </row>
    <row r="1268" spans="1:10" s="42" customFormat="1" ht="40.5">
      <c r="A1268" s="44">
        <v>8</v>
      </c>
      <c r="B1268" s="12" t="s">
        <v>4177</v>
      </c>
      <c r="C1268" s="54" t="s">
        <v>23</v>
      </c>
      <c r="D1268" s="690">
        <v>1</v>
      </c>
      <c r="E1268" s="382">
        <v>66384</v>
      </c>
      <c r="F1268" s="382">
        <v>0</v>
      </c>
      <c r="G1268" s="382">
        <f t="shared" si="34"/>
        <v>66384</v>
      </c>
      <c r="H1268" s="370">
        <v>43447</v>
      </c>
      <c r="I1268" s="17" t="s">
        <v>4178</v>
      </c>
      <c r="J1268" s="18" t="s">
        <v>23</v>
      </c>
    </row>
    <row r="1269" spans="1:10" s="42" customFormat="1" ht="121.5">
      <c r="A1269" s="44">
        <v>9</v>
      </c>
      <c r="B1269" s="12" t="s">
        <v>4179</v>
      </c>
      <c r="C1269" s="54" t="s">
        <v>4023</v>
      </c>
      <c r="D1269" s="690">
        <v>1</v>
      </c>
      <c r="E1269" s="382">
        <v>50000</v>
      </c>
      <c r="F1269" s="382">
        <v>0</v>
      </c>
      <c r="G1269" s="382">
        <f t="shared" si="34"/>
        <v>50000</v>
      </c>
      <c r="H1269" s="370">
        <v>43710</v>
      </c>
      <c r="I1269" s="17" t="s">
        <v>4180</v>
      </c>
      <c r="J1269" s="18" t="s">
        <v>23</v>
      </c>
    </row>
    <row r="1270" spans="1:10" s="42" customFormat="1" ht="121.5">
      <c r="A1270" s="44">
        <v>10</v>
      </c>
      <c r="B1270" s="12" t="s">
        <v>4181</v>
      </c>
      <c r="C1270" s="54" t="s">
        <v>4182</v>
      </c>
      <c r="D1270" s="690">
        <v>1</v>
      </c>
      <c r="E1270" s="382">
        <v>50820</v>
      </c>
      <c r="F1270" s="382">
        <v>0</v>
      </c>
      <c r="G1270" s="382">
        <f t="shared" si="34"/>
        <v>50820</v>
      </c>
      <c r="H1270" s="370">
        <v>43794</v>
      </c>
      <c r="I1270" s="17" t="s">
        <v>4183</v>
      </c>
      <c r="J1270" s="18" t="s">
        <v>23</v>
      </c>
    </row>
    <row r="1271" spans="1:10" s="42" customFormat="1" ht="121.5">
      <c r="A1271" s="44">
        <v>11</v>
      </c>
      <c r="B1271" s="12" t="s">
        <v>4181</v>
      </c>
      <c r="C1271" s="54" t="s">
        <v>4182</v>
      </c>
      <c r="D1271" s="690">
        <v>1</v>
      </c>
      <c r="E1271" s="382">
        <v>50820</v>
      </c>
      <c r="F1271" s="382">
        <v>0</v>
      </c>
      <c r="G1271" s="382">
        <f t="shared" si="34"/>
        <v>50820</v>
      </c>
      <c r="H1271" s="370">
        <v>43794</v>
      </c>
      <c r="I1271" s="17" t="s">
        <v>4183</v>
      </c>
      <c r="J1271" s="18" t="s">
        <v>23</v>
      </c>
    </row>
    <row r="1272" spans="1:10" s="42" customFormat="1" ht="121.5">
      <c r="A1272" s="44">
        <v>12</v>
      </c>
      <c r="B1272" s="12" t="s">
        <v>4184</v>
      </c>
      <c r="C1272" s="54" t="s">
        <v>23</v>
      </c>
      <c r="D1272" s="690">
        <v>1</v>
      </c>
      <c r="E1272" s="382">
        <v>52000</v>
      </c>
      <c r="F1272" s="382">
        <v>0</v>
      </c>
      <c r="G1272" s="382">
        <f t="shared" si="34"/>
        <v>52000</v>
      </c>
      <c r="H1272" s="370">
        <v>43794</v>
      </c>
      <c r="I1272" s="17" t="s">
        <v>4183</v>
      </c>
      <c r="J1272" s="18" t="s">
        <v>23</v>
      </c>
    </row>
    <row r="1273" spans="1:10" s="42" customFormat="1" ht="121.5">
      <c r="A1273" s="44">
        <v>13</v>
      </c>
      <c r="B1273" s="12" t="s">
        <v>4185</v>
      </c>
      <c r="C1273" s="54" t="s">
        <v>23</v>
      </c>
      <c r="D1273" s="690">
        <v>1</v>
      </c>
      <c r="E1273" s="382">
        <v>52268.06</v>
      </c>
      <c r="F1273" s="382">
        <v>0</v>
      </c>
      <c r="G1273" s="382">
        <f t="shared" si="34"/>
        <v>52268.06</v>
      </c>
      <c r="H1273" s="370">
        <v>43710</v>
      </c>
      <c r="I1273" s="17" t="s">
        <v>4186</v>
      </c>
      <c r="J1273" s="18" t="s">
        <v>23</v>
      </c>
    </row>
    <row r="1274" spans="1:10" s="42" customFormat="1" ht="121.5">
      <c r="A1274" s="44">
        <v>14</v>
      </c>
      <c r="B1274" s="12" t="s">
        <v>4187</v>
      </c>
      <c r="C1274" s="54" t="s">
        <v>4019</v>
      </c>
      <c r="D1274" s="690">
        <v>1</v>
      </c>
      <c r="E1274" s="382">
        <v>92025</v>
      </c>
      <c r="F1274" s="382">
        <v>0</v>
      </c>
      <c r="G1274" s="382">
        <f t="shared" si="34"/>
        <v>92025</v>
      </c>
      <c r="H1274" s="370">
        <v>43794</v>
      </c>
      <c r="I1274" s="17" t="s">
        <v>4183</v>
      </c>
      <c r="J1274" s="18" t="s">
        <v>23</v>
      </c>
    </row>
    <row r="1275" spans="1:10" s="42" customFormat="1" ht="121.5">
      <c r="A1275" s="44">
        <v>15</v>
      </c>
      <c r="B1275" s="12" t="s">
        <v>3906</v>
      </c>
      <c r="C1275" s="54" t="s">
        <v>4020</v>
      </c>
      <c r="D1275" s="690">
        <v>1</v>
      </c>
      <c r="E1275" s="382">
        <v>106000.74400000001</v>
      </c>
      <c r="F1275" s="382">
        <v>61833.75</v>
      </c>
      <c r="G1275" s="382">
        <f t="shared" si="34"/>
        <v>44166.994000000006</v>
      </c>
      <c r="H1275" s="370">
        <v>43794</v>
      </c>
      <c r="I1275" s="17" t="s">
        <v>4188</v>
      </c>
      <c r="J1275" s="18" t="s">
        <v>23</v>
      </c>
    </row>
    <row r="1276" spans="1:10" s="42" customFormat="1" ht="60.75">
      <c r="A1276" s="44">
        <v>16</v>
      </c>
      <c r="B1276" s="12" t="s">
        <v>4189</v>
      </c>
      <c r="C1276" s="54" t="s">
        <v>4190</v>
      </c>
      <c r="D1276" s="690">
        <v>1</v>
      </c>
      <c r="E1276" s="382">
        <v>293475</v>
      </c>
      <c r="F1276" s="382">
        <v>252714.54</v>
      </c>
      <c r="G1276" s="382">
        <f>E1276-F1276</f>
        <v>40760.459999999992</v>
      </c>
      <c r="H1276" s="370">
        <v>43781</v>
      </c>
      <c r="I1276" s="17" t="s">
        <v>4028</v>
      </c>
      <c r="J1276" s="18" t="s">
        <v>23</v>
      </c>
    </row>
    <row r="1277" spans="1:10" s="42" customFormat="1" ht="40.5">
      <c r="A1277" s="44">
        <v>17</v>
      </c>
      <c r="B1277" s="1" t="s">
        <v>4107</v>
      </c>
      <c r="C1277" s="763" t="s">
        <v>23</v>
      </c>
      <c r="D1277" s="690">
        <v>1</v>
      </c>
      <c r="E1277" s="382">
        <v>62300</v>
      </c>
      <c r="F1277" s="382">
        <v>0</v>
      </c>
      <c r="G1277" s="382">
        <f t="shared" ref="G1277" si="35">E1277-F1277</f>
        <v>62300</v>
      </c>
      <c r="H1277" s="386">
        <v>44081</v>
      </c>
      <c r="I1277" s="16" t="s">
        <v>6074</v>
      </c>
      <c r="J1277" s="18"/>
    </row>
    <row r="1278" spans="1:10" s="385" customFormat="1" ht="102.75" customHeight="1">
      <c r="A1278" s="477">
        <v>18</v>
      </c>
      <c r="B1278" s="1" t="s">
        <v>8821</v>
      </c>
      <c r="C1278" s="763" t="s">
        <v>23</v>
      </c>
      <c r="D1278" s="690">
        <v>1</v>
      </c>
      <c r="E1278" s="382">
        <v>51512.83</v>
      </c>
      <c r="F1278" s="382">
        <v>0</v>
      </c>
      <c r="G1278" s="382">
        <v>51512.83</v>
      </c>
      <c r="H1278" s="386">
        <v>44517</v>
      </c>
      <c r="I1278" s="1" t="s">
        <v>9025</v>
      </c>
      <c r="J1278" s="384" t="s">
        <v>23</v>
      </c>
    </row>
    <row r="1279" spans="1:10" s="385" customFormat="1" ht="102.75" customHeight="1">
      <c r="A1279" s="477">
        <v>19</v>
      </c>
      <c r="B1279" s="1" t="s">
        <v>8821</v>
      </c>
      <c r="C1279" s="763" t="s">
        <v>23</v>
      </c>
      <c r="D1279" s="690">
        <v>1</v>
      </c>
      <c r="E1279" s="382">
        <v>51512.83</v>
      </c>
      <c r="F1279" s="382">
        <v>0</v>
      </c>
      <c r="G1279" s="382">
        <v>51512.83</v>
      </c>
      <c r="H1279" s="386">
        <v>44517</v>
      </c>
      <c r="I1279" s="1" t="s">
        <v>9025</v>
      </c>
      <c r="J1279" s="384" t="s">
        <v>23</v>
      </c>
    </row>
    <row r="1280" spans="1:10" s="385" customFormat="1" ht="102.75" customHeight="1">
      <c r="A1280" s="477">
        <v>20</v>
      </c>
      <c r="B1280" s="1" t="s">
        <v>8821</v>
      </c>
      <c r="C1280" s="763" t="s">
        <v>23</v>
      </c>
      <c r="D1280" s="690">
        <v>1</v>
      </c>
      <c r="E1280" s="382">
        <v>51512.83</v>
      </c>
      <c r="F1280" s="382">
        <v>0</v>
      </c>
      <c r="G1280" s="382">
        <v>51512.83</v>
      </c>
      <c r="H1280" s="386">
        <v>44517</v>
      </c>
      <c r="I1280" s="1" t="s">
        <v>9025</v>
      </c>
      <c r="J1280" s="384" t="s">
        <v>23</v>
      </c>
    </row>
    <row r="1281" spans="1:10" s="385" customFormat="1" ht="102.75" customHeight="1">
      <c r="A1281" s="477">
        <v>21</v>
      </c>
      <c r="B1281" s="1" t="s">
        <v>8821</v>
      </c>
      <c r="C1281" s="763" t="s">
        <v>23</v>
      </c>
      <c r="D1281" s="690">
        <v>1</v>
      </c>
      <c r="E1281" s="382">
        <v>51512.83</v>
      </c>
      <c r="F1281" s="382">
        <v>0</v>
      </c>
      <c r="G1281" s="382">
        <v>51512.83</v>
      </c>
      <c r="H1281" s="386">
        <v>44517</v>
      </c>
      <c r="I1281" s="1" t="s">
        <v>9025</v>
      </c>
      <c r="J1281" s="384" t="s">
        <v>23</v>
      </c>
    </row>
    <row r="1282" spans="1:10" s="385" customFormat="1" ht="102.75" customHeight="1">
      <c r="A1282" s="477">
        <v>22</v>
      </c>
      <c r="B1282" s="1" t="s">
        <v>8821</v>
      </c>
      <c r="C1282" s="763" t="s">
        <v>23</v>
      </c>
      <c r="D1282" s="690">
        <v>1</v>
      </c>
      <c r="E1282" s="382">
        <v>51512.83</v>
      </c>
      <c r="F1282" s="382">
        <v>0</v>
      </c>
      <c r="G1282" s="382">
        <v>51512.83</v>
      </c>
      <c r="H1282" s="386">
        <v>44517</v>
      </c>
      <c r="I1282" s="1" t="s">
        <v>9025</v>
      </c>
      <c r="J1282" s="384" t="s">
        <v>23</v>
      </c>
    </row>
    <row r="1283" spans="1:10" s="385" customFormat="1" ht="102.75" customHeight="1">
      <c r="A1283" s="477">
        <v>23</v>
      </c>
      <c r="B1283" s="1" t="s">
        <v>8821</v>
      </c>
      <c r="C1283" s="763" t="s">
        <v>23</v>
      </c>
      <c r="D1283" s="690">
        <v>1</v>
      </c>
      <c r="E1283" s="382">
        <v>51512.83</v>
      </c>
      <c r="F1283" s="382">
        <v>0</v>
      </c>
      <c r="G1283" s="382">
        <v>51512.83</v>
      </c>
      <c r="H1283" s="386">
        <v>44517</v>
      </c>
      <c r="I1283" s="1" t="s">
        <v>9025</v>
      </c>
      <c r="J1283" s="384" t="s">
        <v>23</v>
      </c>
    </row>
    <row r="1284" spans="1:10" s="385" customFormat="1" ht="102.75" customHeight="1">
      <c r="A1284" s="477">
        <v>24</v>
      </c>
      <c r="B1284" s="1" t="s">
        <v>8821</v>
      </c>
      <c r="C1284" s="763" t="s">
        <v>23</v>
      </c>
      <c r="D1284" s="690">
        <v>1</v>
      </c>
      <c r="E1284" s="382">
        <v>51512.83</v>
      </c>
      <c r="F1284" s="382">
        <v>0</v>
      </c>
      <c r="G1284" s="382">
        <v>51512.83</v>
      </c>
      <c r="H1284" s="386">
        <v>44517</v>
      </c>
      <c r="I1284" s="1" t="s">
        <v>9025</v>
      </c>
      <c r="J1284" s="384" t="s">
        <v>23</v>
      </c>
    </row>
    <row r="1285" spans="1:10" s="385" customFormat="1" ht="102.75" customHeight="1">
      <c r="A1285" s="477">
        <v>25</v>
      </c>
      <c r="B1285" s="1" t="s">
        <v>8821</v>
      </c>
      <c r="C1285" s="763" t="s">
        <v>23</v>
      </c>
      <c r="D1285" s="690">
        <v>1</v>
      </c>
      <c r="E1285" s="382">
        <v>51512.83</v>
      </c>
      <c r="F1285" s="382">
        <v>0</v>
      </c>
      <c r="G1285" s="382">
        <v>51512.83</v>
      </c>
      <c r="H1285" s="386">
        <v>44517</v>
      </c>
      <c r="I1285" s="1" t="s">
        <v>9025</v>
      </c>
      <c r="J1285" s="384" t="s">
        <v>23</v>
      </c>
    </row>
    <row r="1286" spans="1:10" s="385" customFormat="1" ht="102.75" customHeight="1">
      <c r="A1286" s="477">
        <v>26</v>
      </c>
      <c r="B1286" s="1" t="s">
        <v>8821</v>
      </c>
      <c r="C1286" s="763" t="s">
        <v>23</v>
      </c>
      <c r="D1286" s="690">
        <v>1</v>
      </c>
      <c r="E1286" s="382">
        <v>51512.83</v>
      </c>
      <c r="F1286" s="382">
        <v>0</v>
      </c>
      <c r="G1286" s="382">
        <v>51512.83</v>
      </c>
      <c r="H1286" s="386">
        <v>44517</v>
      </c>
      <c r="I1286" s="1" t="s">
        <v>9025</v>
      </c>
      <c r="J1286" s="384" t="s">
        <v>23</v>
      </c>
    </row>
    <row r="1287" spans="1:10" s="385" customFormat="1" ht="102.75" customHeight="1">
      <c r="A1287" s="477">
        <v>27</v>
      </c>
      <c r="B1287" s="1" t="s">
        <v>8821</v>
      </c>
      <c r="C1287" s="763" t="s">
        <v>23</v>
      </c>
      <c r="D1287" s="690">
        <v>1</v>
      </c>
      <c r="E1287" s="382">
        <v>51512.83</v>
      </c>
      <c r="F1287" s="382">
        <v>0</v>
      </c>
      <c r="G1287" s="382">
        <v>51512.83</v>
      </c>
      <c r="H1287" s="386">
        <v>44517</v>
      </c>
      <c r="I1287" s="1" t="s">
        <v>9025</v>
      </c>
      <c r="J1287" s="384" t="s">
        <v>23</v>
      </c>
    </row>
    <row r="1288" spans="1:10" s="385" customFormat="1" ht="102.75" customHeight="1">
      <c r="A1288" s="477">
        <v>28</v>
      </c>
      <c r="B1288" s="1" t="s">
        <v>8821</v>
      </c>
      <c r="C1288" s="763" t="s">
        <v>23</v>
      </c>
      <c r="D1288" s="690">
        <v>1</v>
      </c>
      <c r="E1288" s="382">
        <v>51512.83</v>
      </c>
      <c r="F1288" s="382">
        <v>0</v>
      </c>
      <c r="G1288" s="382">
        <v>51512.83</v>
      </c>
      <c r="H1288" s="386">
        <v>44517</v>
      </c>
      <c r="I1288" s="1" t="s">
        <v>9025</v>
      </c>
      <c r="J1288" s="384" t="s">
        <v>23</v>
      </c>
    </row>
    <row r="1289" spans="1:10" s="385" customFormat="1" ht="102.75" customHeight="1">
      <c r="A1289" s="477">
        <v>29</v>
      </c>
      <c r="B1289" s="1" t="s">
        <v>8821</v>
      </c>
      <c r="C1289" s="763" t="s">
        <v>23</v>
      </c>
      <c r="D1289" s="690">
        <v>1</v>
      </c>
      <c r="E1289" s="382">
        <v>51512.83</v>
      </c>
      <c r="F1289" s="382">
        <v>0</v>
      </c>
      <c r="G1289" s="382">
        <v>51512.83</v>
      </c>
      <c r="H1289" s="386">
        <v>44517</v>
      </c>
      <c r="I1289" s="1" t="s">
        <v>9025</v>
      </c>
      <c r="J1289" s="384" t="s">
        <v>23</v>
      </c>
    </row>
    <row r="1290" spans="1:10" s="385" customFormat="1" ht="102.75" customHeight="1">
      <c r="A1290" s="477">
        <v>30</v>
      </c>
      <c r="B1290" s="1" t="s">
        <v>8821</v>
      </c>
      <c r="C1290" s="763" t="s">
        <v>23</v>
      </c>
      <c r="D1290" s="690">
        <v>1</v>
      </c>
      <c r="E1290" s="382">
        <v>51512.83</v>
      </c>
      <c r="F1290" s="382">
        <v>0</v>
      </c>
      <c r="G1290" s="382">
        <v>51512.83</v>
      </c>
      <c r="H1290" s="386">
        <v>44517</v>
      </c>
      <c r="I1290" s="1" t="s">
        <v>9025</v>
      </c>
      <c r="J1290" s="384" t="s">
        <v>23</v>
      </c>
    </row>
    <row r="1291" spans="1:10" s="385" customFormat="1" ht="102.75" customHeight="1">
      <c r="A1291" s="477">
        <v>31</v>
      </c>
      <c r="B1291" s="1" t="s">
        <v>8821</v>
      </c>
      <c r="C1291" s="763" t="s">
        <v>23</v>
      </c>
      <c r="D1291" s="690">
        <v>1</v>
      </c>
      <c r="E1291" s="382">
        <v>51512.83</v>
      </c>
      <c r="F1291" s="382">
        <v>0</v>
      </c>
      <c r="G1291" s="382">
        <v>51512.83</v>
      </c>
      <c r="H1291" s="386">
        <v>44517</v>
      </c>
      <c r="I1291" s="1" t="s">
        <v>9025</v>
      </c>
      <c r="J1291" s="384" t="s">
        <v>23</v>
      </c>
    </row>
    <row r="1292" spans="1:10" s="385" customFormat="1" ht="102.75" customHeight="1">
      <c r="A1292" s="477">
        <v>32</v>
      </c>
      <c r="B1292" s="1" t="s">
        <v>8821</v>
      </c>
      <c r="C1292" s="763" t="s">
        <v>23</v>
      </c>
      <c r="D1292" s="690">
        <v>1</v>
      </c>
      <c r="E1292" s="382">
        <v>51512.83</v>
      </c>
      <c r="F1292" s="382">
        <v>0</v>
      </c>
      <c r="G1292" s="382">
        <v>51512.83</v>
      </c>
      <c r="H1292" s="386">
        <v>44517</v>
      </c>
      <c r="I1292" s="1" t="s">
        <v>9025</v>
      </c>
      <c r="J1292" s="384" t="s">
        <v>23</v>
      </c>
    </row>
    <row r="1293" spans="1:10" s="385" customFormat="1" ht="102.75" customHeight="1">
      <c r="A1293" s="477">
        <v>33</v>
      </c>
      <c r="B1293" s="1" t="s">
        <v>8821</v>
      </c>
      <c r="C1293" s="763" t="s">
        <v>23</v>
      </c>
      <c r="D1293" s="690">
        <v>1</v>
      </c>
      <c r="E1293" s="382">
        <v>51512.83</v>
      </c>
      <c r="F1293" s="382">
        <v>0</v>
      </c>
      <c r="G1293" s="382">
        <v>51512.83</v>
      </c>
      <c r="H1293" s="386">
        <v>44517</v>
      </c>
      <c r="I1293" s="1" t="s">
        <v>9025</v>
      </c>
      <c r="J1293" s="384" t="s">
        <v>23</v>
      </c>
    </row>
    <row r="1294" spans="1:10" s="385" customFormat="1" ht="102.75" customHeight="1">
      <c r="A1294" s="477">
        <v>34</v>
      </c>
      <c r="B1294" s="1" t="s">
        <v>8821</v>
      </c>
      <c r="C1294" s="763" t="s">
        <v>23</v>
      </c>
      <c r="D1294" s="690">
        <v>1</v>
      </c>
      <c r="E1294" s="382">
        <v>51512.83</v>
      </c>
      <c r="F1294" s="382">
        <v>0</v>
      </c>
      <c r="G1294" s="382">
        <v>51512.83</v>
      </c>
      <c r="H1294" s="386">
        <v>44517</v>
      </c>
      <c r="I1294" s="1" t="s">
        <v>9025</v>
      </c>
      <c r="J1294" s="384" t="s">
        <v>23</v>
      </c>
    </row>
    <row r="1295" spans="1:10" s="385" customFormat="1" ht="102.75" customHeight="1">
      <c r="A1295" s="477">
        <v>35</v>
      </c>
      <c r="B1295" s="1" t="s">
        <v>8821</v>
      </c>
      <c r="C1295" s="763" t="s">
        <v>23</v>
      </c>
      <c r="D1295" s="690">
        <v>1</v>
      </c>
      <c r="E1295" s="382">
        <v>51512.83</v>
      </c>
      <c r="F1295" s="382">
        <v>0</v>
      </c>
      <c r="G1295" s="382">
        <v>51512.83</v>
      </c>
      <c r="H1295" s="386">
        <v>44517</v>
      </c>
      <c r="I1295" s="1" t="s">
        <v>9025</v>
      </c>
      <c r="J1295" s="384" t="s">
        <v>23</v>
      </c>
    </row>
    <row r="1296" spans="1:10" s="385" customFormat="1" ht="102.75" customHeight="1">
      <c r="A1296" s="477">
        <v>36</v>
      </c>
      <c r="B1296" s="1" t="s">
        <v>8821</v>
      </c>
      <c r="C1296" s="763" t="s">
        <v>23</v>
      </c>
      <c r="D1296" s="690">
        <v>1</v>
      </c>
      <c r="E1296" s="382">
        <v>51512.83</v>
      </c>
      <c r="F1296" s="382">
        <v>0</v>
      </c>
      <c r="G1296" s="382">
        <v>51512.83</v>
      </c>
      <c r="H1296" s="386">
        <v>44517</v>
      </c>
      <c r="I1296" s="1" t="s">
        <v>9025</v>
      </c>
      <c r="J1296" s="384" t="s">
        <v>23</v>
      </c>
    </row>
    <row r="1297" spans="1:10" s="385" customFormat="1" ht="102.75" customHeight="1">
      <c r="A1297" s="477">
        <v>37</v>
      </c>
      <c r="B1297" s="1" t="s">
        <v>8821</v>
      </c>
      <c r="C1297" s="763" t="s">
        <v>23</v>
      </c>
      <c r="D1297" s="690">
        <v>1</v>
      </c>
      <c r="E1297" s="382">
        <v>51512.83</v>
      </c>
      <c r="F1297" s="382">
        <v>0</v>
      </c>
      <c r="G1297" s="382">
        <v>51512.83</v>
      </c>
      <c r="H1297" s="386">
        <v>44517</v>
      </c>
      <c r="I1297" s="1" t="s">
        <v>9025</v>
      </c>
      <c r="J1297" s="384" t="s">
        <v>23</v>
      </c>
    </row>
    <row r="1298" spans="1:10" s="385" customFormat="1" ht="102.75" customHeight="1">
      <c r="A1298" s="477">
        <v>38</v>
      </c>
      <c r="B1298" s="1" t="s">
        <v>8821</v>
      </c>
      <c r="C1298" s="763" t="s">
        <v>23</v>
      </c>
      <c r="D1298" s="690">
        <v>1</v>
      </c>
      <c r="E1298" s="382">
        <v>51512.83</v>
      </c>
      <c r="F1298" s="382">
        <v>0</v>
      </c>
      <c r="G1298" s="382">
        <v>51512.83</v>
      </c>
      <c r="H1298" s="386">
        <v>44517</v>
      </c>
      <c r="I1298" s="1" t="s">
        <v>9025</v>
      </c>
      <c r="J1298" s="384" t="s">
        <v>23</v>
      </c>
    </row>
    <row r="1299" spans="1:10" s="385" customFormat="1" ht="102.75" customHeight="1">
      <c r="A1299" s="477">
        <v>39</v>
      </c>
      <c r="B1299" s="1" t="s">
        <v>8821</v>
      </c>
      <c r="C1299" s="763" t="s">
        <v>23</v>
      </c>
      <c r="D1299" s="690">
        <v>1</v>
      </c>
      <c r="E1299" s="382">
        <v>51512.83</v>
      </c>
      <c r="F1299" s="382">
        <v>0</v>
      </c>
      <c r="G1299" s="382">
        <v>51512.83</v>
      </c>
      <c r="H1299" s="386">
        <v>44517</v>
      </c>
      <c r="I1299" s="1" t="s">
        <v>9025</v>
      </c>
      <c r="J1299" s="384" t="s">
        <v>23</v>
      </c>
    </row>
    <row r="1300" spans="1:10" s="385" customFormat="1" ht="102.75" customHeight="1">
      <c r="A1300" s="477">
        <v>40</v>
      </c>
      <c r="B1300" s="1" t="s">
        <v>8821</v>
      </c>
      <c r="C1300" s="763" t="s">
        <v>23</v>
      </c>
      <c r="D1300" s="690">
        <v>1</v>
      </c>
      <c r="E1300" s="382">
        <v>51512.83</v>
      </c>
      <c r="F1300" s="382">
        <v>0</v>
      </c>
      <c r="G1300" s="382">
        <v>51512.83</v>
      </c>
      <c r="H1300" s="386">
        <v>44517</v>
      </c>
      <c r="I1300" s="1" t="s">
        <v>9025</v>
      </c>
      <c r="J1300" s="384" t="s">
        <v>23</v>
      </c>
    </row>
    <row r="1301" spans="1:10" s="385" customFormat="1" ht="102.75" customHeight="1">
      <c r="A1301" s="477">
        <v>41</v>
      </c>
      <c r="B1301" s="1" t="s">
        <v>8821</v>
      </c>
      <c r="C1301" s="763" t="s">
        <v>23</v>
      </c>
      <c r="D1301" s="690">
        <v>1</v>
      </c>
      <c r="E1301" s="382">
        <v>51512.83</v>
      </c>
      <c r="F1301" s="382">
        <v>0</v>
      </c>
      <c r="G1301" s="382">
        <v>51512.83</v>
      </c>
      <c r="H1301" s="386">
        <v>44517</v>
      </c>
      <c r="I1301" s="1" t="s">
        <v>9025</v>
      </c>
      <c r="J1301" s="384" t="s">
        <v>23</v>
      </c>
    </row>
    <row r="1302" spans="1:10" s="385" customFormat="1" ht="102.75" customHeight="1">
      <c r="A1302" s="477">
        <v>42</v>
      </c>
      <c r="B1302" s="1" t="s">
        <v>8821</v>
      </c>
      <c r="C1302" s="763" t="s">
        <v>23</v>
      </c>
      <c r="D1302" s="690">
        <v>1</v>
      </c>
      <c r="E1302" s="382">
        <v>51512.83</v>
      </c>
      <c r="F1302" s="382">
        <v>0</v>
      </c>
      <c r="G1302" s="382">
        <v>51512.83</v>
      </c>
      <c r="H1302" s="386">
        <v>44517</v>
      </c>
      <c r="I1302" s="1" t="s">
        <v>9025</v>
      </c>
      <c r="J1302" s="384" t="s">
        <v>23</v>
      </c>
    </row>
    <row r="1303" spans="1:10" s="385" customFormat="1" ht="102.75" customHeight="1">
      <c r="A1303" s="477">
        <v>43</v>
      </c>
      <c r="B1303" s="1" t="s">
        <v>8821</v>
      </c>
      <c r="C1303" s="763" t="s">
        <v>23</v>
      </c>
      <c r="D1303" s="690">
        <v>1</v>
      </c>
      <c r="E1303" s="382">
        <v>51512.83</v>
      </c>
      <c r="F1303" s="382">
        <v>0</v>
      </c>
      <c r="G1303" s="382">
        <v>51512.83</v>
      </c>
      <c r="H1303" s="386">
        <v>44517</v>
      </c>
      <c r="I1303" s="1" t="s">
        <v>9025</v>
      </c>
      <c r="J1303" s="384" t="s">
        <v>23</v>
      </c>
    </row>
    <row r="1304" spans="1:10" s="385" customFormat="1" ht="102.75" customHeight="1">
      <c r="A1304" s="477">
        <v>44</v>
      </c>
      <c r="B1304" s="1" t="s">
        <v>8821</v>
      </c>
      <c r="C1304" s="763" t="s">
        <v>23</v>
      </c>
      <c r="D1304" s="690">
        <v>1</v>
      </c>
      <c r="E1304" s="382">
        <v>51512.83</v>
      </c>
      <c r="F1304" s="382">
        <v>0</v>
      </c>
      <c r="G1304" s="382">
        <v>51512.83</v>
      </c>
      <c r="H1304" s="386">
        <v>44517</v>
      </c>
      <c r="I1304" s="1" t="s">
        <v>9025</v>
      </c>
      <c r="J1304" s="384" t="s">
        <v>23</v>
      </c>
    </row>
    <row r="1305" spans="1:10" s="385" customFormat="1" ht="102.75" customHeight="1">
      <c r="A1305" s="477">
        <v>45</v>
      </c>
      <c r="B1305" s="1" t="s">
        <v>8821</v>
      </c>
      <c r="C1305" s="763" t="s">
        <v>23</v>
      </c>
      <c r="D1305" s="690">
        <v>1</v>
      </c>
      <c r="E1305" s="382">
        <v>51512.83</v>
      </c>
      <c r="F1305" s="382">
        <v>0</v>
      </c>
      <c r="G1305" s="382">
        <v>51512.83</v>
      </c>
      <c r="H1305" s="386">
        <v>44517</v>
      </c>
      <c r="I1305" s="1" t="s">
        <v>9025</v>
      </c>
      <c r="J1305" s="384" t="s">
        <v>23</v>
      </c>
    </row>
    <row r="1306" spans="1:10" s="385" customFormat="1" ht="102.75" customHeight="1">
      <c r="A1306" s="477">
        <v>46</v>
      </c>
      <c r="B1306" s="1" t="s">
        <v>8787</v>
      </c>
      <c r="C1306" s="763" t="s">
        <v>23</v>
      </c>
      <c r="D1306" s="690">
        <v>1</v>
      </c>
      <c r="E1306" s="382">
        <v>62282.09</v>
      </c>
      <c r="F1306" s="382">
        <v>0</v>
      </c>
      <c r="G1306" s="382">
        <v>62282.09</v>
      </c>
      <c r="H1306" s="386">
        <v>44508</v>
      </c>
      <c r="I1306" s="1" t="s">
        <v>9026</v>
      </c>
      <c r="J1306" s="384" t="s">
        <v>23</v>
      </c>
    </row>
    <row r="1307" spans="1:10" s="385" customFormat="1" ht="102.75" customHeight="1">
      <c r="A1307" s="477">
        <v>47</v>
      </c>
      <c r="B1307" s="1" t="s">
        <v>9027</v>
      </c>
      <c r="C1307" s="763" t="s">
        <v>23</v>
      </c>
      <c r="D1307" s="690">
        <v>1</v>
      </c>
      <c r="E1307" s="382">
        <v>62904</v>
      </c>
      <c r="F1307" s="382">
        <v>0</v>
      </c>
      <c r="G1307" s="382">
        <v>62282.09</v>
      </c>
      <c r="H1307" s="386">
        <v>44508</v>
      </c>
      <c r="I1307" s="1" t="s">
        <v>9026</v>
      </c>
      <c r="J1307" s="384" t="s">
        <v>23</v>
      </c>
    </row>
    <row r="1308" spans="1:10" s="385" customFormat="1" ht="102.75" customHeight="1">
      <c r="A1308" s="477">
        <v>48</v>
      </c>
      <c r="B1308" s="1" t="s">
        <v>9027</v>
      </c>
      <c r="C1308" s="763" t="s">
        <v>23</v>
      </c>
      <c r="D1308" s="690">
        <v>1</v>
      </c>
      <c r="E1308" s="382">
        <v>62904</v>
      </c>
      <c r="F1308" s="382">
        <v>0</v>
      </c>
      <c r="G1308" s="382">
        <v>62282.09</v>
      </c>
      <c r="H1308" s="386">
        <v>44508</v>
      </c>
      <c r="I1308" s="1" t="s">
        <v>9026</v>
      </c>
      <c r="J1308" s="384" t="s">
        <v>23</v>
      </c>
    </row>
    <row r="1309" spans="1:10" s="385" customFormat="1" ht="102.75" customHeight="1">
      <c r="A1309" s="477">
        <v>49</v>
      </c>
      <c r="B1309" s="1" t="s">
        <v>8797</v>
      </c>
      <c r="C1309" s="763" t="s">
        <v>23</v>
      </c>
      <c r="D1309" s="690">
        <v>1</v>
      </c>
      <c r="E1309" s="382">
        <v>75271.75</v>
      </c>
      <c r="F1309" s="382">
        <v>0</v>
      </c>
      <c r="G1309" s="382">
        <v>75271.75</v>
      </c>
      <c r="H1309" s="386">
        <v>44378</v>
      </c>
      <c r="I1309" s="1" t="s">
        <v>9028</v>
      </c>
      <c r="J1309" s="384" t="s">
        <v>23</v>
      </c>
    </row>
    <row r="1310" spans="1:10" s="385" customFormat="1" ht="102.75" customHeight="1">
      <c r="A1310" s="477">
        <v>50</v>
      </c>
      <c r="B1310" s="1" t="s">
        <v>8797</v>
      </c>
      <c r="C1310" s="763" t="s">
        <v>23</v>
      </c>
      <c r="D1310" s="690">
        <v>1</v>
      </c>
      <c r="E1310" s="382">
        <v>75271.75</v>
      </c>
      <c r="F1310" s="382">
        <v>0</v>
      </c>
      <c r="G1310" s="382">
        <v>75271.75</v>
      </c>
      <c r="H1310" s="386">
        <v>44378</v>
      </c>
      <c r="I1310" s="1" t="s">
        <v>9028</v>
      </c>
      <c r="J1310" s="384" t="s">
        <v>23</v>
      </c>
    </row>
    <row r="1311" spans="1:10" s="385" customFormat="1" ht="102.75" customHeight="1">
      <c r="A1311" s="477">
        <v>51</v>
      </c>
      <c r="B1311" s="1" t="s">
        <v>8797</v>
      </c>
      <c r="C1311" s="763" t="s">
        <v>23</v>
      </c>
      <c r="D1311" s="690">
        <v>1</v>
      </c>
      <c r="E1311" s="382">
        <v>75271.75</v>
      </c>
      <c r="F1311" s="382">
        <v>0</v>
      </c>
      <c r="G1311" s="382">
        <v>75271.75</v>
      </c>
      <c r="H1311" s="386">
        <v>44378</v>
      </c>
      <c r="I1311" s="1" t="s">
        <v>9028</v>
      </c>
      <c r="J1311" s="384" t="s">
        <v>23</v>
      </c>
    </row>
    <row r="1312" spans="1:10" s="42" customFormat="1" ht="22.5">
      <c r="A1312" s="106" t="s">
        <v>1716</v>
      </c>
      <c r="B1312" s="153" t="s">
        <v>3831</v>
      </c>
      <c r="C1312" s="155"/>
      <c r="D1312" s="691">
        <f>SUM(D1261:D1311)</f>
        <v>51</v>
      </c>
      <c r="E1312" s="692">
        <f>SUM(E1261:E1311)</f>
        <v>3978400.944000002</v>
      </c>
      <c r="F1312" s="692">
        <f>SUM(F1261:F1311)</f>
        <v>314548.29000000004</v>
      </c>
      <c r="G1312" s="693">
        <f>SUM(G1261:G1311)</f>
        <v>3662608.8340000017</v>
      </c>
      <c r="H1312" s="26" t="s">
        <v>23</v>
      </c>
      <c r="I1312" s="105" t="s">
        <v>23</v>
      </c>
      <c r="J1312" s="26" t="s">
        <v>23</v>
      </c>
    </row>
    <row r="1313" spans="1:10" s="42" customFormat="1" ht="22.5">
      <c r="A1313" s="106" t="s">
        <v>1718</v>
      </c>
      <c r="B1313" s="1052" t="s">
        <v>3832</v>
      </c>
      <c r="C1313" s="1057"/>
      <c r="D1313" s="1057"/>
      <c r="E1313" s="1057"/>
      <c r="F1313" s="1057"/>
      <c r="G1313" s="1057"/>
      <c r="H1313" s="1057"/>
      <c r="I1313" s="1057"/>
      <c r="J1313" s="1058"/>
    </row>
    <row r="1314" spans="1:10" s="42" customFormat="1" ht="40.5">
      <c r="A1314" s="44">
        <v>1</v>
      </c>
      <c r="B1314" s="21" t="s">
        <v>4046</v>
      </c>
      <c r="C1314" s="21" t="s">
        <v>23</v>
      </c>
      <c r="D1314" s="282">
        <v>1</v>
      </c>
      <c r="E1314" s="37">
        <v>42000</v>
      </c>
      <c r="F1314" s="398">
        <v>0</v>
      </c>
      <c r="G1314" s="27">
        <v>42000</v>
      </c>
      <c r="H1314" s="20">
        <v>42024</v>
      </c>
      <c r="I1314" s="28" t="s">
        <v>4191</v>
      </c>
      <c r="J1314" s="18" t="s">
        <v>23</v>
      </c>
    </row>
    <row r="1315" spans="1:10" s="42" customFormat="1" ht="40.5">
      <c r="A1315" s="44">
        <v>2</v>
      </c>
      <c r="B1315" s="21" t="s">
        <v>4107</v>
      </c>
      <c r="C1315" s="21" t="s">
        <v>23</v>
      </c>
      <c r="D1315" s="282">
        <v>1</v>
      </c>
      <c r="E1315" s="37">
        <v>43520</v>
      </c>
      <c r="F1315" s="398">
        <v>0</v>
      </c>
      <c r="G1315" s="27">
        <v>43520</v>
      </c>
      <c r="H1315" s="20">
        <v>40921</v>
      </c>
      <c r="I1315" s="28" t="s">
        <v>3856</v>
      </c>
      <c r="J1315" s="18"/>
    </row>
    <row r="1316" spans="1:10" s="42" customFormat="1" ht="40.5">
      <c r="A1316" s="44">
        <v>3</v>
      </c>
      <c r="B1316" s="21" t="s">
        <v>3941</v>
      </c>
      <c r="C1316" s="21" t="s">
        <v>23</v>
      </c>
      <c r="D1316" s="282">
        <v>1</v>
      </c>
      <c r="E1316" s="37">
        <v>48250</v>
      </c>
      <c r="F1316" s="398">
        <v>0</v>
      </c>
      <c r="G1316" s="27">
        <v>48250</v>
      </c>
      <c r="H1316" s="20">
        <v>41269</v>
      </c>
      <c r="I1316" s="28" t="s">
        <v>3997</v>
      </c>
      <c r="J1316" s="18"/>
    </row>
    <row r="1317" spans="1:10" s="42" customFormat="1" ht="93.75">
      <c r="A1317" s="44">
        <v>4</v>
      </c>
      <c r="B1317" s="468" t="s">
        <v>6009</v>
      </c>
      <c r="C1317" s="468" t="s">
        <v>6010</v>
      </c>
      <c r="D1317" s="690">
        <v>1</v>
      </c>
      <c r="E1317" s="6">
        <v>49682.5</v>
      </c>
      <c r="F1317" s="383">
        <v>0</v>
      </c>
      <c r="G1317" s="383">
        <f>E1317-F1317</f>
        <v>49682.5</v>
      </c>
      <c r="H1317" s="387">
        <v>44083</v>
      </c>
      <c r="I1317" s="1" t="s">
        <v>6075</v>
      </c>
      <c r="J1317" s="18"/>
    </row>
    <row r="1318" spans="1:10" s="534" customFormat="1" ht="96.75" customHeight="1">
      <c r="A1318" s="477">
        <v>5</v>
      </c>
      <c r="B1318" s="468" t="s">
        <v>8789</v>
      </c>
      <c r="C1318" s="763" t="s">
        <v>23</v>
      </c>
      <c r="D1318" s="690">
        <v>1</v>
      </c>
      <c r="E1318" s="3">
        <v>44317</v>
      </c>
      <c r="F1318" s="383">
        <v>0</v>
      </c>
      <c r="G1318" s="3">
        <v>44317</v>
      </c>
      <c r="H1318" s="387">
        <v>44508</v>
      </c>
      <c r="I1318" s="1" t="s">
        <v>9026</v>
      </c>
      <c r="J1318" s="384"/>
    </row>
    <row r="1319" spans="1:10" s="534" customFormat="1" ht="96.75" customHeight="1">
      <c r="A1319" s="477">
        <v>6</v>
      </c>
      <c r="B1319" s="468" t="s">
        <v>8789</v>
      </c>
      <c r="C1319" s="763" t="s">
        <v>23</v>
      </c>
      <c r="D1319" s="690">
        <v>1</v>
      </c>
      <c r="E1319" s="3">
        <v>44317</v>
      </c>
      <c r="F1319" s="383">
        <v>0</v>
      </c>
      <c r="G1319" s="3">
        <v>44317</v>
      </c>
      <c r="H1319" s="387">
        <v>44508</v>
      </c>
      <c r="I1319" s="1" t="s">
        <v>9026</v>
      </c>
      <c r="J1319" s="384"/>
    </row>
    <row r="1320" spans="1:10" s="534" customFormat="1" ht="96.75" customHeight="1">
      <c r="A1320" s="477">
        <v>7</v>
      </c>
      <c r="B1320" s="468" t="s">
        <v>8789</v>
      </c>
      <c r="C1320" s="763" t="s">
        <v>23</v>
      </c>
      <c r="D1320" s="690">
        <v>1</v>
      </c>
      <c r="E1320" s="3">
        <v>44317</v>
      </c>
      <c r="F1320" s="383">
        <v>0</v>
      </c>
      <c r="G1320" s="3">
        <v>44317</v>
      </c>
      <c r="H1320" s="387">
        <v>44508</v>
      </c>
      <c r="I1320" s="1" t="s">
        <v>9026</v>
      </c>
      <c r="J1320" s="384"/>
    </row>
    <row r="1321" spans="1:10" s="534" customFormat="1" ht="96.75" customHeight="1">
      <c r="A1321" s="477">
        <v>8</v>
      </c>
      <c r="B1321" s="468" t="s">
        <v>8789</v>
      </c>
      <c r="C1321" s="763" t="s">
        <v>23</v>
      </c>
      <c r="D1321" s="690">
        <v>1</v>
      </c>
      <c r="E1321" s="3">
        <v>44317</v>
      </c>
      <c r="F1321" s="383">
        <v>0</v>
      </c>
      <c r="G1321" s="3">
        <v>44317</v>
      </c>
      <c r="H1321" s="387">
        <v>44508</v>
      </c>
      <c r="I1321" s="1" t="s">
        <v>9026</v>
      </c>
      <c r="J1321" s="384"/>
    </row>
    <row r="1322" spans="1:10" s="534" customFormat="1" ht="96.75" customHeight="1">
      <c r="A1322" s="477">
        <v>9</v>
      </c>
      <c r="B1322" s="468" t="s">
        <v>8789</v>
      </c>
      <c r="C1322" s="763" t="s">
        <v>23</v>
      </c>
      <c r="D1322" s="690">
        <v>1</v>
      </c>
      <c r="E1322" s="3">
        <v>44317</v>
      </c>
      <c r="F1322" s="383">
        <v>0</v>
      </c>
      <c r="G1322" s="3">
        <v>44317</v>
      </c>
      <c r="H1322" s="387">
        <v>44508</v>
      </c>
      <c r="I1322" s="1" t="s">
        <v>9026</v>
      </c>
      <c r="J1322" s="384"/>
    </row>
    <row r="1323" spans="1:10" s="534" customFormat="1" ht="96.75" customHeight="1">
      <c r="A1323" s="477">
        <v>10</v>
      </c>
      <c r="B1323" s="468" t="s">
        <v>8789</v>
      </c>
      <c r="C1323" s="763" t="s">
        <v>23</v>
      </c>
      <c r="D1323" s="690">
        <v>1</v>
      </c>
      <c r="E1323" s="3">
        <v>44317</v>
      </c>
      <c r="F1323" s="383">
        <v>0</v>
      </c>
      <c r="G1323" s="3">
        <v>44317</v>
      </c>
      <c r="H1323" s="387">
        <v>44508</v>
      </c>
      <c r="I1323" s="1" t="s">
        <v>9026</v>
      </c>
      <c r="J1323" s="384"/>
    </row>
    <row r="1324" spans="1:10" s="534" customFormat="1" ht="96.75" customHeight="1">
      <c r="A1324" s="477">
        <v>11</v>
      </c>
      <c r="B1324" s="468" t="s">
        <v>8789</v>
      </c>
      <c r="C1324" s="763" t="s">
        <v>23</v>
      </c>
      <c r="D1324" s="690">
        <v>1</v>
      </c>
      <c r="E1324" s="3">
        <v>44317</v>
      </c>
      <c r="F1324" s="383">
        <v>0</v>
      </c>
      <c r="G1324" s="3">
        <v>44317</v>
      </c>
      <c r="H1324" s="387">
        <v>44508</v>
      </c>
      <c r="I1324" s="1" t="s">
        <v>9026</v>
      </c>
      <c r="J1324" s="384"/>
    </row>
    <row r="1325" spans="1:10" s="534" customFormat="1" ht="96.75" customHeight="1">
      <c r="A1325" s="477">
        <v>12</v>
      </c>
      <c r="B1325" s="468" t="s">
        <v>8789</v>
      </c>
      <c r="C1325" s="763" t="s">
        <v>23</v>
      </c>
      <c r="D1325" s="690">
        <v>1</v>
      </c>
      <c r="E1325" s="3">
        <v>44317</v>
      </c>
      <c r="F1325" s="383">
        <v>0</v>
      </c>
      <c r="G1325" s="3">
        <v>44317</v>
      </c>
      <c r="H1325" s="387">
        <v>44508</v>
      </c>
      <c r="I1325" s="1" t="s">
        <v>9026</v>
      </c>
      <c r="J1325" s="384"/>
    </row>
    <row r="1326" spans="1:10" s="534" customFormat="1" ht="96.75" customHeight="1">
      <c r="A1326" s="477">
        <v>13</v>
      </c>
      <c r="B1326" s="468" t="s">
        <v>8789</v>
      </c>
      <c r="C1326" s="763" t="s">
        <v>23</v>
      </c>
      <c r="D1326" s="690">
        <v>1</v>
      </c>
      <c r="E1326" s="3">
        <v>44317</v>
      </c>
      <c r="F1326" s="383">
        <v>0</v>
      </c>
      <c r="G1326" s="3">
        <v>44317</v>
      </c>
      <c r="H1326" s="387">
        <v>44508</v>
      </c>
      <c r="I1326" s="1" t="s">
        <v>9026</v>
      </c>
      <c r="J1326" s="384"/>
    </row>
    <row r="1327" spans="1:10" s="534" customFormat="1" ht="96.75" customHeight="1">
      <c r="A1327" s="477">
        <v>14</v>
      </c>
      <c r="B1327" s="468" t="s">
        <v>8789</v>
      </c>
      <c r="C1327" s="763" t="s">
        <v>23</v>
      </c>
      <c r="D1327" s="690">
        <v>1</v>
      </c>
      <c r="E1327" s="3">
        <v>44317</v>
      </c>
      <c r="F1327" s="383">
        <v>0</v>
      </c>
      <c r="G1327" s="3">
        <v>44317</v>
      </c>
      <c r="H1327" s="387">
        <v>44508</v>
      </c>
      <c r="I1327" s="1" t="s">
        <v>9026</v>
      </c>
      <c r="J1327" s="384"/>
    </row>
    <row r="1328" spans="1:10" s="534" customFormat="1" ht="96.75" customHeight="1">
      <c r="A1328" s="477">
        <v>15</v>
      </c>
      <c r="B1328" s="468" t="s">
        <v>8789</v>
      </c>
      <c r="C1328" s="763" t="s">
        <v>23</v>
      </c>
      <c r="D1328" s="690">
        <v>1</v>
      </c>
      <c r="E1328" s="3">
        <v>44317</v>
      </c>
      <c r="F1328" s="383">
        <v>0</v>
      </c>
      <c r="G1328" s="3">
        <v>44317</v>
      </c>
      <c r="H1328" s="387">
        <v>44508</v>
      </c>
      <c r="I1328" s="1" t="s">
        <v>9026</v>
      </c>
      <c r="J1328" s="384"/>
    </row>
    <row r="1329" spans="1:10" s="534" customFormat="1" ht="96.75" customHeight="1">
      <c r="A1329" s="477">
        <v>16</v>
      </c>
      <c r="B1329" s="468" t="s">
        <v>8793</v>
      </c>
      <c r="C1329" s="763" t="s">
        <v>23</v>
      </c>
      <c r="D1329" s="690">
        <v>1</v>
      </c>
      <c r="E1329" s="3">
        <v>45815</v>
      </c>
      <c r="F1329" s="383">
        <v>0</v>
      </c>
      <c r="G1329" s="383">
        <v>45815</v>
      </c>
      <c r="H1329" s="387">
        <v>44440</v>
      </c>
      <c r="I1329" s="1" t="s">
        <v>9029</v>
      </c>
      <c r="J1329" s="384"/>
    </row>
    <row r="1330" spans="1:10" s="534" customFormat="1" ht="96.75" customHeight="1">
      <c r="A1330" s="477">
        <v>17</v>
      </c>
      <c r="B1330" s="468" t="s">
        <v>8793</v>
      </c>
      <c r="C1330" s="763" t="s">
        <v>23</v>
      </c>
      <c r="D1330" s="690">
        <v>1</v>
      </c>
      <c r="E1330" s="3">
        <v>45815</v>
      </c>
      <c r="F1330" s="383">
        <v>0</v>
      </c>
      <c r="G1330" s="3">
        <v>45815</v>
      </c>
      <c r="H1330" s="387">
        <v>44440</v>
      </c>
      <c r="I1330" s="1" t="s">
        <v>9029</v>
      </c>
      <c r="J1330" s="384"/>
    </row>
    <row r="1331" spans="1:10" s="534" customFormat="1" ht="96.75" customHeight="1">
      <c r="A1331" s="477">
        <v>18</v>
      </c>
      <c r="B1331" s="468" t="s">
        <v>8793</v>
      </c>
      <c r="C1331" s="763" t="s">
        <v>23</v>
      </c>
      <c r="D1331" s="690">
        <v>1</v>
      </c>
      <c r="E1331" s="3">
        <v>45815</v>
      </c>
      <c r="F1331" s="383">
        <v>0</v>
      </c>
      <c r="G1331" s="3">
        <v>45815</v>
      </c>
      <c r="H1331" s="387">
        <v>44440</v>
      </c>
      <c r="I1331" s="1" t="s">
        <v>9029</v>
      </c>
      <c r="J1331" s="384"/>
    </row>
    <row r="1332" spans="1:10" s="42" customFormat="1" ht="22.5">
      <c r="A1332" s="106" t="s">
        <v>1718</v>
      </c>
      <c r="B1332" s="153" t="s">
        <v>3844</v>
      </c>
      <c r="C1332" s="155"/>
      <c r="D1332" s="696">
        <f>SUM(D1314:D1331)</f>
        <v>18</v>
      </c>
      <c r="E1332" s="270">
        <f>SUM(E1314:E1331)</f>
        <v>808384.5</v>
      </c>
      <c r="F1332" s="427">
        <v>0</v>
      </c>
      <c r="G1332" s="271">
        <f>SUM(G1314:G1331)</f>
        <v>808384.5</v>
      </c>
      <c r="H1332" s="26" t="s">
        <v>23</v>
      </c>
      <c r="I1332" s="105" t="s">
        <v>23</v>
      </c>
      <c r="J1332" s="26" t="s">
        <v>23</v>
      </c>
    </row>
    <row r="1333" spans="1:10" s="42" customFormat="1" ht="157.5">
      <c r="A1333" s="106" t="s">
        <v>1700</v>
      </c>
      <c r="B1333" s="153" t="s">
        <v>4192</v>
      </c>
      <c r="C1333" s="155"/>
      <c r="D1333" s="23">
        <f>D1259+D1312+D1332</f>
        <v>73</v>
      </c>
      <c r="E1333" s="270">
        <f>E1259+E1312+E1332</f>
        <v>9602535.444000002</v>
      </c>
      <c r="F1333" s="270">
        <f>F1259+F1312+F1332</f>
        <v>1677062.51</v>
      </c>
      <c r="G1333" s="271">
        <f>G1259+G1312+G1332</f>
        <v>7924229.1140000019</v>
      </c>
      <c r="H1333" s="26" t="s">
        <v>23</v>
      </c>
      <c r="I1333" s="105" t="s">
        <v>23</v>
      </c>
      <c r="J1333" s="26" t="s">
        <v>23</v>
      </c>
    </row>
    <row r="1334" spans="1:10" s="42" customFormat="1" ht="27">
      <c r="A1334" s="32" t="s">
        <v>1733</v>
      </c>
      <c r="B1334" s="1071" t="s">
        <v>4193</v>
      </c>
      <c r="C1334" s="1057"/>
      <c r="D1334" s="1057"/>
      <c r="E1334" s="1057"/>
      <c r="F1334" s="1057"/>
      <c r="G1334" s="1057"/>
      <c r="H1334" s="1057"/>
      <c r="I1334" s="1057"/>
      <c r="J1334" s="1057"/>
    </row>
    <row r="1335" spans="1:10" s="42" customFormat="1" ht="22.5">
      <c r="A1335" s="106" t="s">
        <v>1735</v>
      </c>
      <c r="B1335" s="1052" t="s">
        <v>3828</v>
      </c>
      <c r="C1335" s="1057"/>
      <c r="D1335" s="1057"/>
      <c r="E1335" s="1057"/>
      <c r="F1335" s="1057"/>
      <c r="G1335" s="1057"/>
      <c r="H1335" s="1057"/>
      <c r="I1335" s="1057"/>
      <c r="J1335" s="1058"/>
    </row>
    <row r="1336" spans="1:10" s="42" customFormat="1" ht="20.25">
      <c r="A1336" s="44">
        <v>1</v>
      </c>
      <c r="B1336" s="17" t="s">
        <v>23</v>
      </c>
      <c r="C1336" s="12" t="s">
        <v>23</v>
      </c>
      <c r="D1336" s="269">
        <v>0</v>
      </c>
      <c r="E1336" s="269">
        <v>0</v>
      </c>
      <c r="F1336" s="269">
        <v>0</v>
      </c>
      <c r="G1336" s="269">
        <v>0</v>
      </c>
      <c r="H1336" s="19" t="s">
        <v>23</v>
      </c>
      <c r="I1336" s="5" t="s">
        <v>23</v>
      </c>
      <c r="J1336" s="18" t="s">
        <v>23</v>
      </c>
    </row>
    <row r="1337" spans="1:10" s="42" customFormat="1" ht="22.5">
      <c r="A1337" s="106" t="s">
        <v>1735</v>
      </c>
      <c r="B1337" s="153" t="s">
        <v>3829</v>
      </c>
      <c r="C1337" s="155"/>
      <c r="D1337" s="23">
        <v>0</v>
      </c>
      <c r="E1337" s="23">
        <v>0</v>
      </c>
      <c r="F1337" s="23">
        <v>0</v>
      </c>
      <c r="G1337" s="23">
        <v>0</v>
      </c>
      <c r="H1337" s="26" t="s">
        <v>23</v>
      </c>
      <c r="I1337" s="105" t="s">
        <v>23</v>
      </c>
      <c r="J1337" s="26" t="s">
        <v>23</v>
      </c>
    </row>
    <row r="1338" spans="1:10" s="42" customFormat="1" ht="22.5">
      <c r="A1338" s="106" t="s">
        <v>1743</v>
      </c>
      <c r="B1338" s="1052" t="s">
        <v>3830</v>
      </c>
      <c r="C1338" s="1057"/>
      <c r="D1338" s="1057"/>
      <c r="E1338" s="1057"/>
      <c r="F1338" s="1057"/>
      <c r="G1338" s="1057"/>
      <c r="H1338" s="1057"/>
      <c r="I1338" s="1057"/>
      <c r="J1338" s="1058"/>
    </row>
    <row r="1339" spans="1:10" s="42" customFormat="1" ht="40.5">
      <c r="A1339" s="44">
        <v>1</v>
      </c>
      <c r="B1339" s="12" t="s">
        <v>4194</v>
      </c>
      <c r="C1339" s="54" t="s">
        <v>23</v>
      </c>
      <c r="D1339" s="269">
        <v>1</v>
      </c>
      <c r="E1339" s="37">
        <v>110282.4</v>
      </c>
      <c r="F1339" s="398">
        <v>0</v>
      </c>
      <c r="G1339" s="37">
        <v>110282.4</v>
      </c>
      <c r="H1339" s="370">
        <v>40921</v>
      </c>
      <c r="I1339" s="17" t="s">
        <v>3856</v>
      </c>
      <c r="J1339" s="18" t="s">
        <v>23</v>
      </c>
    </row>
    <row r="1340" spans="1:10" s="42" customFormat="1" ht="40.5">
      <c r="A1340" s="44">
        <v>2</v>
      </c>
      <c r="B1340" s="12" t="s">
        <v>4046</v>
      </c>
      <c r="C1340" s="54" t="s">
        <v>23</v>
      </c>
      <c r="D1340" s="269">
        <v>1</v>
      </c>
      <c r="E1340" s="37">
        <v>68000</v>
      </c>
      <c r="F1340" s="398">
        <v>0</v>
      </c>
      <c r="G1340" s="37">
        <v>68000</v>
      </c>
      <c r="H1340" s="370">
        <v>42394</v>
      </c>
      <c r="I1340" s="17" t="s">
        <v>3856</v>
      </c>
      <c r="J1340" s="18"/>
    </row>
    <row r="1341" spans="1:10" s="42" customFormat="1" ht="37.5">
      <c r="A1341" s="44">
        <v>3</v>
      </c>
      <c r="B1341" s="1" t="s">
        <v>4155</v>
      </c>
      <c r="C1341" s="763" t="s">
        <v>23</v>
      </c>
      <c r="D1341" s="381">
        <v>1</v>
      </c>
      <c r="E1341" s="382">
        <v>388560</v>
      </c>
      <c r="F1341" s="383">
        <v>387705.1</v>
      </c>
      <c r="G1341" s="383">
        <f>E1341-F1341</f>
        <v>854.90000000002328</v>
      </c>
      <c r="H1341" s="386">
        <v>43887</v>
      </c>
      <c r="I1341" s="714" t="s">
        <v>6076</v>
      </c>
      <c r="J1341" s="18"/>
    </row>
    <row r="1342" spans="1:10" s="534" customFormat="1" ht="87.75" customHeight="1">
      <c r="A1342" s="477">
        <v>4</v>
      </c>
      <c r="B1342" s="1" t="s">
        <v>8821</v>
      </c>
      <c r="C1342" s="763" t="s">
        <v>23</v>
      </c>
      <c r="D1342" s="381">
        <v>1</v>
      </c>
      <c r="E1342" s="382">
        <v>51512.83</v>
      </c>
      <c r="F1342" s="383">
        <v>0</v>
      </c>
      <c r="G1342" s="382">
        <v>51512.83</v>
      </c>
      <c r="H1342" s="386">
        <v>44517</v>
      </c>
      <c r="I1342" s="714" t="s">
        <v>9010</v>
      </c>
      <c r="J1342" s="384"/>
    </row>
    <row r="1343" spans="1:10" s="534" customFormat="1" ht="87.75" customHeight="1">
      <c r="A1343" s="477">
        <v>5</v>
      </c>
      <c r="B1343" s="1" t="s">
        <v>8821</v>
      </c>
      <c r="C1343" s="763" t="s">
        <v>23</v>
      </c>
      <c r="D1343" s="381">
        <v>1</v>
      </c>
      <c r="E1343" s="382">
        <v>51512.83</v>
      </c>
      <c r="F1343" s="383">
        <v>0</v>
      </c>
      <c r="G1343" s="383">
        <f t="shared" ref="G1343:G1356" si="36">E1343-F1343</f>
        <v>51512.83</v>
      </c>
      <c r="H1343" s="386">
        <v>44517</v>
      </c>
      <c r="I1343" s="714" t="s">
        <v>9010</v>
      </c>
      <c r="J1343" s="384"/>
    </row>
    <row r="1344" spans="1:10" s="534" customFormat="1" ht="87.75" customHeight="1">
      <c r="A1344" s="477">
        <v>6</v>
      </c>
      <c r="B1344" s="1" t="s">
        <v>8821</v>
      </c>
      <c r="C1344" s="763" t="s">
        <v>23</v>
      </c>
      <c r="D1344" s="381">
        <v>1</v>
      </c>
      <c r="E1344" s="382">
        <v>51512.83</v>
      </c>
      <c r="F1344" s="383">
        <v>0</v>
      </c>
      <c r="G1344" s="383">
        <f t="shared" si="36"/>
        <v>51512.83</v>
      </c>
      <c r="H1344" s="386">
        <v>44517</v>
      </c>
      <c r="I1344" s="714" t="s">
        <v>9010</v>
      </c>
      <c r="J1344" s="384"/>
    </row>
    <row r="1345" spans="1:10" s="534" customFormat="1" ht="87.75" customHeight="1">
      <c r="A1345" s="477">
        <v>7</v>
      </c>
      <c r="B1345" s="1" t="s">
        <v>8821</v>
      </c>
      <c r="C1345" s="763" t="s">
        <v>23</v>
      </c>
      <c r="D1345" s="381">
        <v>1</v>
      </c>
      <c r="E1345" s="382">
        <v>51512.83</v>
      </c>
      <c r="F1345" s="383">
        <v>0</v>
      </c>
      <c r="G1345" s="383">
        <f t="shared" si="36"/>
        <v>51512.83</v>
      </c>
      <c r="H1345" s="386">
        <v>44517</v>
      </c>
      <c r="I1345" s="714" t="s">
        <v>9010</v>
      </c>
      <c r="J1345" s="384"/>
    </row>
    <row r="1346" spans="1:10" s="534" customFormat="1" ht="87.75" customHeight="1">
      <c r="A1346" s="477">
        <v>8</v>
      </c>
      <c r="B1346" s="1" t="s">
        <v>8821</v>
      </c>
      <c r="C1346" s="763" t="s">
        <v>23</v>
      </c>
      <c r="D1346" s="381">
        <v>1</v>
      </c>
      <c r="E1346" s="382">
        <v>51512.83</v>
      </c>
      <c r="F1346" s="383">
        <v>0</v>
      </c>
      <c r="G1346" s="383">
        <f t="shared" si="36"/>
        <v>51512.83</v>
      </c>
      <c r="H1346" s="386">
        <v>44517</v>
      </c>
      <c r="I1346" s="714" t="s">
        <v>9010</v>
      </c>
      <c r="J1346" s="384"/>
    </row>
    <row r="1347" spans="1:10" s="534" customFormat="1" ht="87.75" customHeight="1">
      <c r="A1347" s="477">
        <v>9</v>
      </c>
      <c r="B1347" s="1" t="s">
        <v>8821</v>
      </c>
      <c r="C1347" s="763" t="s">
        <v>23</v>
      </c>
      <c r="D1347" s="381">
        <v>1</v>
      </c>
      <c r="E1347" s="382">
        <v>51512.83</v>
      </c>
      <c r="F1347" s="383">
        <v>0</v>
      </c>
      <c r="G1347" s="383">
        <f t="shared" si="36"/>
        <v>51512.83</v>
      </c>
      <c r="H1347" s="386">
        <v>44517</v>
      </c>
      <c r="I1347" s="714" t="s">
        <v>9010</v>
      </c>
      <c r="J1347" s="384"/>
    </row>
    <row r="1348" spans="1:10" s="534" customFormat="1" ht="87.75" customHeight="1">
      <c r="A1348" s="477">
        <v>10</v>
      </c>
      <c r="B1348" s="1" t="s">
        <v>8821</v>
      </c>
      <c r="C1348" s="763" t="s">
        <v>23</v>
      </c>
      <c r="D1348" s="381">
        <v>1</v>
      </c>
      <c r="E1348" s="382">
        <v>51512.83</v>
      </c>
      <c r="F1348" s="383">
        <v>0</v>
      </c>
      <c r="G1348" s="383">
        <f t="shared" si="36"/>
        <v>51512.83</v>
      </c>
      <c r="H1348" s="386">
        <v>44517</v>
      </c>
      <c r="I1348" s="714" t="s">
        <v>9010</v>
      </c>
      <c r="J1348" s="384"/>
    </row>
    <row r="1349" spans="1:10" s="534" customFormat="1" ht="87.75" customHeight="1">
      <c r="A1349" s="477">
        <v>11</v>
      </c>
      <c r="B1349" s="1" t="s">
        <v>8821</v>
      </c>
      <c r="C1349" s="763" t="s">
        <v>23</v>
      </c>
      <c r="D1349" s="381">
        <v>1</v>
      </c>
      <c r="E1349" s="382">
        <v>51512.83</v>
      </c>
      <c r="F1349" s="383">
        <v>0</v>
      </c>
      <c r="G1349" s="383">
        <f t="shared" si="36"/>
        <v>51512.83</v>
      </c>
      <c r="H1349" s="386">
        <v>44517</v>
      </c>
      <c r="I1349" s="714" t="s">
        <v>9010</v>
      </c>
      <c r="J1349" s="384"/>
    </row>
    <row r="1350" spans="1:10" s="534" customFormat="1" ht="87.75" customHeight="1">
      <c r="A1350" s="477">
        <v>12</v>
      </c>
      <c r="B1350" s="1" t="s">
        <v>8821</v>
      </c>
      <c r="C1350" s="763" t="s">
        <v>23</v>
      </c>
      <c r="D1350" s="381">
        <v>1</v>
      </c>
      <c r="E1350" s="382">
        <v>51512.83</v>
      </c>
      <c r="F1350" s="383">
        <v>0</v>
      </c>
      <c r="G1350" s="383">
        <f t="shared" si="36"/>
        <v>51512.83</v>
      </c>
      <c r="H1350" s="386">
        <v>44517</v>
      </c>
      <c r="I1350" s="714" t="s">
        <v>9010</v>
      </c>
      <c r="J1350" s="384"/>
    </row>
    <row r="1351" spans="1:10" s="534" customFormat="1" ht="87.75" customHeight="1">
      <c r="A1351" s="477">
        <v>13</v>
      </c>
      <c r="B1351" s="1" t="s">
        <v>8821</v>
      </c>
      <c r="C1351" s="763" t="s">
        <v>23</v>
      </c>
      <c r="D1351" s="381">
        <v>1</v>
      </c>
      <c r="E1351" s="382">
        <v>51512.83</v>
      </c>
      <c r="F1351" s="383">
        <v>0</v>
      </c>
      <c r="G1351" s="383">
        <f t="shared" si="36"/>
        <v>51512.83</v>
      </c>
      <c r="H1351" s="386">
        <v>44517</v>
      </c>
      <c r="I1351" s="714" t="s">
        <v>9010</v>
      </c>
      <c r="J1351" s="384"/>
    </row>
    <row r="1352" spans="1:10" s="534" customFormat="1" ht="87.75" customHeight="1">
      <c r="A1352" s="477">
        <v>14</v>
      </c>
      <c r="B1352" s="1" t="s">
        <v>8821</v>
      </c>
      <c r="C1352" s="763" t="s">
        <v>23</v>
      </c>
      <c r="D1352" s="381">
        <v>1</v>
      </c>
      <c r="E1352" s="382">
        <v>51512.83</v>
      </c>
      <c r="F1352" s="383">
        <v>0</v>
      </c>
      <c r="G1352" s="383">
        <f t="shared" si="36"/>
        <v>51512.83</v>
      </c>
      <c r="H1352" s="386">
        <v>44517</v>
      </c>
      <c r="I1352" s="714" t="s">
        <v>9010</v>
      </c>
      <c r="J1352" s="384"/>
    </row>
    <row r="1353" spans="1:10" s="534" customFormat="1" ht="87.75" customHeight="1">
      <c r="A1353" s="477">
        <v>15</v>
      </c>
      <c r="B1353" s="1" t="s">
        <v>8821</v>
      </c>
      <c r="C1353" s="763" t="s">
        <v>23</v>
      </c>
      <c r="D1353" s="381">
        <v>1</v>
      </c>
      <c r="E1353" s="382">
        <v>51512.83</v>
      </c>
      <c r="F1353" s="383">
        <v>0</v>
      </c>
      <c r="G1353" s="383">
        <f t="shared" si="36"/>
        <v>51512.83</v>
      </c>
      <c r="H1353" s="386">
        <v>44517</v>
      </c>
      <c r="I1353" s="714" t="s">
        <v>9010</v>
      </c>
      <c r="J1353" s="384"/>
    </row>
    <row r="1354" spans="1:10" s="534" customFormat="1" ht="87.75" customHeight="1">
      <c r="A1354" s="477">
        <v>16</v>
      </c>
      <c r="B1354" s="1" t="s">
        <v>8821</v>
      </c>
      <c r="C1354" s="763" t="s">
        <v>23</v>
      </c>
      <c r="D1354" s="381">
        <v>1</v>
      </c>
      <c r="E1354" s="382">
        <v>51512.83</v>
      </c>
      <c r="F1354" s="383">
        <v>0</v>
      </c>
      <c r="G1354" s="383">
        <f t="shared" si="36"/>
        <v>51512.83</v>
      </c>
      <c r="H1354" s="386">
        <v>44517</v>
      </c>
      <c r="I1354" s="714" t="s">
        <v>9010</v>
      </c>
      <c r="J1354" s="384"/>
    </row>
    <row r="1355" spans="1:10" s="534" customFormat="1" ht="87.75" customHeight="1">
      <c r="A1355" s="477">
        <v>17</v>
      </c>
      <c r="B1355" s="1" t="s">
        <v>8821</v>
      </c>
      <c r="C1355" s="763" t="s">
        <v>23</v>
      </c>
      <c r="D1355" s="381">
        <v>1</v>
      </c>
      <c r="E1355" s="382">
        <v>51512.83</v>
      </c>
      <c r="F1355" s="383">
        <v>0</v>
      </c>
      <c r="G1355" s="383">
        <f t="shared" si="36"/>
        <v>51512.83</v>
      </c>
      <c r="H1355" s="386">
        <v>44517</v>
      </c>
      <c r="I1355" s="714" t="s">
        <v>9010</v>
      </c>
      <c r="J1355" s="384"/>
    </row>
    <row r="1356" spans="1:10" s="534" customFormat="1" ht="87.75" customHeight="1">
      <c r="A1356" s="477">
        <v>18</v>
      </c>
      <c r="B1356" s="1" t="s">
        <v>8821</v>
      </c>
      <c r="C1356" s="763" t="s">
        <v>23</v>
      </c>
      <c r="D1356" s="381">
        <v>1</v>
      </c>
      <c r="E1356" s="382">
        <v>51512.83</v>
      </c>
      <c r="F1356" s="383">
        <v>0</v>
      </c>
      <c r="G1356" s="383">
        <f t="shared" si="36"/>
        <v>51512.83</v>
      </c>
      <c r="H1356" s="386">
        <v>44517</v>
      </c>
      <c r="I1356" s="714" t="s">
        <v>9010</v>
      </c>
      <c r="J1356" s="384"/>
    </row>
    <row r="1357" spans="1:10" s="534" customFormat="1" ht="87.75" customHeight="1">
      <c r="A1357" s="477">
        <v>19</v>
      </c>
      <c r="B1357" s="1" t="s">
        <v>8821</v>
      </c>
      <c r="C1357" s="763" t="s">
        <v>23</v>
      </c>
      <c r="D1357" s="381">
        <v>1</v>
      </c>
      <c r="E1357" s="382">
        <v>51512.83</v>
      </c>
      <c r="F1357" s="383">
        <v>0</v>
      </c>
      <c r="G1357" s="383">
        <f>E1357-F1357</f>
        <v>51512.83</v>
      </c>
      <c r="H1357" s="386">
        <v>44517</v>
      </c>
      <c r="I1357" s="714" t="s">
        <v>9010</v>
      </c>
      <c r="J1357" s="384"/>
    </row>
    <row r="1358" spans="1:10" s="534" customFormat="1" ht="87.75" customHeight="1">
      <c r="A1358" s="477">
        <v>20</v>
      </c>
      <c r="B1358" s="1" t="s">
        <v>8821</v>
      </c>
      <c r="C1358" s="763" t="s">
        <v>23</v>
      </c>
      <c r="D1358" s="381">
        <v>1</v>
      </c>
      <c r="E1358" s="382">
        <v>51512.83</v>
      </c>
      <c r="F1358" s="383">
        <v>0</v>
      </c>
      <c r="G1358" s="383">
        <f>E1358-F1358</f>
        <v>51512.83</v>
      </c>
      <c r="H1358" s="386">
        <v>44517</v>
      </c>
      <c r="I1358" s="714" t="s">
        <v>9010</v>
      </c>
      <c r="J1358" s="384"/>
    </row>
    <row r="1359" spans="1:10" s="534" customFormat="1" ht="87.75" customHeight="1">
      <c r="A1359" s="477">
        <v>21</v>
      </c>
      <c r="B1359" s="1" t="s">
        <v>8821</v>
      </c>
      <c r="C1359" s="763" t="s">
        <v>23</v>
      </c>
      <c r="D1359" s="381">
        <v>1</v>
      </c>
      <c r="E1359" s="382">
        <v>51512.83</v>
      </c>
      <c r="F1359" s="383">
        <v>0</v>
      </c>
      <c r="G1359" s="383">
        <f>E1359-F1359</f>
        <v>51512.83</v>
      </c>
      <c r="H1359" s="386">
        <v>44517</v>
      </c>
      <c r="I1359" s="714" t="s">
        <v>9010</v>
      </c>
      <c r="J1359" s="384"/>
    </row>
    <row r="1360" spans="1:10" s="534" customFormat="1" ht="87.75" customHeight="1">
      <c r="A1360" s="477">
        <v>22</v>
      </c>
      <c r="B1360" s="1" t="s">
        <v>8821</v>
      </c>
      <c r="C1360" s="763" t="s">
        <v>23</v>
      </c>
      <c r="D1360" s="381">
        <v>1</v>
      </c>
      <c r="E1360" s="382">
        <v>51512.83</v>
      </c>
      <c r="F1360" s="383">
        <v>0</v>
      </c>
      <c r="G1360" s="383">
        <f>E1360-F1360</f>
        <v>51512.83</v>
      </c>
      <c r="H1360" s="386">
        <v>44517</v>
      </c>
      <c r="I1360" s="714" t="s">
        <v>9010</v>
      </c>
      <c r="J1360" s="384"/>
    </row>
    <row r="1361" spans="1:10" s="534" customFormat="1" ht="87.75" customHeight="1">
      <c r="A1361" s="477">
        <v>23</v>
      </c>
      <c r="B1361" s="1" t="s">
        <v>8821</v>
      </c>
      <c r="C1361" s="763" t="s">
        <v>23</v>
      </c>
      <c r="D1361" s="381">
        <v>1</v>
      </c>
      <c r="E1361" s="382">
        <v>51512.83</v>
      </c>
      <c r="F1361" s="383">
        <v>0</v>
      </c>
      <c r="G1361" s="383">
        <f t="shared" ref="G1361:G1369" si="37">E1361-F1361</f>
        <v>51512.83</v>
      </c>
      <c r="H1361" s="386">
        <v>44517</v>
      </c>
      <c r="I1361" s="714" t="s">
        <v>9010</v>
      </c>
      <c r="J1361" s="384"/>
    </row>
    <row r="1362" spans="1:10" s="534" customFormat="1" ht="87.75" customHeight="1">
      <c r="A1362" s="477">
        <v>24</v>
      </c>
      <c r="B1362" s="1" t="s">
        <v>8821</v>
      </c>
      <c r="C1362" s="763" t="s">
        <v>23</v>
      </c>
      <c r="D1362" s="381">
        <v>1</v>
      </c>
      <c r="E1362" s="382">
        <v>51512.83</v>
      </c>
      <c r="F1362" s="383">
        <v>0</v>
      </c>
      <c r="G1362" s="383">
        <f t="shared" si="37"/>
        <v>51512.83</v>
      </c>
      <c r="H1362" s="386">
        <v>44517</v>
      </c>
      <c r="I1362" s="714" t="s">
        <v>9010</v>
      </c>
      <c r="J1362" s="384"/>
    </row>
    <row r="1363" spans="1:10" s="534" customFormat="1" ht="87.75" customHeight="1">
      <c r="A1363" s="477">
        <v>25</v>
      </c>
      <c r="B1363" s="1" t="s">
        <v>8821</v>
      </c>
      <c r="C1363" s="763" t="s">
        <v>23</v>
      </c>
      <c r="D1363" s="381">
        <v>1</v>
      </c>
      <c r="E1363" s="382">
        <v>51512.83</v>
      </c>
      <c r="F1363" s="383">
        <v>0</v>
      </c>
      <c r="G1363" s="383">
        <f t="shared" si="37"/>
        <v>51512.83</v>
      </c>
      <c r="H1363" s="386">
        <v>44517</v>
      </c>
      <c r="I1363" s="714" t="s">
        <v>9010</v>
      </c>
      <c r="J1363" s="384"/>
    </row>
    <row r="1364" spans="1:10" s="534" customFormat="1" ht="87.75" customHeight="1">
      <c r="A1364" s="477">
        <v>26</v>
      </c>
      <c r="B1364" s="1" t="s">
        <v>8821</v>
      </c>
      <c r="C1364" s="763" t="s">
        <v>23</v>
      </c>
      <c r="D1364" s="381">
        <v>1</v>
      </c>
      <c r="E1364" s="382">
        <v>51512.83</v>
      </c>
      <c r="F1364" s="383">
        <v>0</v>
      </c>
      <c r="G1364" s="383">
        <f t="shared" si="37"/>
        <v>51512.83</v>
      </c>
      <c r="H1364" s="386">
        <v>44517</v>
      </c>
      <c r="I1364" s="714" t="s">
        <v>9010</v>
      </c>
      <c r="J1364" s="384"/>
    </row>
    <row r="1365" spans="1:10" s="534" customFormat="1" ht="87.75" customHeight="1">
      <c r="A1365" s="477">
        <v>27</v>
      </c>
      <c r="B1365" s="1" t="s">
        <v>8821</v>
      </c>
      <c r="C1365" s="763" t="s">
        <v>23</v>
      </c>
      <c r="D1365" s="381">
        <v>1</v>
      </c>
      <c r="E1365" s="382">
        <v>51512.83</v>
      </c>
      <c r="F1365" s="383">
        <v>0</v>
      </c>
      <c r="G1365" s="383">
        <f t="shared" si="37"/>
        <v>51512.83</v>
      </c>
      <c r="H1365" s="386">
        <v>44517</v>
      </c>
      <c r="I1365" s="714" t="s">
        <v>9010</v>
      </c>
      <c r="J1365" s="384"/>
    </row>
    <row r="1366" spans="1:10" s="534" customFormat="1" ht="87.75" customHeight="1">
      <c r="A1366" s="477">
        <v>28</v>
      </c>
      <c r="B1366" s="1" t="s">
        <v>8821</v>
      </c>
      <c r="C1366" s="763" t="s">
        <v>23</v>
      </c>
      <c r="D1366" s="381">
        <v>1</v>
      </c>
      <c r="E1366" s="382">
        <v>51512.83</v>
      </c>
      <c r="F1366" s="383">
        <v>0</v>
      </c>
      <c r="G1366" s="383">
        <f t="shared" si="37"/>
        <v>51512.83</v>
      </c>
      <c r="H1366" s="386">
        <v>44517</v>
      </c>
      <c r="I1366" s="714" t="s">
        <v>9010</v>
      </c>
      <c r="J1366" s="384"/>
    </row>
    <row r="1367" spans="1:10" s="534" customFormat="1" ht="87.75" customHeight="1">
      <c r="A1367" s="477">
        <v>29</v>
      </c>
      <c r="B1367" s="1" t="s">
        <v>8821</v>
      </c>
      <c r="C1367" s="763" t="s">
        <v>23</v>
      </c>
      <c r="D1367" s="381">
        <v>1</v>
      </c>
      <c r="E1367" s="382">
        <v>51512.83</v>
      </c>
      <c r="F1367" s="383">
        <v>0</v>
      </c>
      <c r="G1367" s="383">
        <f t="shared" si="37"/>
        <v>51512.83</v>
      </c>
      <c r="H1367" s="386">
        <v>44517</v>
      </c>
      <c r="I1367" s="714" t="s">
        <v>9010</v>
      </c>
      <c r="J1367" s="384"/>
    </row>
    <row r="1368" spans="1:10" s="534" customFormat="1" ht="87.75" customHeight="1">
      <c r="A1368" s="477">
        <v>30</v>
      </c>
      <c r="B1368" s="1" t="s">
        <v>8821</v>
      </c>
      <c r="C1368" s="763" t="s">
        <v>23</v>
      </c>
      <c r="D1368" s="381">
        <v>1</v>
      </c>
      <c r="E1368" s="382">
        <v>51512.83</v>
      </c>
      <c r="F1368" s="383">
        <v>0</v>
      </c>
      <c r="G1368" s="383">
        <f t="shared" si="37"/>
        <v>51512.83</v>
      </c>
      <c r="H1368" s="386">
        <v>44517</v>
      </c>
      <c r="I1368" s="714" t="s">
        <v>9010</v>
      </c>
      <c r="J1368" s="384"/>
    </row>
    <row r="1369" spans="1:10" s="534" customFormat="1" ht="87.75" customHeight="1">
      <c r="A1369" s="477">
        <v>31</v>
      </c>
      <c r="B1369" s="1" t="s">
        <v>8821</v>
      </c>
      <c r="C1369" s="763" t="s">
        <v>23</v>
      </c>
      <c r="D1369" s="381">
        <v>1</v>
      </c>
      <c r="E1369" s="382">
        <v>51512.83</v>
      </c>
      <c r="F1369" s="383">
        <v>0</v>
      </c>
      <c r="G1369" s="383">
        <f t="shared" si="37"/>
        <v>51512.83</v>
      </c>
      <c r="H1369" s="386">
        <v>44517</v>
      </c>
      <c r="I1369" s="714" t="s">
        <v>9010</v>
      </c>
      <c r="J1369" s="384"/>
    </row>
    <row r="1370" spans="1:10" s="534" customFormat="1" ht="87.75" customHeight="1">
      <c r="A1370" s="477">
        <v>32</v>
      </c>
      <c r="B1370" s="1" t="s">
        <v>8821</v>
      </c>
      <c r="C1370" s="763" t="s">
        <v>23</v>
      </c>
      <c r="D1370" s="381">
        <v>1</v>
      </c>
      <c r="E1370" s="382">
        <v>53043.4</v>
      </c>
      <c r="F1370" s="383">
        <v>0</v>
      </c>
      <c r="G1370" s="382">
        <v>53043.4</v>
      </c>
      <c r="H1370" s="386">
        <v>44508</v>
      </c>
      <c r="I1370" s="714" t="s">
        <v>9011</v>
      </c>
      <c r="J1370" s="384"/>
    </row>
    <row r="1371" spans="1:10" s="534" customFormat="1" ht="87.75" customHeight="1">
      <c r="A1371" s="477">
        <v>33</v>
      </c>
      <c r="B1371" s="1" t="s">
        <v>8821</v>
      </c>
      <c r="C1371" s="763" t="s">
        <v>23</v>
      </c>
      <c r="D1371" s="381">
        <v>1</v>
      </c>
      <c r="E1371" s="382">
        <v>53043.4</v>
      </c>
      <c r="F1371" s="383">
        <v>0</v>
      </c>
      <c r="G1371" s="382">
        <v>53043.4</v>
      </c>
      <c r="H1371" s="386">
        <v>44508</v>
      </c>
      <c r="I1371" s="714" t="s">
        <v>9011</v>
      </c>
      <c r="J1371" s="384"/>
    </row>
    <row r="1372" spans="1:10" s="534" customFormat="1" ht="87.75" customHeight="1">
      <c r="A1372" s="477">
        <v>34</v>
      </c>
      <c r="B1372" s="1" t="s">
        <v>8812</v>
      </c>
      <c r="C1372" s="763" t="s">
        <v>23</v>
      </c>
      <c r="D1372" s="381">
        <v>1</v>
      </c>
      <c r="E1372" s="382">
        <v>53125</v>
      </c>
      <c r="F1372" s="383">
        <v>0</v>
      </c>
      <c r="G1372" s="382">
        <v>53125</v>
      </c>
      <c r="H1372" s="386">
        <v>44477</v>
      </c>
      <c r="I1372" s="714"/>
      <c r="J1372" s="384"/>
    </row>
    <row r="1373" spans="1:10" s="534" customFormat="1" ht="87.75" customHeight="1">
      <c r="A1373" s="477">
        <v>35</v>
      </c>
      <c r="B1373" s="1" t="s">
        <v>8787</v>
      </c>
      <c r="C1373" s="763" t="s">
        <v>23</v>
      </c>
      <c r="D1373" s="381">
        <v>1</v>
      </c>
      <c r="E1373" s="382">
        <v>62282.09</v>
      </c>
      <c r="F1373" s="383">
        <v>0</v>
      </c>
      <c r="G1373" s="383">
        <v>62282.09</v>
      </c>
      <c r="H1373" s="386">
        <v>44508</v>
      </c>
      <c r="I1373" s="714" t="s">
        <v>9012</v>
      </c>
      <c r="J1373" s="384"/>
    </row>
    <row r="1374" spans="1:10" s="534" customFormat="1" ht="87.75" customHeight="1">
      <c r="A1374" s="477">
        <v>36</v>
      </c>
      <c r="B1374" s="1" t="s">
        <v>8785</v>
      </c>
      <c r="C1374" s="763" t="s">
        <v>23</v>
      </c>
      <c r="D1374" s="381">
        <v>1</v>
      </c>
      <c r="E1374" s="382">
        <v>62904</v>
      </c>
      <c r="F1374" s="383">
        <v>0</v>
      </c>
      <c r="G1374" s="382">
        <v>62904</v>
      </c>
      <c r="H1374" s="386">
        <v>44508</v>
      </c>
      <c r="I1374" s="714" t="s">
        <v>9012</v>
      </c>
      <c r="J1374" s="384"/>
    </row>
    <row r="1375" spans="1:10" s="534" customFormat="1" ht="87.75" customHeight="1">
      <c r="A1375" s="477">
        <v>37</v>
      </c>
      <c r="B1375" s="1" t="s">
        <v>8797</v>
      </c>
      <c r="C1375" s="763" t="s">
        <v>23</v>
      </c>
      <c r="D1375" s="381">
        <v>1</v>
      </c>
      <c r="E1375" s="382">
        <v>75271.75</v>
      </c>
      <c r="F1375" s="383">
        <v>0</v>
      </c>
      <c r="G1375" s="382">
        <v>75271.75</v>
      </c>
      <c r="H1375" s="386">
        <v>44378</v>
      </c>
      <c r="I1375" s="714" t="s">
        <v>9013</v>
      </c>
      <c r="J1375" s="384"/>
    </row>
    <row r="1376" spans="1:10" s="534" customFormat="1" ht="87.75" customHeight="1">
      <c r="A1376" s="477">
        <v>38</v>
      </c>
      <c r="B1376" s="1" t="s">
        <v>8797</v>
      </c>
      <c r="C1376" s="763" t="s">
        <v>23</v>
      </c>
      <c r="D1376" s="381">
        <v>1</v>
      </c>
      <c r="E1376" s="382">
        <v>75271.75</v>
      </c>
      <c r="F1376" s="383">
        <v>0</v>
      </c>
      <c r="G1376" s="382">
        <v>75271.75</v>
      </c>
      <c r="H1376" s="386">
        <v>44378</v>
      </c>
      <c r="I1376" s="714" t="s">
        <v>9013</v>
      </c>
      <c r="J1376" s="384"/>
    </row>
    <row r="1377" spans="1:10" s="534" customFormat="1" ht="87.75" customHeight="1">
      <c r="A1377" s="477">
        <v>39</v>
      </c>
      <c r="B1377" s="1" t="s">
        <v>8797</v>
      </c>
      <c r="C1377" s="763" t="s">
        <v>23</v>
      </c>
      <c r="D1377" s="381">
        <v>1</v>
      </c>
      <c r="E1377" s="382">
        <v>75271.75</v>
      </c>
      <c r="F1377" s="383">
        <v>0</v>
      </c>
      <c r="G1377" s="382">
        <v>75271.75</v>
      </c>
      <c r="H1377" s="386">
        <v>44378</v>
      </c>
      <c r="I1377" s="714" t="s">
        <v>9013</v>
      </c>
      <c r="J1377" s="384"/>
    </row>
    <row r="1378" spans="1:10" s="534" customFormat="1" ht="87.75" customHeight="1">
      <c r="A1378" s="477">
        <v>40</v>
      </c>
      <c r="B1378" s="1" t="s">
        <v>8797</v>
      </c>
      <c r="C1378" s="763" t="s">
        <v>23</v>
      </c>
      <c r="D1378" s="381">
        <v>1</v>
      </c>
      <c r="E1378" s="382">
        <v>75271.75</v>
      </c>
      <c r="F1378" s="383">
        <v>0</v>
      </c>
      <c r="G1378" s="382">
        <v>75271.75</v>
      </c>
      <c r="H1378" s="386">
        <v>44378</v>
      </c>
      <c r="I1378" s="714" t="s">
        <v>9013</v>
      </c>
      <c r="J1378" s="384"/>
    </row>
    <row r="1379" spans="1:10" s="534" customFormat="1" ht="87.75" customHeight="1">
      <c r="A1379" s="477">
        <v>41</v>
      </c>
      <c r="B1379" s="1" t="s">
        <v>8797</v>
      </c>
      <c r="C1379" s="763" t="s">
        <v>23</v>
      </c>
      <c r="D1379" s="381">
        <v>1</v>
      </c>
      <c r="E1379" s="382">
        <v>75271.75</v>
      </c>
      <c r="F1379" s="383">
        <v>0</v>
      </c>
      <c r="G1379" s="382">
        <v>75271.75</v>
      </c>
      <c r="H1379" s="386">
        <v>44378</v>
      </c>
      <c r="I1379" s="714" t="s">
        <v>9013</v>
      </c>
      <c r="J1379" s="384"/>
    </row>
    <row r="1380" spans="1:10" s="534" customFormat="1" ht="87.75" customHeight="1">
      <c r="A1380" s="477">
        <v>42</v>
      </c>
      <c r="B1380" s="1" t="s">
        <v>8819</v>
      </c>
      <c r="C1380" s="763" t="s">
        <v>23</v>
      </c>
      <c r="D1380" s="381">
        <v>1</v>
      </c>
      <c r="E1380" s="382">
        <v>80769.119999999995</v>
      </c>
      <c r="F1380" s="383">
        <v>0</v>
      </c>
      <c r="G1380" s="382">
        <v>80769.119999999995</v>
      </c>
      <c r="H1380" s="386">
        <v>44508</v>
      </c>
      <c r="I1380" s="714" t="s">
        <v>9014</v>
      </c>
      <c r="J1380" s="384"/>
    </row>
    <row r="1381" spans="1:10" s="534" customFormat="1" ht="87.75" customHeight="1">
      <c r="A1381" s="477">
        <v>43</v>
      </c>
      <c r="B1381" s="1" t="s">
        <v>8817</v>
      </c>
      <c r="C1381" s="763" t="s">
        <v>23</v>
      </c>
      <c r="D1381" s="381">
        <v>1</v>
      </c>
      <c r="E1381" s="382">
        <v>80769.119999999995</v>
      </c>
      <c r="F1381" s="383">
        <v>0</v>
      </c>
      <c r="G1381" s="382">
        <v>80769.119999999995</v>
      </c>
      <c r="H1381" s="386">
        <v>44508</v>
      </c>
      <c r="I1381" s="714" t="s">
        <v>9014</v>
      </c>
      <c r="J1381" s="384"/>
    </row>
    <row r="1382" spans="1:10" s="534" customFormat="1" ht="87.75" customHeight="1">
      <c r="A1382" s="477">
        <v>44</v>
      </c>
      <c r="B1382" s="1" t="s">
        <v>8820</v>
      </c>
      <c r="C1382" s="763" t="s">
        <v>23</v>
      </c>
      <c r="D1382" s="381">
        <v>1</v>
      </c>
      <c r="E1382" s="382">
        <v>80769.119999999995</v>
      </c>
      <c r="F1382" s="383">
        <v>0</v>
      </c>
      <c r="G1382" s="382">
        <v>80769.119999999995</v>
      </c>
      <c r="H1382" s="386">
        <v>44508</v>
      </c>
      <c r="I1382" s="714" t="s">
        <v>9014</v>
      </c>
      <c r="J1382" s="384"/>
    </row>
    <row r="1383" spans="1:10" s="534" customFormat="1" ht="87.75" customHeight="1">
      <c r="A1383" s="477">
        <v>45</v>
      </c>
      <c r="B1383" s="1" t="s">
        <v>8825</v>
      </c>
      <c r="C1383" s="763" t="s">
        <v>23</v>
      </c>
      <c r="D1383" s="381">
        <v>1</v>
      </c>
      <c r="E1383" s="382">
        <v>90400</v>
      </c>
      <c r="F1383" s="383">
        <v>0</v>
      </c>
      <c r="G1383" s="382">
        <v>90400</v>
      </c>
      <c r="H1383" s="386">
        <v>44543</v>
      </c>
      <c r="I1383" s="714" t="s">
        <v>9015</v>
      </c>
      <c r="J1383" s="384"/>
    </row>
    <row r="1384" spans="1:10" s="534" customFormat="1" ht="87.75" customHeight="1">
      <c r="A1384" s="477">
        <v>46</v>
      </c>
      <c r="B1384" s="1" t="s">
        <v>8823</v>
      </c>
      <c r="C1384" s="763" t="s">
        <v>23</v>
      </c>
      <c r="D1384" s="381">
        <v>1</v>
      </c>
      <c r="E1384" s="382">
        <v>95042.4</v>
      </c>
      <c r="F1384" s="383">
        <v>0</v>
      </c>
      <c r="G1384" s="383">
        <v>95042.4</v>
      </c>
      <c r="H1384" s="386">
        <v>44508</v>
      </c>
      <c r="I1384" s="714" t="s">
        <v>9016</v>
      </c>
      <c r="J1384" s="384"/>
    </row>
    <row r="1385" spans="1:10" s="534" customFormat="1" ht="87.75" customHeight="1">
      <c r="A1385" s="477">
        <v>47</v>
      </c>
      <c r="B1385" s="1" t="s">
        <v>8816</v>
      </c>
      <c r="C1385" s="763" t="s">
        <v>23</v>
      </c>
      <c r="D1385" s="381">
        <v>1</v>
      </c>
      <c r="E1385" s="382">
        <v>95520</v>
      </c>
      <c r="F1385" s="383">
        <v>0</v>
      </c>
      <c r="G1385" s="383">
        <v>95520</v>
      </c>
      <c r="H1385" s="386">
        <v>44508</v>
      </c>
      <c r="I1385" s="714" t="s">
        <v>9017</v>
      </c>
      <c r="J1385" s="384"/>
    </row>
    <row r="1386" spans="1:10" s="534" customFormat="1" ht="87.75" customHeight="1">
      <c r="A1386" s="477">
        <v>48</v>
      </c>
      <c r="B1386" s="1" t="s">
        <v>8814</v>
      </c>
      <c r="C1386" s="763" t="s">
        <v>23</v>
      </c>
      <c r="D1386" s="381">
        <v>1</v>
      </c>
      <c r="E1386" s="382">
        <v>111440</v>
      </c>
      <c r="F1386" s="383">
        <v>107725.34</v>
      </c>
      <c r="G1386" s="383">
        <f>E1386-F1386</f>
        <v>3714.6600000000035</v>
      </c>
      <c r="H1386" s="386">
        <v>44508</v>
      </c>
      <c r="I1386" s="714" t="s">
        <v>9017</v>
      </c>
      <c r="J1386" s="384"/>
    </row>
    <row r="1387" spans="1:10" s="42" customFormat="1" ht="22.5">
      <c r="A1387" s="106" t="s">
        <v>1743</v>
      </c>
      <c r="B1387" s="153" t="s">
        <v>3831</v>
      </c>
      <c r="C1387" s="155"/>
      <c r="D1387" s="23">
        <f>D1386+D1385+D1384+D1383+D1382+D1381+D1380+D1379+D1378+D1377+D1376+D1375+D1374+D1373+D1372+D1371+D1370+D1369+D1368+D1367+D1366+D1365+D1364+D1363+D1362+D1361+D1360+D1359+D1358+D1357+D1356+D1355+D1354+D1353+D1352+D1351+D1350+D1349+D1348+D1347+D1346+D1345+D1344+D1343+D1342+D1341+D1340+D1339</f>
        <v>48</v>
      </c>
      <c r="E1387" s="270">
        <f>E1386+E1385+E1384+E1383+E1382+E1381+E1380+E1379+E1378+E1377+E1376+E1375+E1374+E1373+E1372+E1371+E1370+E1369+E1368+E1367+E1366+E1365+E1364+E1363+E1362+E1361+E1360+E1359+E1358+E1357+E1356+E1355+E1354+E1353+E1352+E1351+E1350+E1349+E1348+E1347+E1346+E1345+E1344+E1343+E1342+E1341+E1340+E1339</f>
        <v>3304668.0400000019</v>
      </c>
      <c r="F1387" s="270">
        <f>F1386+F1385+F1384+F1383+F1382+F1381+F1380+F1379+F1378+F1377+F1376+F1375+F1374+F1373+F1372+F1371+F1370+F1369+F1368+F1367+F1366+F1365+F1364+F1363+F1362+F1361+F1360+F1359+F1358+F1357+F1356+F1355+F1354+F1353+F1352+F1351+F1350+F1349+F1348+F1347+F1346+F1345+F1344+F1343+F1342+F1341+F1340+F1339</f>
        <v>495430.43999999994</v>
      </c>
      <c r="G1387" s="271">
        <f>G1386+G1385+G1384+G1383+G1382+G1381+G1380+G1379+G1378+G1377+G1376+G1375+G1374+G1373+G1372+G1371+G1370+G1369+G1368+G1367+G1366+G1365+G1364+G1363+G1362+G1361+G1360+G1359+G1358+G1357+G1356+G1355+G1354+G1353+G1352+G1351+G1350+G1349+G1348+G1347+G1346+G1345+G1344+G1343+G1342+G1341+G1340+G1339</f>
        <v>2809237.6000000015</v>
      </c>
      <c r="H1387" s="26" t="s">
        <v>23</v>
      </c>
      <c r="I1387" s="105" t="s">
        <v>23</v>
      </c>
      <c r="J1387" s="26" t="s">
        <v>23</v>
      </c>
    </row>
    <row r="1388" spans="1:10" s="42" customFormat="1" ht="22.5">
      <c r="A1388" s="106" t="s">
        <v>1745</v>
      </c>
      <c r="B1388" s="1052" t="s">
        <v>3832</v>
      </c>
      <c r="C1388" s="1057"/>
      <c r="D1388" s="1057"/>
      <c r="E1388" s="1057"/>
      <c r="F1388" s="1057"/>
      <c r="G1388" s="1057"/>
      <c r="H1388" s="1057"/>
      <c r="I1388" s="1057"/>
      <c r="J1388" s="1058"/>
    </row>
    <row r="1389" spans="1:10" s="42" customFormat="1" ht="40.5">
      <c r="A1389" s="44">
        <v>1</v>
      </c>
      <c r="B1389" s="21" t="s">
        <v>4058</v>
      </c>
      <c r="C1389" s="21" t="s">
        <v>23</v>
      </c>
      <c r="D1389" s="282">
        <v>1</v>
      </c>
      <c r="E1389" s="37">
        <v>42075</v>
      </c>
      <c r="F1389" s="383">
        <v>0</v>
      </c>
      <c r="G1389" s="27">
        <v>42075</v>
      </c>
      <c r="H1389" s="20">
        <v>40921</v>
      </c>
      <c r="I1389" s="17" t="s">
        <v>3856</v>
      </c>
      <c r="J1389" s="18" t="s">
        <v>23</v>
      </c>
    </row>
    <row r="1390" spans="1:10" s="42" customFormat="1" ht="40.5">
      <c r="A1390" s="44">
        <v>2</v>
      </c>
      <c r="B1390" s="21" t="s">
        <v>4195</v>
      </c>
      <c r="C1390" s="21" t="s">
        <v>23</v>
      </c>
      <c r="D1390" s="282">
        <v>1</v>
      </c>
      <c r="E1390" s="37">
        <v>47000</v>
      </c>
      <c r="F1390" s="383">
        <v>0</v>
      </c>
      <c r="G1390" s="27">
        <v>47000</v>
      </c>
      <c r="H1390" s="20">
        <v>41243</v>
      </c>
      <c r="I1390" s="17" t="s">
        <v>4196</v>
      </c>
      <c r="J1390" s="18"/>
    </row>
    <row r="1391" spans="1:10" s="42" customFormat="1" ht="40.5">
      <c r="A1391" s="44">
        <v>3</v>
      </c>
      <c r="B1391" s="21" t="s">
        <v>4056</v>
      </c>
      <c r="C1391" s="21" t="s">
        <v>23</v>
      </c>
      <c r="D1391" s="282">
        <v>1</v>
      </c>
      <c r="E1391" s="37">
        <v>47525</v>
      </c>
      <c r="F1391" s="383">
        <v>0</v>
      </c>
      <c r="G1391" s="27">
        <v>47525</v>
      </c>
      <c r="H1391" s="20">
        <v>40921</v>
      </c>
      <c r="I1391" s="17" t="s">
        <v>3856</v>
      </c>
      <c r="J1391" s="18"/>
    </row>
    <row r="1392" spans="1:10" s="42" customFormat="1" ht="40.5">
      <c r="A1392" s="44">
        <v>4</v>
      </c>
      <c r="B1392" s="21" t="s">
        <v>3887</v>
      </c>
      <c r="C1392" s="21" t="s">
        <v>23</v>
      </c>
      <c r="D1392" s="282">
        <v>1</v>
      </c>
      <c r="E1392" s="37">
        <v>49020.86</v>
      </c>
      <c r="F1392" s="383">
        <v>0</v>
      </c>
      <c r="G1392" s="27">
        <v>49020.86</v>
      </c>
      <c r="H1392" s="20">
        <v>40921</v>
      </c>
      <c r="I1392" s="17" t="s">
        <v>3856</v>
      </c>
      <c r="J1392" s="18"/>
    </row>
    <row r="1393" spans="1:10" s="534" customFormat="1" ht="68.25" customHeight="1">
      <c r="A1393" s="477">
        <v>5</v>
      </c>
      <c r="B1393" s="468" t="s">
        <v>8793</v>
      </c>
      <c r="C1393" s="764" t="s">
        <v>23</v>
      </c>
      <c r="D1393" s="690">
        <v>1</v>
      </c>
      <c r="E1393" s="3">
        <v>45815</v>
      </c>
      <c r="F1393" s="383">
        <v>0</v>
      </c>
      <c r="G1393" s="3">
        <v>45815</v>
      </c>
      <c r="H1393" s="387">
        <v>44440</v>
      </c>
      <c r="I1393" s="714" t="s">
        <v>9023</v>
      </c>
      <c r="J1393" s="384"/>
    </row>
    <row r="1394" spans="1:10" s="534" customFormat="1" ht="68.25" customHeight="1">
      <c r="A1394" s="477">
        <v>6</v>
      </c>
      <c r="B1394" s="468" t="s">
        <v>8793</v>
      </c>
      <c r="C1394" s="764" t="s">
        <v>23</v>
      </c>
      <c r="D1394" s="690">
        <v>1</v>
      </c>
      <c r="E1394" s="3">
        <v>45815</v>
      </c>
      <c r="F1394" s="383">
        <v>0</v>
      </c>
      <c r="G1394" s="3">
        <v>45815</v>
      </c>
      <c r="H1394" s="387">
        <v>44440</v>
      </c>
      <c r="I1394" s="714" t="s">
        <v>9023</v>
      </c>
      <c r="J1394" s="384"/>
    </row>
    <row r="1395" spans="1:10" s="534" customFormat="1" ht="68.25" customHeight="1">
      <c r="A1395" s="477">
        <v>7</v>
      </c>
      <c r="B1395" s="468" t="s">
        <v>8793</v>
      </c>
      <c r="C1395" s="764" t="s">
        <v>23</v>
      </c>
      <c r="D1395" s="690">
        <v>1</v>
      </c>
      <c r="E1395" s="3">
        <v>45815</v>
      </c>
      <c r="F1395" s="383">
        <v>0</v>
      </c>
      <c r="G1395" s="3">
        <v>45815</v>
      </c>
      <c r="H1395" s="387">
        <v>44440</v>
      </c>
      <c r="I1395" s="714" t="s">
        <v>9023</v>
      </c>
      <c r="J1395" s="384"/>
    </row>
    <row r="1396" spans="1:10" s="534" customFormat="1" ht="68.25" customHeight="1">
      <c r="A1396" s="477">
        <v>8</v>
      </c>
      <c r="B1396" s="468" t="s">
        <v>8793</v>
      </c>
      <c r="C1396" s="764" t="s">
        <v>23</v>
      </c>
      <c r="D1396" s="690">
        <v>1</v>
      </c>
      <c r="E1396" s="3">
        <v>45815</v>
      </c>
      <c r="F1396" s="383">
        <v>0</v>
      </c>
      <c r="G1396" s="3">
        <v>45815</v>
      </c>
      <c r="H1396" s="387">
        <v>44440</v>
      </c>
      <c r="I1396" s="714" t="s">
        <v>9023</v>
      </c>
      <c r="J1396" s="384"/>
    </row>
    <row r="1397" spans="1:10" s="534" customFormat="1" ht="68.25" customHeight="1">
      <c r="A1397" s="477">
        <v>9</v>
      </c>
      <c r="B1397" s="468" t="s">
        <v>8793</v>
      </c>
      <c r="C1397" s="764" t="s">
        <v>23</v>
      </c>
      <c r="D1397" s="690">
        <v>1</v>
      </c>
      <c r="E1397" s="3">
        <v>45815</v>
      </c>
      <c r="F1397" s="383">
        <v>0</v>
      </c>
      <c r="G1397" s="3">
        <v>45815</v>
      </c>
      <c r="H1397" s="387">
        <v>44440</v>
      </c>
      <c r="I1397" s="714" t="s">
        <v>9023</v>
      </c>
      <c r="J1397" s="384"/>
    </row>
    <row r="1398" spans="1:10" s="534" customFormat="1" ht="68.25" customHeight="1">
      <c r="A1398" s="477">
        <v>10</v>
      </c>
      <c r="B1398" s="468" t="s">
        <v>8789</v>
      </c>
      <c r="C1398" s="764" t="s">
        <v>23</v>
      </c>
      <c r="D1398" s="690">
        <v>1</v>
      </c>
      <c r="E1398" s="3">
        <v>44317</v>
      </c>
      <c r="F1398" s="383">
        <v>0</v>
      </c>
      <c r="G1398" s="3">
        <v>44317</v>
      </c>
      <c r="H1398" s="387">
        <v>44508</v>
      </c>
      <c r="I1398" s="714" t="s">
        <v>9012</v>
      </c>
      <c r="J1398" s="384"/>
    </row>
    <row r="1399" spans="1:10" s="534" customFormat="1" ht="68.25" customHeight="1">
      <c r="A1399" s="477">
        <v>11</v>
      </c>
      <c r="B1399" s="468" t="s">
        <v>8789</v>
      </c>
      <c r="C1399" s="764" t="s">
        <v>23</v>
      </c>
      <c r="D1399" s="690">
        <v>1</v>
      </c>
      <c r="E1399" s="3">
        <v>44317</v>
      </c>
      <c r="F1399" s="383">
        <v>0</v>
      </c>
      <c r="G1399" s="3">
        <v>44317</v>
      </c>
      <c r="H1399" s="387">
        <v>44508</v>
      </c>
      <c r="I1399" s="714" t="s">
        <v>9012</v>
      </c>
      <c r="J1399" s="384"/>
    </row>
    <row r="1400" spans="1:10" s="534" customFormat="1" ht="68.25" customHeight="1">
      <c r="A1400" s="477">
        <v>12</v>
      </c>
      <c r="B1400" s="468" t="s">
        <v>8789</v>
      </c>
      <c r="C1400" s="764" t="s">
        <v>23</v>
      </c>
      <c r="D1400" s="690">
        <v>1</v>
      </c>
      <c r="E1400" s="3">
        <v>44317</v>
      </c>
      <c r="F1400" s="383">
        <v>0</v>
      </c>
      <c r="G1400" s="3">
        <v>44317</v>
      </c>
      <c r="H1400" s="387">
        <v>44508</v>
      </c>
      <c r="I1400" s="714" t="s">
        <v>9012</v>
      </c>
      <c r="J1400" s="384"/>
    </row>
    <row r="1401" spans="1:10" s="534" customFormat="1" ht="68.25" customHeight="1">
      <c r="A1401" s="477">
        <v>13</v>
      </c>
      <c r="B1401" s="468" t="s">
        <v>8789</v>
      </c>
      <c r="C1401" s="764" t="s">
        <v>23</v>
      </c>
      <c r="D1401" s="690">
        <v>1</v>
      </c>
      <c r="E1401" s="3">
        <v>44317</v>
      </c>
      <c r="F1401" s="383">
        <v>0</v>
      </c>
      <c r="G1401" s="3">
        <v>44317</v>
      </c>
      <c r="H1401" s="387">
        <v>44508</v>
      </c>
      <c r="I1401" s="714" t="s">
        <v>9012</v>
      </c>
      <c r="J1401" s="384"/>
    </row>
    <row r="1402" spans="1:10" s="534" customFormat="1" ht="68.25" customHeight="1">
      <c r="A1402" s="477">
        <v>14</v>
      </c>
      <c r="B1402" s="468" t="s">
        <v>8789</v>
      </c>
      <c r="C1402" s="764" t="s">
        <v>23</v>
      </c>
      <c r="D1402" s="690">
        <v>1</v>
      </c>
      <c r="E1402" s="3">
        <v>44317</v>
      </c>
      <c r="F1402" s="383">
        <v>0</v>
      </c>
      <c r="G1402" s="3">
        <v>44317</v>
      </c>
      <c r="H1402" s="387">
        <v>44508</v>
      </c>
      <c r="I1402" s="714" t="s">
        <v>9012</v>
      </c>
      <c r="J1402" s="384"/>
    </row>
    <row r="1403" spans="1:10" s="534" customFormat="1" ht="68.25" customHeight="1">
      <c r="A1403" s="477">
        <v>15</v>
      </c>
      <c r="B1403" s="468" t="s">
        <v>8789</v>
      </c>
      <c r="C1403" s="764" t="s">
        <v>23</v>
      </c>
      <c r="D1403" s="690">
        <v>1</v>
      </c>
      <c r="E1403" s="3">
        <v>44317</v>
      </c>
      <c r="F1403" s="383">
        <v>0</v>
      </c>
      <c r="G1403" s="3">
        <v>44317</v>
      </c>
      <c r="H1403" s="387">
        <v>44508</v>
      </c>
      <c r="I1403" s="714" t="s">
        <v>9012</v>
      </c>
      <c r="J1403" s="384"/>
    </row>
    <row r="1404" spans="1:10" s="534" customFormat="1" ht="68.25" customHeight="1">
      <c r="A1404" s="477">
        <v>16</v>
      </c>
      <c r="B1404" s="468" t="s">
        <v>8789</v>
      </c>
      <c r="C1404" s="764" t="s">
        <v>23</v>
      </c>
      <c r="D1404" s="690">
        <v>1</v>
      </c>
      <c r="E1404" s="3">
        <v>44317</v>
      </c>
      <c r="F1404" s="383">
        <v>0</v>
      </c>
      <c r="G1404" s="3">
        <v>44317</v>
      </c>
      <c r="H1404" s="387">
        <v>44508</v>
      </c>
      <c r="I1404" s="714" t="s">
        <v>9012</v>
      </c>
      <c r="J1404" s="384"/>
    </row>
    <row r="1405" spans="1:10" s="534" customFormat="1" ht="68.25" customHeight="1">
      <c r="A1405" s="477">
        <v>17</v>
      </c>
      <c r="B1405" s="468" t="s">
        <v>8789</v>
      </c>
      <c r="C1405" s="764" t="s">
        <v>23</v>
      </c>
      <c r="D1405" s="690">
        <v>1</v>
      </c>
      <c r="E1405" s="3">
        <v>44317</v>
      </c>
      <c r="F1405" s="383">
        <v>0</v>
      </c>
      <c r="G1405" s="3">
        <v>44317</v>
      </c>
      <c r="H1405" s="387">
        <v>44508</v>
      </c>
      <c r="I1405" s="714" t="s">
        <v>9012</v>
      </c>
      <c r="J1405" s="384"/>
    </row>
    <row r="1406" spans="1:10" s="534" customFormat="1" ht="68.25" customHeight="1">
      <c r="A1406" s="477">
        <v>18</v>
      </c>
      <c r="B1406" s="468" t="s">
        <v>8789</v>
      </c>
      <c r="C1406" s="764" t="s">
        <v>23</v>
      </c>
      <c r="D1406" s="690">
        <v>1</v>
      </c>
      <c r="E1406" s="3">
        <v>44317</v>
      </c>
      <c r="F1406" s="383">
        <v>0</v>
      </c>
      <c r="G1406" s="3">
        <v>44317</v>
      </c>
      <c r="H1406" s="387">
        <v>44508</v>
      </c>
      <c r="I1406" s="714" t="s">
        <v>9012</v>
      </c>
      <c r="J1406" s="384"/>
    </row>
    <row r="1407" spans="1:10" s="534" customFormat="1" ht="68.25" customHeight="1">
      <c r="A1407" s="477">
        <v>19</v>
      </c>
      <c r="B1407" s="468" t="s">
        <v>8789</v>
      </c>
      <c r="C1407" s="764" t="s">
        <v>23</v>
      </c>
      <c r="D1407" s="690">
        <v>1</v>
      </c>
      <c r="E1407" s="3">
        <v>44317</v>
      </c>
      <c r="F1407" s="383">
        <v>0</v>
      </c>
      <c r="G1407" s="3">
        <v>44317</v>
      </c>
      <c r="H1407" s="387">
        <v>44508</v>
      </c>
      <c r="I1407" s="714" t="s">
        <v>9012</v>
      </c>
      <c r="J1407" s="384"/>
    </row>
    <row r="1408" spans="1:10" s="534" customFormat="1" ht="68.25" customHeight="1">
      <c r="A1408" s="477">
        <v>20</v>
      </c>
      <c r="B1408" s="468" t="s">
        <v>8789</v>
      </c>
      <c r="C1408" s="764" t="s">
        <v>23</v>
      </c>
      <c r="D1408" s="690">
        <v>1</v>
      </c>
      <c r="E1408" s="3">
        <v>44317</v>
      </c>
      <c r="F1408" s="383">
        <v>0</v>
      </c>
      <c r="G1408" s="3">
        <v>44317</v>
      </c>
      <c r="H1408" s="387">
        <v>44508</v>
      </c>
      <c r="I1408" s="714" t="s">
        <v>9012</v>
      </c>
      <c r="J1408" s="384"/>
    </row>
    <row r="1409" spans="1:10" s="534" customFormat="1" ht="68.25" customHeight="1">
      <c r="A1409" s="477">
        <v>21</v>
      </c>
      <c r="B1409" s="468" t="s">
        <v>8827</v>
      </c>
      <c r="C1409" s="764" t="s">
        <v>23</v>
      </c>
      <c r="D1409" s="690">
        <v>1</v>
      </c>
      <c r="E1409" s="3">
        <v>44541.66</v>
      </c>
      <c r="F1409" s="383">
        <v>0</v>
      </c>
      <c r="G1409" s="383">
        <v>44541.66</v>
      </c>
      <c r="H1409" s="387">
        <v>44517</v>
      </c>
      <c r="I1409" s="714" t="s">
        <v>9024</v>
      </c>
      <c r="J1409" s="384"/>
    </row>
    <row r="1410" spans="1:10" s="42" customFormat="1" ht="22.5">
      <c r="A1410" s="106" t="s">
        <v>1745</v>
      </c>
      <c r="B1410" s="1052" t="s">
        <v>3844</v>
      </c>
      <c r="C1410" s="1058"/>
      <c r="D1410" s="765">
        <f>D1409+D1408+D1407+D1406+D1405+D1404+D1403+D1402+D1401+D1400+D1399+D1398+D1397+D1396+D1395+D1394+D1393+D1392+D1391+D1390+D1389</f>
        <v>21</v>
      </c>
      <c r="E1410" s="270">
        <f>E1409+E1408+E1407+E1406+E1405+E1404+E1403+E1402+E1401+E1400+E1399+E1398+E1397+E1396+E1395+E1394+E1393+E1392+E1391+E1390+E1389</f>
        <v>946724.52</v>
      </c>
      <c r="F1410" s="9">
        <f>F1409+F1408+F1407+F1406+F1405+F1404+F1403+F1402+F1401+F1400+F1399+F1398+F1397+F1396+F1395+F1394+F1393+F1392+F1391+F1390+F1389</f>
        <v>0</v>
      </c>
      <c r="G1410" s="271">
        <f>G1409+G1408+G1407+G1406+G1405+G1404+G1403+G1402+G1401+G1400+G1399+G1398+G1397+G1396+G1395+G1394+G1393+G1392+G1391+G1390+G1389</f>
        <v>946724.52</v>
      </c>
      <c r="H1410" s="26" t="s">
        <v>23</v>
      </c>
      <c r="I1410" s="105" t="s">
        <v>23</v>
      </c>
      <c r="J1410" s="26" t="s">
        <v>23</v>
      </c>
    </row>
    <row r="1411" spans="1:10" s="42" customFormat="1" ht="97.5" customHeight="1">
      <c r="A1411" s="106" t="s">
        <v>1733</v>
      </c>
      <c r="B1411" s="1052" t="s">
        <v>4197</v>
      </c>
      <c r="C1411" s="1058"/>
      <c r="D1411" s="23">
        <f>D1337+D1387+D1410</f>
        <v>69</v>
      </c>
      <c r="E1411" s="270">
        <f>E1337+E1387+E1410</f>
        <v>4251392.5600000024</v>
      </c>
      <c r="F1411" s="270">
        <f>F1387+F1410</f>
        <v>495430.43999999994</v>
      </c>
      <c r="G1411" s="271">
        <f>G1387+G1410</f>
        <v>3755962.1200000015</v>
      </c>
      <c r="H1411" s="26" t="s">
        <v>23</v>
      </c>
      <c r="I1411" s="105" t="s">
        <v>23</v>
      </c>
      <c r="J1411" s="26" t="s">
        <v>23</v>
      </c>
    </row>
    <row r="1412" spans="1:10" s="42" customFormat="1" ht="27">
      <c r="A1412" s="32" t="s">
        <v>1761</v>
      </c>
      <c r="B1412" s="1065" t="s">
        <v>4198</v>
      </c>
      <c r="C1412" s="1085"/>
      <c r="D1412" s="1085"/>
      <c r="E1412" s="1085"/>
      <c r="F1412" s="1085"/>
      <c r="G1412" s="1085"/>
      <c r="H1412" s="1085"/>
      <c r="I1412" s="1085"/>
      <c r="J1412" s="1085"/>
    </row>
    <row r="1413" spans="1:10" s="42" customFormat="1" ht="22.5">
      <c r="A1413" s="106" t="s">
        <v>1763</v>
      </c>
      <c r="B1413" s="1052" t="s">
        <v>3828</v>
      </c>
      <c r="C1413" s="1057"/>
      <c r="D1413" s="1057"/>
      <c r="E1413" s="1057"/>
      <c r="F1413" s="1057"/>
      <c r="G1413" s="1057"/>
      <c r="H1413" s="1057"/>
      <c r="I1413" s="1057"/>
      <c r="J1413" s="1058"/>
    </row>
    <row r="1414" spans="1:10" s="67" customFormat="1" ht="132.75" customHeight="1">
      <c r="A1414" s="44">
        <v>1</v>
      </c>
      <c r="B1414" s="12" t="s">
        <v>4199</v>
      </c>
      <c r="C1414" s="5" t="s">
        <v>4200</v>
      </c>
      <c r="D1414" s="269">
        <v>1</v>
      </c>
      <c r="E1414" s="37">
        <v>239292</v>
      </c>
      <c r="F1414" s="368">
        <v>0</v>
      </c>
      <c r="G1414" s="368">
        <f>E1414-F1414</f>
        <v>239292</v>
      </c>
      <c r="H1414" s="281">
        <v>36774</v>
      </c>
      <c r="I1414" s="17" t="s">
        <v>4201</v>
      </c>
      <c r="J1414" s="18" t="s">
        <v>23</v>
      </c>
    </row>
    <row r="1415" spans="1:10" s="375" customFormat="1" ht="128.25" customHeight="1">
      <c r="A1415" s="44">
        <v>2</v>
      </c>
      <c r="B1415" s="12" t="s">
        <v>3953</v>
      </c>
      <c r="C1415" s="5" t="s">
        <v>4202</v>
      </c>
      <c r="D1415" s="269">
        <v>1</v>
      </c>
      <c r="E1415" s="6">
        <v>1285000</v>
      </c>
      <c r="F1415" s="368">
        <v>15297.55</v>
      </c>
      <c r="G1415" s="368">
        <f>E1415-F1415</f>
        <v>1269702.45</v>
      </c>
      <c r="H1415" s="281">
        <v>41663</v>
      </c>
      <c r="I1415" s="17" t="s">
        <v>9007</v>
      </c>
      <c r="J1415" s="18" t="s">
        <v>23</v>
      </c>
    </row>
    <row r="1416" spans="1:10" s="375" customFormat="1" ht="120.75" customHeight="1">
      <c r="A1416" s="44">
        <v>3</v>
      </c>
      <c r="B1416" s="12" t="s">
        <v>4203</v>
      </c>
      <c r="C1416" s="5" t="s">
        <v>4204</v>
      </c>
      <c r="D1416" s="269">
        <v>1</v>
      </c>
      <c r="E1416" s="6">
        <v>1102000</v>
      </c>
      <c r="F1416" s="368">
        <v>319667.07</v>
      </c>
      <c r="G1416" s="368">
        <f>E1416-F1416</f>
        <v>782332.92999999993</v>
      </c>
      <c r="H1416" s="281">
        <v>41633</v>
      </c>
      <c r="I1416" s="17" t="s">
        <v>3856</v>
      </c>
      <c r="J1416" s="18" t="s">
        <v>23</v>
      </c>
    </row>
    <row r="1417" spans="1:10" s="375" customFormat="1" ht="120.75" customHeight="1">
      <c r="A1417" s="44">
        <v>4</v>
      </c>
      <c r="B1417" s="189" t="s">
        <v>8795</v>
      </c>
      <c r="C1417" s="5" t="s">
        <v>9008</v>
      </c>
      <c r="D1417" s="269">
        <v>1</v>
      </c>
      <c r="E1417" s="6">
        <v>2305000</v>
      </c>
      <c r="F1417" s="273">
        <v>2208958.35</v>
      </c>
      <c r="G1417" s="273">
        <v>96041.65</v>
      </c>
      <c r="H1417" s="370">
        <v>44390</v>
      </c>
      <c r="I1417" s="17" t="s">
        <v>9009</v>
      </c>
      <c r="J1417" s="18"/>
    </row>
    <row r="1418" spans="1:10" s="67" customFormat="1" ht="37.5" customHeight="1">
      <c r="A1418" s="104" t="s">
        <v>1763</v>
      </c>
      <c r="B1418" s="1049" t="s">
        <v>3829</v>
      </c>
      <c r="C1418" s="1064"/>
      <c r="D1418" s="10">
        <v>4</v>
      </c>
      <c r="E1418" s="278">
        <f>E1414+E1415+E1416+E1417</f>
        <v>4931292</v>
      </c>
      <c r="F1418" s="167">
        <f>F1414+F1415+F1416+F1417</f>
        <v>2543922.9700000002</v>
      </c>
      <c r="G1418" s="35">
        <f>G1414+G1415+G1416+G1417</f>
        <v>2387369.0299999998</v>
      </c>
      <c r="H1418" s="11" t="s">
        <v>23</v>
      </c>
      <c r="I1418" s="103" t="s">
        <v>23</v>
      </c>
      <c r="J1418" s="11" t="s">
        <v>23</v>
      </c>
    </row>
    <row r="1419" spans="1:10" s="42" customFormat="1" ht="22.5">
      <c r="A1419" s="106" t="s">
        <v>1769</v>
      </c>
      <c r="B1419" s="1052" t="s">
        <v>3830</v>
      </c>
      <c r="C1419" s="1057"/>
      <c r="D1419" s="1057"/>
      <c r="E1419" s="1057"/>
      <c r="F1419" s="1057"/>
      <c r="G1419" s="1057"/>
      <c r="H1419" s="1057"/>
      <c r="I1419" s="1057"/>
      <c r="J1419" s="1058"/>
    </row>
    <row r="1420" spans="1:10" s="42" customFormat="1" ht="40.5">
      <c r="A1420" s="44">
        <v>1</v>
      </c>
      <c r="B1420" s="12" t="s">
        <v>4205</v>
      </c>
      <c r="C1420" s="54" t="s">
        <v>23</v>
      </c>
      <c r="D1420" s="269">
        <v>1</v>
      </c>
      <c r="E1420" s="37">
        <v>51612</v>
      </c>
      <c r="F1420" s="273">
        <v>0</v>
      </c>
      <c r="G1420" s="273">
        <f t="shared" ref="G1420:G1439" si="38">E1420-F1420</f>
        <v>51612</v>
      </c>
      <c r="H1420" s="370">
        <v>40921</v>
      </c>
      <c r="I1420" s="17" t="s">
        <v>3918</v>
      </c>
      <c r="J1420" s="18" t="s">
        <v>23</v>
      </c>
    </row>
    <row r="1421" spans="1:10" s="42" customFormat="1" ht="40.5">
      <c r="A1421" s="44">
        <v>2</v>
      </c>
      <c r="B1421" s="12" t="s">
        <v>3902</v>
      </c>
      <c r="C1421" s="54" t="s">
        <v>23</v>
      </c>
      <c r="D1421" s="269">
        <v>1</v>
      </c>
      <c r="E1421" s="37">
        <v>102982.5</v>
      </c>
      <c r="F1421" s="273">
        <v>0</v>
      </c>
      <c r="G1421" s="273">
        <f t="shared" si="38"/>
        <v>102982.5</v>
      </c>
      <c r="H1421" s="370">
        <v>41558</v>
      </c>
      <c r="I1421" s="17" t="s">
        <v>3905</v>
      </c>
      <c r="J1421" s="18" t="s">
        <v>23</v>
      </c>
    </row>
    <row r="1422" spans="1:10" s="42" customFormat="1" ht="40.5">
      <c r="A1422" s="44">
        <v>3</v>
      </c>
      <c r="B1422" s="12" t="s">
        <v>4206</v>
      </c>
      <c r="C1422" s="54" t="s">
        <v>23</v>
      </c>
      <c r="D1422" s="269">
        <v>1</v>
      </c>
      <c r="E1422" s="37">
        <v>95218.2</v>
      </c>
      <c r="F1422" s="273">
        <v>0</v>
      </c>
      <c r="G1422" s="273">
        <f t="shared" si="38"/>
        <v>95218.2</v>
      </c>
      <c r="H1422" s="370">
        <v>41996</v>
      </c>
      <c r="I1422" s="17" t="s">
        <v>4207</v>
      </c>
      <c r="J1422" s="18" t="s">
        <v>23</v>
      </c>
    </row>
    <row r="1423" spans="1:10" s="42" customFormat="1" ht="81">
      <c r="A1423" s="44">
        <v>4</v>
      </c>
      <c r="B1423" s="12" t="s">
        <v>4208</v>
      </c>
      <c r="C1423" s="54" t="s">
        <v>23</v>
      </c>
      <c r="D1423" s="269">
        <v>1</v>
      </c>
      <c r="E1423" s="37">
        <v>153450</v>
      </c>
      <c r="F1423" s="273">
        <v>0</v>
      </c>
      <c r="G1423" s="273">
        <f t="shared" si="38"/>
        <v>153450</v>
      </c>
      <c r="H1423" s="370">
        <v>41996</v>
      </c>
      <c r="I1423" s="17" t="s">
        <v>4207</v>
      </c>
      <c r="J1423" s="18" t="s">
        <v>23</v>
      </c>
    </row>
    <row r="1424" spans="1:10" s="42" customFormat="1" ht="101.25">
      <c r="A1424" s="44">
        <v>5</v>
      </c>
      <c r="B1424" s="12" t="s">
        <v>4209</v>
      </c>
      <c r="C1424" s="54" t="s">
        <v>4210</v>
      </c>
      <c r="D1424" s="269">
        <v>1</v>
      </c>
      <c r="E1424" s="37">
        <v>148500</v>
      </c>
      <c r="F1424" s="273">
        <v>0</v>
      </c>
      <c r="G1424" s="273">
        <f t="shared" si="38"/>
        <v>148500</v>
      </c>
      <c r="H1424" s="28" t="s">
        <v>4211</v>
      </c>
      <c r="I1424" s="17" t="s">
        <v>4212</v>
      </c>
      <c r="J1424" s="18" t="s">
        <v>23</v>
      </c>
    </row>
    <row r="1425" spans="1:10" s="42" customFormat="1" ht="60.75">
      <c r="A1425" s="44">
        <v>6</v>
      </c>
      <c r="B1425" s="12" t="s">
        <v>4213</v>
      </c>
      <c r="C1425" s="54" t="s">
        <v>23</v>
      </c>
      <c r="D1425" s="269">
        <v>1</v>
      </c>
      <c r="E1425" s="37">
        <v>198000</v>
      </c>
      <c r="F1425" s="273">
        <v>0</v>
      </c>
      <c r="G1425" s="273">
        <f t="shared" si="38"/>
        <v>198000</v>
      </c>
      <c r="H1425" s="370">
        <v>41996</v>
      </c>
      <c r="I1425" s="17" t="s">
        <v>4212</v>
      </c>
      <c r="J1425" s="18" t="s">
        <v>23</v>
      </c>
    </row>
    <row r="1426" spans="1:10" s="42" customFormat="1" ht="121.5">
      <c r="A1426" s="44">
        <v>7</v>
      </c>
      <c r="B1426" s="12" t="s">
        <v>4214</v>
      </c>
      <c r="C1426" s="54" t="s">
        <v>23</v>
      </c>
      <c r="D1426" s="269">
        <v>1</v>
      </c>
      <c r="E1426" s="37">
        <v>54450</v>
      </c>
      <c r="F1426" s="273">
        <v>0</v>
      </c>
      <c r="G1426" s="273">
        <f t="shared" si="38"/>
        <v>54450</v>
      </c>
      <c r="H1426" s="370">
        <v>41996</v>
      </c>
      <c r="I1426" s="17" t="s">
        <v>4212</v>
      </c>
      <c r="J1426" s="18" t="s">
        <v>23</v>
      </c>
    </row>
    <row r="1427" spans="1:10" s="42" customFormat="1" ht="101.25">
      <c r="A1427" s="44">
        <v>8</v>
      </c>
      <c r="B1427" s="12" t="s">
        <v>4215</v>
      </c>
      <c r="C1427" s="54" t="s">
        <v>23</v>
      </c>
      <c r="D1427" s="269">
        <v>1</v>
      </c>
      <c r="E1427" s="37">
        <v>148500</v>
      </c>
      <c r="F1427" s="273">
        <v>0</v>
      </c>
      <c r="G1427" s="273">
        <f t="shared" si="38"/>
        <v>148500</v>
      </c>
      <c r="H1427" s="370">
        <v>41996</v>
      </c>
      <c r="I1427" s="17" t="s">
        <v>4212</v>
      </c>
      <c r="J1427" s="18" t="s">
        <v>23</v>
      </c>
    </row>
    <row r="1428" spans="1:10" s="42" customFormat="1" ht="40.5">
      <c r="A1428" s="44">
        <v>9</v>
      </c>
      <c r="B1428" s="12" t="s">
        <v>4216</v>
      </c>
      <c r="C1428" s="54" t="s">
        <v>23</v>
      </c>
      <c r="D1428" s="269">
        <v>1</v>
      </c>
      <c r="E1428" s="37">
        <v>173250</v>
      </c>
      <c r="F1428" s="273">
        <v>0</v>
      </c>
      <c r="G1428" s="273">
        <f t="shared" si="38"/>
        <v>173250</v>
      </c>
      <c r="H1428" s="370">
        <v>41996</v>
      </c>
      <c r="I1428" s="17" t="s">
        <v>4212</v>
      </c>
      <c r="J1428" s="18" t="s">
        <v>23</v>
      </c>
    </row>
    <row r="1429" spans="1:10" s="42" customFormat="1" ht="60.75">
      <c r="A1429" s="44">
        <v>10</v>
      </c>
      <c r="B1429" s="12" t="s">
        <v>4217</v>
      </c>
      <c r="C1429" s="54" t="s">
        <v>23</v>
      </c>
      <c r="D1429" s="269">
        <v>1</v>
      </c>
      <c r="E1429" s="37">
        <v>59103</v>
      </c>
      <c r="F1429" s="273">
        <v>0</v>
      </c>
      <c r="G1429" s="273">
        <f t="shared" si="38"/>
        <v>59103</v>
      </c>
      <c r="H1429" s="370">
        <v>41996</v>
      </c>
      <c r="I1429" s="17" t="s">
        <v>4212</v>
      </c>
      <c r="J1429" s="18" t="s">
        <v>23</v>
      </c>
    </row>
    <row r="1430" spans="1:10" s="42" customFormat="1" ht="191.25" customHeight="1">
      <c r="A1430" s="44">
        <v>11</v>
      </c>
      <c r="B1430" s="189" t="s">
        <v>4218</v>
      </c>
      <c r="C1430" s="54" t="s">
        <v>4219</v>
      </c>
      <c r="D1430" s="269">
        <v>1</v>
      </c>
      <c r="E1430" s="37">
        <v>57232.89</v>
      </c>
      <c r="F1430" s="273">
        <v>0</v>
      </c>
      <c r="G1430" s="273">
        <f t="shared" si="38"/>
        <v>57232.89</v>
      </c>
      <c r="H1430" s="370">
        <v>43017</v>
      </c>
      <c r="I1430" s="12" t="s">
        <v>4010</v>
      </c>
      <c r="J1430" s="18"/>
    </row>
    <row r="1431" spans="1:10" s="42" customFormat="1" ht="121.5">
      <c r="A1431" s="44">
        <v>12</v>
      </c>
      <c r="B1431" s="12" t="s">
        <v>4179</v>
      </c>
      <c r="C1431" s="54" t="s">
        <v>4023</v>
      </c>
      <c r="D1431" s="269">
        <v>1</v>
      </c>
      <c r="E1431" s="37">
        <v>50000</v>
      </c>
      <c r="F1431" s="273">
        <v>0</v>
      </c>
      <c r="G1431" s="273">
        <f t="shared" si="38"/>
        <v>50000</v>
      </c>
      <c r="H1431" s="370">
        <v>43710</v>
      </c>
      <c r="I1431" s="12" t="s">
        <v>4220</v>
      </c>
      <c r="J1431" s="18"/>
    </row>
    <row r="1432" spans="1:10" s="42" customFormat="1" ht="121.5">
      <c r="A1432" s="44">
        <v>13</v>
      </c>
      <c r="B1432" s="12" t="s">
        <v>4185</v>
      </c>
      <c r="C1432" s="54" t="s">
        <v>23</v>
      </c>
      <c r="D1432" s="269">
        <v>1</v>
      </c>
      <c r="E1432" s="37">
        <v>52268.06</v>
      </c>
      <c r="F1432" s="273">
        <v>0</v>
      </c>
      <c r="G1432" s="273">
        <f t="shared" si="38"/>
        <v>52268.06</v>
      </c>
      <c r="H1432" s="370">
        <v>43710</v>
      </c>
      <c r="I1432" s="12" t="s">
        <v>4221</v>
      </c>
      <c r="J1432" s="18"/>
    </row>
    <row r="1433" spans="1:10" s="42" customFormat="1" ht="121.5">
      <c r="A1433" s="44">
        <v>14</v>
      </c>
      <c r="B1433" s="12" t="s">
        <v>4181</v>
      </c>
      <c r="C1433" s="54" t="s">
        <v>4222</v>
      </c>
      <c r="D1433" s="269">
        <v>1</v>
      </c>
      <c r="E1433" s="37">
        <v>92025</v>
      </c>
      <c r="F1433" s="273">
        <v>0</v>
      </c>
      <c r="G1433" s="273">
        <f t="shared" si="38"/>
        <v>92025</v>
      </c>
      <c r="H1433" s="370">
        <v>43794</v>
      </c>
      <c r="I1433" s="12" t="s">
        <v>4223</v>
      </c>
      <c r="J1433" s="18"/>
    </row>
    <row r="1434" spans="1:10" s="42" customFormat="1" ht="121.5">
      <c r="A1434" s="44">
        <v>15</v>
      </c>
      <c r="B1434" s="12" t="s">
        <v>4184</v>
      </c>
      <c r="C1434" s="54" t="s">
        <v>23</v>
      </c>
      <c r="D1434" s="269">
        <v>1</v>
      </c>
      <c r="E1434" s="37">
        <v>52000</v>
      </c>
      <c r="F1434" s="273">
        <v>0</v>
      </c>
      <c r="G1434" s="273">
        <f t="shared" si="38"/>
        <v>52000</v>
      </c>
      <c r="H1434" s="370">
        <v>43794</v>
      </c>
      <c r="I1434" s="12" t="s">
        <v>4223</v>
      </c>
      <c r="J1434" s="18"/>
    </row>
    <row r="1435" spans="1:10" s="42" customFormat="1" ht="121.5">
      <c r="A1435" s="44">
        <v>16</v>
      </c>
      <c r="B1435" s="12" t="s">
        <v>4181</v>
      </c>
      <c r="C1435" s="54" t="s">
        <v>4182</v>
      </c>
      <c r="D1435" s="269">
        <v>1</v>
      </c>
      <c r="E1435" s="37">
        <v>50820</v>
      </c>
      <c r="F1435" s="273">
        <v>0</v>
      </c>
      <c r="G1435" s="273">
        <f t="shared" si="38"/>
        <v>50820</v>
      </c>
      <c r="H1435" s="370">
        <v>43794</v>
      </c>
      <c r="I1435" s="12" t="s">
        <v>4223</v>
      </c>
      <c r="J1435" s="18"/>
    </row>
    <row r="1436" spans="1:10" s="42" customFormat="1" ht="121.5">
      <c r="A1436" s="44">
        <v>17</v>
      </c>
      <c r="B1436" s="12" t="s">
        <v>4181</v>
      </c>
      <c r="C1436" s="54" t="s">
        <v>4182</v>
      </c>
      <c r="D1436" s="269">
        <v>1</v>
      </c>
      <c r="E1436" s="37">
        <v>50820</v>
      </c>
      <c r="F1436" s="273">
        <v>0</v>
      </c>
      <c r="G1436" s="273">
        <f t="shared" si="38"/>
        <v>50820</v>
      </c>
      <c r="H1436" s="370">
        <v>43794</v>
      </c>
      <c r="I1436" s="12" t="s">
        <v>4223</v>
      </c>
      <c r="J1436" s="18"/>
    </row>
    <row r="1437" spans="1:10" s="42" customFormat="1" ht="121.5">
      <c r="A1437" s="44">
        <v>18</v>
      </c>
      <c r="B1437" s="12" t="s">
        <v>3987</v>
      </c>
      <c r="C1437" s="54" t="s">
        <v>4020</v>
      </c>
      <c r="D1437" s="269">
        <v>1</v>
      </c>
      <c r="E1437" s="37">
        <v>106000.74</v>
      </c>
      <c r="F1437" s="273">
        <v>61833.75</v>
      </c>
      <c r="G1437" s="273">
        <f t="shared" si="38"/>
        <v>44166.990000000005</v>
      </c>
      <c r="H1437" s="370">
        <v>43794</v>
      </c>
      <c r="I1437" s="12" t="s">
        <v>4224</v>
      </c>
      <c r="J1437" s="18"/>
    </row>
    <row r="1438" spans="1:10" s="42" customFormat="1" ht="60.75">
      <c r="A1438" s="44">
        <v>19</v>
      </c>
      <c r="B1438" s="12" t="s">
        <v>4189</v>
      </c>
      <c r="C1438" s="54" t="s">
        <v>4225</v>
      </c>
      <c r="D1438" s="269">
        <v>1</v>
      </c>
      <c r="E1438" s="37">
        <v>356624</v>
      </c>
      <c r="F1438" s="273">
        <v>307092.95</v>
      </c>
      <c r="G1438" s="273">
        <f t="shared" si="38"/>
        <v>49531.049999999988</v>
      </c>
      <c r="H1438" s="370">
        <v>43770</v>
      </c>
      <c r="I1438" s="12" t="s">
        <v>4028</v>
      </c>
      <c r="J1438" s="18"/>
    </row>
    <row r="1439" spans="1:10" s="42" customFormat="1" ht="60.75">
      <c r="A1439" s="44">
        <v>20</v>
      </c>
      <c r="B1439" s="12" t="s">
        <v>4226</v>
      </c>
      <c r="C1439" s="54" t="s">
        <v>23</v>
      </c>
      <c r="D1439" s="269">
        <v>1</v>
      </c>
      <c r="E1439" s="37">
        <v>2290273.7999999998</v>
      </c>
      <c r="F1439" s="273">
        <v>699805.84</v>
      </c>
      <c r="G1439" s="273">
        <f t="shared" si="38"/>
        <v>1590467.96</v>
      </c>
      <c r="H1439" s="370">
        <v>43770</v>
      </c>
      <c r="I1439" s="12" t="s">
        <v>4028</v>
      </c>
      <c r="J1439" s="18"/>
    </row>
    <row r="1440" spans="1:10" s="534" customFormat="1" ht="93.75">
      <c r="A1440" s="477">
        <v>21</v>
      </c>
      <c r="B1440" s="695" t="s">
        <v>8787</v>
      </c>
      <c r="C1440" s="763" t="s">
        <v>23</v>
      </c>
      <c r="D1440" s="381">
        <v>1</v>
      </c>
      <c r="E1440" s="3">
        <v>62282.09</v>
      </c>
      <c r="F1440" s="383">
        <v>0</v>
      </c>
      <c r="G1440" s="383">
        <v>62282.09</v>
      </c>
      <c r="H1440" s="386">
        <v>44508</v>
      </c>
      <c r="I1440" s="1" t="s">
        <v>9018</v>
      </c>
      <c r="J1440" s="384"/>
    </row>
    <row r="1441" spans="1:10" s="534" customFormat="1" ht="93.75">
      <c r="A1441" s="477">
        <v>22</v>
      </c>
      <c r="B1441" s="695" t="s">
        <v>8785</v>
      </c>
      <c r="C1441" s="763" t="s">
        <v>23</v>
      </c>
      <c r="D1441" s="381">
        <v>1</v>
      </c>
      <c r="E1441" s="3">
        <v>62904</v>
      </c>
      <c r="F1441" s="383">
        <v>0</v>
      </c>
      <c r="G1441" s="383">
        <v>62904</v>
      </c>
      <c r="H1441" s="386">
        <v>44508</v>
      </c>
      <c r="I1441" s="1" t="s">
        <v>9018</v>
      </c>
      <c r="J1441" s="384"/>
    </row>
    <row r="1442" spans="1:10" s="534" customFormat="1" ht="93.75">
      <c r="A1442" s="477">
        <v>23</v>
      </c>
      <c r="B1442" s="695" t="s">
        <v>8785</v>
      </c>
      <c r="C1442" s="763" t="s">
        <v>23</v>
      </c>
      <c r="D1442" s="381">
        <v>1</v>
      </c>
      <c r="E1442" s="3">
        <v>62904</v>
      </c>
      <c r="F1442" s="383">
        <v>0</v>
      </c>
      <c r="G1442" s="383">
        <v>62904</v>
      </c>
      <c r="H1442" s="386">
        <v>44508</v>
      </c>
      <c r="I1442" s="1" t="s">
        <v>9018</v>
      </c>
      <c r="J1442" s="384"/>
    </row>
    <row r="1443" spans="1:10" s="534" customFormat="1" ht="93.75">
      <c r="A1443" s="477">
        <v>24</v>
      </c>
      <c r="B1443" s="695" t="s">
        <v>8797</v>
      </c>
      <c r="C1443" s="763" t="s">
        <v>23</v>
      </c>
      <c r="D1443" s="381">
        <v>1</v>
      </c>
      <c r="E1443" s="3">
        <v>75271.75</v>
      </c>
      <c r="F1443" s="383">
        <v>0</v>
      </c>
      <c r="G1443" s="383">
        <v>75271.75</v>
      </c>
      <c r="H1443" s="386">
        <v>44378</v>
      </c>
      <c r="I1443" s="1" t="s">
        <v>9019</v>
      </c>
      <c r="J1443" s="384"/>
    </row>
    <row r="1444" spans="1:10" s="534" customFormat="1" ht="37.5">
      <c r="A1444" s="477">
        <v>25</v>
      </c>
      <c r="B1444" s="695" t="s">
        <v>9020</v>
      </c>
      <c r="C1444" s="763" t="s">
        <v>23</v>
      </c>
      <c r="D1444" s="381">
        <v>1</v>
      </c>
      <c r="E1444" s="3">
        <v>87290</v>
      </c>
      <c r="F1444" s="383">
        <v>0</v>
      </c>
      <c r="G1444" s="383">
        <v>87290</v>
      </c>
      <c r="H1444" s="386">
        <v>44372</v>
      </c>
      <c r="I1444" s="1" t="s">
        <v>9021</v>
      </c>
      <c r="J1444" s="384"/>
    </row>
    <row r="1445" spans="1:10" s="42" customFormat="1" ht="22.5">
      <c r="A1445" s="106" t="s">
        <v>1769</v>
      </c>
      <c r="B1445" s="162" t="s">
        <v>3831</v>
      </c>
      <c r="C1445" s="163"/>
      <c r="D1445" s="10">
        <f>D1444+D1443+D1442+D1441+D1440+D1439+D1438+D1437+D1436+D1435+D1434+D1433+D1432+D1431+D1430+D1429+D1428+D1427+D1426+D1425+D1424+D1423+D1422+D1421+D1420</f>
        <v>25</v>
      </c>
      <c r="E1445" s="278">
        <f>E1444+E1443+E1442+E1441+E1440+E1439+E1438+E1437+E1436+E1435+E1434+E1433+E1432+E1431+E1430+E1429+E1428+E1426+E1427+E1425+E1424+E1423+E1422+E1421+E1420</f>
        <v>4693782.03</v>
      </c>
      <c r="F1445" s="167">
        <f>F1444+F1443+F1442+F1441+F1440+F1439+F1438+F1437+F1436+F1435+F1434+F1433+F1432+F1431+F1430+F1429+F1428+F1427+F1426+F1425+F1424+F1423+F1422+F1421+F1420</f>
        <v>1068732.54</v>
      </c>
      <c r="G1445" s="35">
        <f>G1444+G1443+G1442+G1441+G1440+G1439+G1438+G1437+G1436+G1435+G1434+G1433+G1432+G1431+G1430+G1429+G1428+G1427+G1426+G1425+G1424+G1423+G1422+G1421+G1420</f>
        <v>3625049.49</v>
      </c>
      <c r="H1445" s="11" t="s">
        <v>23</v>
      </c>
      <c r="I1445" s="103" t="s">
        <v>23</v>
      </c>
      <c r="J1445" s="11" t="s">
        <v>23</v>
      </c>
    </row>
    <row r="1446" spans="1:10" s="42" customFormat="1" ht="22.5">
      <c r="A1446" s="106" t="s">
        <v>1771</v>
      </c>
      <c r="B1446" s="1049" t="s">
        <v>3832</v>
      </c>
      <c r="C1446" s="1057"/>
      <c r="D1446" s="1057"/>
      <c r="E1446" s="1057"/>
      <c r="F1446" s="1057"/>
      <c r="G1446" s="1057"/>
      <c r="H1446" s="1057"/>
      <c r="I1446" s="1057"/>
      <c r="J1446" s="1058"/>
    </row>
    <row r="1447" spans="1:10" s="42" customFormat="1" ht="54" customHeight="1">
      <c r="A1447" s="44">
        <v>1</v>
      </c>
      <c r="B1447" s="21" t="s">
        <v>6037</v>
      </c>
      <c r="C1447" s="21" t="s">
        <v>4084</v>
      </c>
      <c r="D1447" s="282">
        <v>1</v>
      </c>
      <c r="E1447" s="6">
        <v>45736.23</v>
      </c>
      <c r="F1447" s="273">
        <v>0</v>
      </c>
      <c r="G1447" s="273">
        <f t="shared" ref="G1447:G1451" si="39">E1447-F1447</f>
        <v>45736.23</v>
      </c>
      <c r="H1447" s="20">
        <v>40921</v>
      </c>
      <c r="I1447" s="28" t="s">
        <v>3856</v>
      </c>
      <c r="J1447" s="18" t="s">
        <v>23</v>
      </c>
    </row>
    <row r="1448" spans="1:10" s="42" customFormat="1" ht="52.5" customHeight="1">
      <c r="A1448" s="44">
        <v>2</v>
      </c>
      <c r="B1448" s="21" t="s">
        <v>3941</v>
      </c>
      <c r="C1448" s="21" t="s">
        <v>23</v>
      </c>
      <c r="D1448" s="282">
        <v>1</v>
      </c>
      <c r="E1448" s="6">
        <v>48250</v>
      </c>
      <c r="F1448" s="273">
        <v>0</v>
      </c>
      <c r="G1448" s="273">
        <f t="shared" si="39"/>
        <v>48250</v>
      </c>
      <c r="H1448" s="20">
        <v>41269</v>
      </c>
      <c r="I1448" s="28" t="s">
        <v>3997</v>
      </c>
      <c r="J1448" s="18"/>
    </row>
    <row r="1449" spans="1:10" s="42" customFormat="1" ht="54" customHeight="1">
      <c r="A1449" s="44">
        <v>3</v>
      </c>
      <c r="B1449" s="21" t="s">
        <v>4297</v>
      </c>
      <c r="C1449" s="21" t="s">
        <v>23</v>
      </c>
      <c r="D1449" s="282">
        <v>1</v>
      </c>
      <c r="E1449" s="6">
        <v>40000</v>
      </c>
      <c r="F1449" s="273">
        <v>547.49</v>
      </c>
      <c r="G1449" s="273">
        <f t="shared" si="39"/>
        <v>39452.51</v>
      </c>
      <c r="H1449" s="20">
        <v>40921</v>
      </c>
      <c r="I1449" s="28" t="s">
        <v>3856</v>
      </c>
      <c r="J1449" s="18"/>
    </row>
    <row r="1450" spans="1:10" s="42" customFormat="1" ht="93" customHeight="1">
      <c r="A1450" s="44">
        <v>4</v>
      </c>
      <c r="B1450" s="21" t="s">
        <v>3916</v>
      </c>
      <c r="C1450" s="21" t="s">
        <v>23</v>
      </c>
      <c r="D1450" s="282">
        <v>1</v>
      </c>
      <c r="E1450" s="6">
        <v>48500</v>
      </c>
      <c r="F1450" s="273">
        <v>0</v>
      </c>
      <c r="G1450" s="273">
        <f t="shared" si="39"/>
        <v>48500</v>
      </c>
      <c r="H1450" s="20">
        <v>42243</v>
      </c>
      <c r="I1450" s="28" t="s">
        <v>4227</v>
      </c>
      <c r="J1450" s="18"/>
    </row>
    <row r="1451" spans="1:10" s="42" customFormat="1" ht="132" customHeight="1">
      <c r="A1451" s="44">
        <v>5</v>
      </c>
      <c r="B1451" s="21" t="s">
        <v>6077</v>
      </c>
      <c r="C1451" s="21" t="s">
        <v>23</v>
      </c>
      <c r="D1451" s="282">
        <v>1</v>
      </c>
      <c r="E1451" s="6">
        <v>49682.5</v>
      </c>
      <c r="F1451" s="273">
        <v>0</v>
      </c>
      <c r="G1451" s="273">
        <f t="shared" si="39"/>
        <v>49682.5</v>
      </c>
      <c r="H1451" s="20">
        <v>44083</v>
      </c>
      <c r="I1451" s="12" t="s">
        <v>6078</v>
      </c>
      <c r="J1451" s="18"/>
    </row>
    <row r="1452" spans="1:10" s="534" customFormat="1" ht="104.25" customHeight="1">
      <c r="A1452" s="477">
        <v>6</v>
      </c>
      <c r="B1452" s="766" t="s">
        <v>8789</v>
      </c>
      <c r="C1452" s="468" t="s">
        <v>23</v>
      </c>
      <c r="D1452" s="690">
        <v>1</v>
      </c>
      <c r="E1452" s="3">
        <v>44317</v>
      </c>
      <c r="F1452" s="383">
        <v>0</v>
      </c>
      <c r="G1452" s="383">
        <v>44317</v>
      </c>
      <c r="H1452" s="387">
        <v>44508</v>
      </c>
      <c r="I1452" s="1" t="s">
        <v>9018</v>
      </c>
      <c r="J1452" s="384"/>
    </row>
    <row r="1453" spans="1:10" s="534" customFormat="1" ht="104.25" customHeight="1">
      <c r="A1453" s="477">
        <v>7</v>
      </c>
      <c r="B1453" s="766" t="s">
        <v>8789</v>
      </c>
      <c r="C1453" s="468" t="s">
        <v>23</v>
      </c>
      <c r="D1453" s="690">
        <v>1</v>
      </c>
      <c r="E1453" s="3">
        <v>44317</v>
      </c>
      <c r="F1453" s="383">
        <v>0</v>
      </c>
      <c r="G1453" s="3">
        <v>44317</v>
      </c>
      <c r="H1453" s="387">
        <v>44508</v>
      </c>
      <c r="I1453" s="1" t="s">
        <v>9018</v>
      </c>
      <c r="J1453" s="384"/>
    </row>
    <row r="1454" spans="1:10" s="534" customFormat="1" ht="104.25" customHeight="1">
      <c r="A1454" s="477">
        <v>8</v>
      </c>
      <c r="B1454" s="766" t="s">
        <v>8789</v>
      </c>
      <c r="C1454" s="468" t="s">
        <v>23</v>
      </c>
      <c r="D1454" s="690">
        <v>1</v>
      </c>
      <c r="E1454" s="3">
        <v>44317</v>
      </c>
      <c r="F1454" s="383">
        <v>0</v>
      </c>
      <c r="G1454" s="3">
        <v>44317</v>
      </c>
      <c r="H1454" s="387">
        <v>44508</v>
      </c>
      <c r="I1454" s="1" t="s">
        <v>9018</v>
      </c>
      <c r="J1454" s="384"/>
    </row>
    <row r="1455" spans="1:10" s="534" customFormat="1" ht="104.25" customHeight="1">
      <c r="A1455" s="477">
        <v>9</v>
      </c>
      <c r="B1455" s="766" t="s">
        <v>8789</v>
      </c>
      <c r="C1455" s="468" t="s">
        <v>23</v>
      </c>
      <c r="D1455" s="690">
        <v>1</v>
      </c>
      <c r="E1455" s="3">
        <v>44317</v>
      </c>
      <c r="F1455" s="383">
        <v>0</v>
      </c>
      <c r="G1455" s="3">
        <v>44317</v>
      </c>
      <c r="H1455" s="387">
        <v>44508</v>
      </c>
      <c r="I1455" s="1" t="s">
        <v>9018</v>
      </c>
      <c r="J1455" s="384"/>
    </row>
    <row r="1456" spans="1:10" s="534" customFormat="1" ht="104.25" customHeight="1">
      <c r="A1456" s="477">
        <v>10</v>
      </c>
      <c r="B1456" s="766" t="s">
        <v>8789</v>
      </c>
      <c r="C1456" s="468" t="s">
        <v>23</v>
      </c>
      <c r="D1456" s="690">
        <v>1</v>
      </c>
      <c r="E1456" s="3">
        <v>44317</v>
      </c>
      <c r="F1456" s="383">
        <v>0</v>
      </c>
      <c r="G1456" s="3">
        <v>44317</v>
      </c>
      <c r="H1456" s="387">
        <v>44508</v>
      </c>
      <c r="I1456" s="1" t="s">
        <v>9018</v>
      </c>
      <c r="J1456" s="384"/>
    </row>
    <row r="1457" spans="1:10" s="534" customFormat="1" ht="104.25" customHeight="1">
      <c r="A1457" s="477">
        <v>11</v>
      </c>
      <c r="B1457" s="766" t="s">
        <v>8789</v>
      </c>
      <c r="C1457" s="468" t="s">
        <v>23</v>
      </c>
      <c r="D1457" s="690">
        <v>1</v>
      </c>
      <c r="E1457" s="3">
        <v>44317</v>
      </c>
      <c r="F1457" s="383">
        <v>0</v>
      </c>
      <c r="G1457" s="3">
        <v>44317</v>
      </c>
      <c r="H1457" s="387">
        <v>44508</v>
      </c>
      <c r="I1457" s="1" t="s">
        <v>9018</v>
      </c>
      <c r="J1457" s="384"/>
    </row>
    <row r="1458" spans="1:10" s="534" customFormat="1" ht="104.25" customHeight="1">
      <c r="A1458" s="477">
        <v>12</v>
      </c>
      <c r="B1458" s="766" t="s">
        <v>8789</v>
      </c>
      <c r="C1458" s="468" t="s">
        <v>23</v>
      </c>
      <c r="D1458" s="690">
        <v>1</v>
      </c>
      <c r="E1458" s="3">
        <v>44317</v>
      </c>
      <c r="F1458" s="383">
        <v>0</v>
      </c>
      <c r="G1458" s="3">
        <v>44317</v>
      </c>
      <c r="H1458" s="387">
        <v>44508</v>
      </c>
      <c r="I1458" s="1" t="s">
        <v>9018</v>
      </c>
      <c r="J1458" s="384"/>
    </row>
    <row r="1459" spans="1:10" s="534" customFormat="1" ht="104.25" customHeight="1">
      <c r="A1459" s="477">
        <v>13</v>
      </c>
      <c r="B1459" s="766" t="s">
        <v>8789</v>
      </c>
      <c r="C1459" s="468" t="s">
        <v>23</v>
      </c>
      <c r="D1459" s="690">
        <v>1</v>
      </c>
      <c r="E1459" s="3">
        <v>44317</v>
      </c>
      <c r="F1459" s="383">
        <v>0</v>
      </c>
      <c r="G1459" s="3">
        <v>44317</v>
      </c>
      <c r="H1459" s="387">
        <v>44508</v>
      </c>
      <c r="I1459" s="1" t="s">
        <v>9018</v>
      </c>
      <c r="J1459" s="384"/>
    </row>
    <row r="1460" spans="1:10" s="534" customFormat="1" ht="104.25" customHeight="1">
      <c r="A1460" s="477">
        <v>14</v>
      </c>
      <c r="B1460" s="766" t="s">
        <v>8789</v>
      </c>
      <c r="C1460" s="468" t="s">
        <v>23</v>
      </c>
      <c r="D1460" s="690">
        <v>1</v>
      </c>
      <c r="E1460" s="3">
        <v>44317</v>
      </c>
      <c r="F1460" s="383">
        <v>0</v>
      </c>
      <c r="G1460" s="3">
        <v>44317</v>
      </c>
      <c r="H1460" s="387">
        <v>44508</v>
      </c>
      <c r="I1460" s="1" t="s">
        <v>9018</v>
      </c>
      <c r="J1460" s="384"/>
    </row>
    <row r="1461" spans="1:10" s="534" customFormat="1" ht="104.25" customHeight="1">
      <c r="A1461" s="477">
        <v>15</v>
      </c>
      <c r="B1461" s="766" t="s">
        <v>8789</v>
      </c>
      <c r="C1461" s="468" t="s">
        <v>23</v>
      </c>
      <c r="D1461" s="690">
        <v>1</v>
      </c>
      <c r="E1461" s="3">
        <v>44317</v>
      </c>
      <c r="F1461" s="383">
        <v>0</v>
      </c>
      <c r="G1461" s="3">
        <v>44317</v>
      </c>
      <c r="H1461" s="387">
        <v>44508</v>
      </c>
      <c r="I1461" s="1" t="s">
        <v>9018</v>
      </c>
      <c r="J1461" s="384"/>
    </row>
    <row r="1462" spans="1:10" s="534" customFormat="1" ht="104.25" customHeight="1">
      <c r="A1462" s="477">
        <v>16</v>
      </c>
      <c r="B1462" s="766" t="s">
        <v>8789</v>
      </c>
      <c r="C1462" s="468" t="s">
        <v>23</v>
      </c>
      <c r="D1462" s="690">
        <v>1</v>
      </c>
      <c r="E1462" s="3">
        <v>44317</v>
      </c>
      <c r="F1462" s="383">
        <v>0</v>
      </c>
      <c r="G1462" s="3">
        <v>44317</v>
      </c>
      <c r="H1462" s="387">
        <v>44508</v>
      </c>
      <c r="I1462" s="1" t="s">
        <v>9018</v>
      </c>
      <c r="J1462" s="384"/>
    </row>
    <row r="1463" spans="1:10" s="534" customFormat="1" ht="104.25" customHeight="1">
      <c r="A1463" s="477">
        <v>17</v>
      </c>
      <c r="B1463" s="766" t="s">
        <v>8793</v>
      </c>
      <c r="C1463" s="468" t="s">
        <v>23</v>
      </c>
      <c r="D1463" s="690">
        <v>1</v>
      </c>
      <c r="E1463" s="3">
        <v>45815</v>
      </c>
      <c r="F1463" s="383">
        <v>0</v>
      </c>
      <c r="G1463" s="3">
        <v>45815</v>
      </c>
      <c r="H1463" s="387">
        <v>44440</v>
      </c>
      <c r="I1463" s="1" t="s">
        <v>9022</v>
      </c>
      <c r="J1463" s="384"/>
    </row>
    <row r="1464" spans="1:10" s="42" customFormat="1" ht="22.5">
      <c r="A1464" s="106" t="s">
        <v>1771</v>
      </c>
      <c r="B1464" s="162" t="s">
        <v>3844</v>
      </c>
      <c r="C1464" s="163"/>
      <c r="D1464" s="10">
        <f>D1463+D1462+D1461+D1460+D1459+D1458+D1457+D1456+D1455+D1454+D1453+D1452+D1451+D1450+D1449+D1448+D1447</f>
        <v>17</v>
      </c>
      <c r="E1464" s="167">
        <f>E1463+E1462+E1461+E1460+E1459+E1458+E1457+E1456+E1455+E1454+E1453+E1452+E1451+E1450+E1449+E1448+E1447</f>
        <v>765470.73</v>
      </c>
      <c r="F1464" s="167">
        <f>F1463+F1462+F1461+F1460+F1459+F1458+F1457+F1456+F1455+F1454+F1453+F1452+F1451+F1450+F1449+F1448+F1447</f>
        <v>547.49</v>
      </c>
      <c r="G1464" s="35">
        <f>G1463+G1462+G1461+G1460+G1459+G1458+G1457+G1456+G1455+G1454+G1453+G1452+G1451+G1450+G1449+G1448+G1447</f>
        <v>764923.24</v>
      </c>
      <c r="H1464" s="11" t="s">
        <v>23</v>
      </c>
      <c r="I1464" s="103" t="s">
        <v>23</v>
      </c>
      <c r="J1464" s="11" t="s">
        <v>23</v>
      </c>
    </row>
    <row r="1465" spans="1:10" s="42" customFormat="1" ht="155.25" customHeight="1">
      <c r="A1465" s="106" t="s">
        <v>1761</v>
      </c>
      <c r="B1465" s="162" t="s">
        <v>4228</v>
      </c>
      <c r="C1465" s="163"/>
      <c r="D1465" s="10">
        <f>D1418+D1445+D1464</f>
        <v>46</v>
      </c>
      <c r="E1465" s="278">
        <f>E1418+E1445+E1464</f>
        <v>10390544.760000002</v>
      </c>
      <c r="F1465" s="278">
        <f>F1464+F1445+F1418</f>
        <v>3613203</v>
      </c>
      <c r="G1465" s="279">
        <f>G1464+G1445+G1418</f>
        <v>6777341.7599999998</v>
      </c>
      <c r="H1465" s="11" t="s">
        <v>23</v>
      </c>
      <c r="I1465" s="103" t="s">
        <v>23</v>
      </c>
      <c r="J1465" s="11" t="s">
        <v>23</v>
      </c>
    </row>
    <row r="1466" spans="1:10" s="42" customFormat="1" ht="27">
      <c r="A1466" s="32" t="s">
        <v>1786</v>
      </c>
      <c r="B1466" s="1065" t="s">
        <v>4229</v>
      </c>
      <c r="C1466" s="1085"/>
      <c r="D1466" s="1085"/>
      <c r="E1466" s="1085"/>
      <c r="F1466" s="1085"/>
      <c r="G1466" s="1085"/>
      <c r="H1466" s="1085"/>
      <c r="I1466" s="1085"/>
      <c r="J1466" s="1085"/>
    </row>
    <row r="1467" spans="1:10" s="42" customFormat="1" ht="22.5">
      <c r="A1467" s="106" t="s">
        <v>1788</v>
      </c>
      <c r="B1467" s="1049" t="s">
        <v>3828</v>
      </c>
      <c r="C1467" s="1057"/>
      <c r="D1467" s="1057"/>
      <c r="E1467" s="1057"/>
      <c r="F1467" s="1057"/>
      <c r="G1467" s="1057"/>
      <c r="H1467" s="1057"/>
      <c r="I1467" s="1057"/>
      <c r="J1467" s="1058"/>
    </row>
    <row r="1468" spans="1:10" s="42" customFormat="1" ht="101.25">
      <c r="A1468" s="44">
        <v>1</v>
      </c>
      <c r="B1468" s="12" t="s">
        <v>4060</v>
      </c>
      <c r="C1468" s="5" t="s">
        <v>4230</v>
      </c>
      <c r="D1468" s="269">
        <v>1</v>
      </c>
      <c r="E1468" s="37">
        <v>139750</v>
      </c>
      <c r="F1468" s="368">
        <v>0</v>
      </c>
      <c r="G1468" s="368">
        <v>139750</v>
      </c>
      <c r="H1468" s="281">
        <v>39706</v>
      </c>
      <c r="I1468" s="17" t="s">
        <v>4231</v>
      </c>
      <c r="J1468" s="18" t="s">
        <v>23</v>
      </c>
    </row>
    <row r="1469" spans="1:10" s="42" customFormat="1" ht="101.25">
      <c r="A1469" s="44">
        <v>2</v>
      </c>
      <c r="B1469" s="12" t="s">
        <v>3984</v>
      </c>
      <c r="C1469" s="5" t="s">
        <v>4232</v>
      </c>
      <c r="D1469" s="269">
        <v>1</v>
      </c>
      <c r="E1469" s="37">
        <v>1102000</v>
      </c>
      <c r="F1469" s="368">
        <v>0</v>
      </c>
      <c r="G1469" s="368">
        <f>E1469-F1469</f>
        <v>1102000</v>
      </c>
      <c r="H1469" s="281">
        <v>40801</v>
      </c>
      <c r="I1469" s="17" t="s">
        <v>4233</v>
      </c>
      <c r="J1469" s="18" t="s">
        <v>23</v>
      </c>
    </row>
    <row r="1470" spans="1:10" s="42" customFormat="1" ht="207.75" customHeight="1">
      <c r="A1470" s="44">
        <v>3</v>
      </c>
      <c r="B1470" s="12" t="s">
        <v>3953</v>
      </c>
      <c r="C1470" s="5" t="s">
        <v>4234</v>
      </c>
      <c r="D1470" s="269">
        <v>1</v>
      </c>
      <c r="E1470" s="37">
        <v>1718000</v>
      </c>
      <c r="F1470" s="368">
        <v>987849.87</v>
      </c>
      <c r="G1470" s="368">
        <f>E1470-F1470</f>
        <v>730150.13</v>
      </c>
      <c r="H1470" s="19">
        <v>42993</v>
      </c>
      <c r="I1470" s="12" t="s">
        <v>4235</v>
      </c>
      <c r="J1470" s="18"/>
    </row>
    <row r="1471" spans="1:10" s="534" customFormat="1" ht="152.25" customHeight="1">
      <c r="A1471" s="477">
        <v>4</v>
      </c>
      <c r="B1471" s="1" t="s">
        <v>3953</v>
      </c>
      <c r="C1471" s="8" t="s">
        <v>8907</v>
      </c>
      <c r="D1471" s="269">
        <v>1</v>
      </c>
      <c r="E1471" s="382">
        <v>2305000</v>
      </c>
      <c r="F1471" s="382">
        <v>2208958.35</v>
      </c>
      <c r="G1471" s="382">
        <f>E1471-F1471</f>
        <v>96041.649999999907</v>
      </c>
      <c r="H1471" s="2">
        <v>44390</v>
      </c>
      <c r="I1471" s="1" t="s">
        <v>8908</v>
      </c>
      <c r="J1471" s="384" t="s">
        <v>23</v>
      </c>
    </row>
    <row r="1472" spans="1:10" s="42" customFormat="1" ht="35.25" customHeight="1">
      <c r="A1472" s="104" t="s">
        <v>1788</v>
      </c>
      <c r="B1472" s="162" t="s">
        <v>3829</v>
      </c>
      <c r="C1472" s="163"/>
      <c r="D1472" s="10">
        <f>D1468+D1469+D1470+D1471</f>
        <v>4</v>
      </c>
      <c r="E1472" s="278">
        <f>E1468+E1469+E1470+E1471</f>
        <v>5264750</v>
      </c>
      <c r="F1472" s="167">
        <f>F1468+F1469+F1470+F1471</f>
        <v>3196808.22</v>
      </c>
      <c r="G1472" s="35">
        <f>G1468+G1469+G1470+G1471</f>
        <v>2067941.7799999998</v>
      </c>
      <c r="H1472" s="11" t="s">
        <v>23</v>
      </c>
      <c r="I1472" s="103" t="s">
        <v>23</v>
      </c>
      <c r="J1472" s="11" t="s">
        <v>23</v>
      </c>
    </row>
    <row r="1473" spans="1:10" s="42" customFormat="1" ht="41.25" customHeight="1">
      <c r="A1473" s="104" t="s">
        <v>1795</v>
      </c>
      <c r="B1473" s="1049" t="s">
        <v>3830</v>
      </c>
      <c r="C1473" s="1057"/>
      <c r="D1473" s="1057"/>
      <c r="E1473" s="1057"/>
      <c r="F1473" s="1057"/>
      <c r="G1473" s="1057"/>
      <c r="H1473" s="1057"/>
      <c r="I1473" s="1057"/>
      <c r="J1473" s="1058"/>
    </row>
    <row r="1474" spans="1:10" s="42" customFormat="1" ht="40.5">
      <c r="A1474" s="44">
        <v>1</v>
      </c>
      <c r="B1474" s="12" t="s">
        <v>3989</v>
      </c>
      <c r="C1474" s="651" t="s">
        <v>23</v>
      </c>
      <c r="D1474" s="269">
        <v>1</v>
      </c>
      <c r="E1474" s="284">
        <v>99100</v>
      </c>
      <c r="F1474" s="273">
        <v>0</v>
      </c>
      <c r="G1474" s="273">
        <f t="shared" ref="G1474:G1479" si="40">E1474-F1474</f>
        <v>99100</v>
      </c>
      <c r="H1474" s="370">
        <v>41674</v>
      </c>
      <c r="I1474" s="17" t="s">
        <v>4233</v>
      </c>
      <c r="J1474" s="18" t="s">
        <v>23</v>
      </c>
    </row>
    <row r="1475" spans="1:10" s="42" customFormat="1" ht="40.5">
      <c r="A1475" s="44">
        <v>2</v>
      </c>
      <c r="B1475" s="12" t="s">
        <v>3916</v>
      </c>
      <c r="C1475" s="5" t="s">
        <v>3917</v>
      </c>
      <c r="D1475" s="269">
        <v>1</v>
      </c>
      <c r="E1475" s="284">
        <v>68000</v>
      </c>
      <c r="F1475" s="273">
        <v>0</v>
      </c>
      <c r="G1475" s="273">
        <f t="shared" si="40"/>
        <v>68000</v>
      </c>
      <c r="H1475" s="370">
        <v>42394</v>
      </c>
      <c r="I1475" s="17" t="s">
        <v>4233</v>
      </c>
      <c r="J1475" s="18" t="s">
        <v>23</v>
      </c>
    </row>
    <row r="1476" spans="1:10" s="42" customFormat="1" ht="198.75" customHeight="1">
      <c r="A1476" s="44">
        <v>3</v>
      </c>
      <c r="B1476" s="189" t="s">
        <v>4047</v>
      </c>
      <c r="C1476" s="5" t="s">
        <v>4050</v>
      </c>
      <c r="D1476" s="269">
        <v>1</v>
      </c>
      <c r="E1476" s="284">
        <v>57232.89</v>
      </c>
      <c r="F1476" s="273">
        <v>0</v>
      </c>
      <c r="G1476" s="273">
        <f t="shared" si="40"/>
        <v>57232.89</v>
      </c>
      <c r="H1476" s="370">
        <v>43017</v>
      </c>
      <c r="I1476" s="12" t="s">
        <v>4236</v>
      </c>
      <c r="J1476" s="18"/>
    </row>
    <row r="1477" spans="1:10" s="42" customFormat="1" ht="139.5" customHeight="1">
      <c r="A1477" s="44">
        <v>4</v>
      </c>
      <c r="B1477" s="21" t="s">
        <v>6079</v>
      </c>
      <c r="C1477" s="21" t="s">
        <v>23</v>
      </c>
      <c r="D1477" s="282">
        <v>1</v>
      </c>
      <c r="E1477" s="6">
        <v>86000</v>
      </c>
      <c r="F1477" s="273">
        <v>0</v>
      </c>
      <c r="G1477" s="273">
        <f t="shared" si="40"/>
        <v>86000</v>
      </c>
      <c r="H1477" s="20">
        <v>44089</v>
      </c>
      <c r="I1477" s="12" t="s">
        <v>6080</v>
      </c>
      <c r="J1477" s="18"/>
    </row>
    <row r="1478" spans="1:10" s="42" customFormat="1" ht="121.5">
      <c r="A1478" s="44">
        <v>5</v>
      </c>
      <c r="B1478" s="21" t="s">
        <v>6081</v>
      </c>
      <c r="C1478" s="21" t="s">
        <v>23</v>
      </c>
      <c r="D1478" s="282">
        <v>1</v>
      </c>
      <c r="E1478" s="6">
        <v>69923.850000000006</v>
      </c>
      <c r="F1478" s="273">
        <v>0</v>
      </c>
      <c r="G1478" s="273">
        <f t="shared" si="40"/>
        <v>69923.850000000006</v>
      </c>
      <c r="H1478" s="20">
        <v>44089</v>
      </c>
      <c r="I1478" s="12" t="s">
        <v>6082</v>
      </c>
      <c r="J1478" s="18"/>
    </row>
    <row r="1479" spans="1:10" s="42" customFormat="1" ht="121.5">
      <c r="A1479" s="44">
        <v>6</v>
      </c>
      <c r="B1479" s="12" t="s">
        <v>6083</v>
      </c>
      <c r="C1479" s="21" t="s">
        <v>23</v>
      </c>
      <c r="D1479" s="269">
        <v>1</v>
      </c>
      <c r="E1479" s="284">
        <v>59900</v>
      </c>
      <c r="F1479" s="273">
        <v>0</v>
      </c>
      <c r="G1479" s="273">
        <f t="shared" si="40"/>
        <v>59900</v>
      </c>
      <c r="H1479" s="20">
        <v>44089</v>
      </c>
      <c r="I1479" s="12" t="s">
        <v>6080</v>
      </c>
      <c r="J1479" s="18"/>
    </row>
    <row r="1480" spans="1:10" s="534" customFormat="1" ht="93.75">
      <c r="A1480" s="477">
        <v>7</v>
      </c>
      <c r="B1480" s="767" t="s">
        <v>8787</v>
      </c>
      <c r="C1480" s="468" t="s">
        <v>23</v>
      </c>
      <c r="D1480" s="381">
        <v>1</v>
      </c>
      <c r="E1480" s="687">
        <v>62282.09</v>
      </c>
      <c r="F1480" s="383">
        <v>0</v>
      </c>
      <c r="G1480" s="383">
        <v>62282.09</v>
      </c>
      <c r="H1480" s="387">
        <v>44508</v>
      </c>
      <c r="I1480" s="1" t="s">
        <v>9006</v>
      </c>
      <c r="J1480" s="384"/>
    </row>
    <row r="1481" spans="1:10" s="534" customFormat="1" ht="93.75">
      <c r="A1481" s="477">
        <v>8</v>
      </c>
      <c r="B1481" s="767" t="s">
        <v>8785</v>
      </c>
      <c r="C1481" s="468" t="s">
        <v>23</v>
      </c>
      <c r="D1481" s="381">
        <v>1</v>
      </c>
      <c r="E1481" s="687">
        <v>62904</v>
      </c>
      <c r="F1481" s="383">
        <v>0</v>
      </c>
      <c r="G1481" s="383">
        <v>62904</v>
      </c>
      <c r="H1481" s="387">
        <v>44508</v>
      </c>
      <c r="I1481" s="1" t="s">
        <v>9006</v>
      </c>
      <c r="J1481" s="384"/>
    </row>
    <row r="1482" spans="1:10" s="534" customFormat="1" ht="93.75">
      <c r="A1482" s="477">
        <v>9</v>
      </c>
      <c r="B1482" s="767" t="s">
        <v>8785</v>
      </c>
      <c r="C1482" s="468" t="s">
        <v>23</v>
      </c>
      <c r="D1482" s="381">
        <v>1</v>
      </c>
      <c r="E1482" s="687">
        <v>62904</v>
      </c>
      <c r="F1482" s="383">
        <v>0</v>
      </c>
      <c r="G1482" s="383">
        <v>62904</v>
      </c>
      <c r="H1482" s="387">
        <v>44508</v>
      </c>
      <c r="I1482" s="1" t="s">
        <v>9006</v>
      </c>
      <c r="J1482" s="384"/>
    </row>
    <row r="1483" spans="1:10" s="42" customFormat="1" ht="20.25">
      <c r="A1483" s="104" t="s">
        <v>1795</v>
      </c>
      <c r="B1483" s="162" t="s">
        <v>3831</v>
      </c>
      <c r="C1483" s="163"/>
      <c r="D1483" s="10">
        <f>D1474+D1475+D1476+D1477+D1478+D1479+D1480+D1481+D1482</f>
        <v>9</v>
      </c>
      <c r="E1483" s="167">
        <f>E1474+E1475+E1476+E1477+E1478+E1479+E1480+E1481+E1482</f>
        <v>628246.82999999996</v>
      </c>
      <c r="F1483" s="167">
        <f>F1474+F1475+F1476+F1477+F1479+F1480+F1481+F1482</f>
        <v>0</v>
      </c>
      <c r="G1483" s="35">
        <f>G1474+G1475+G1476+G1477+G1478+G1479+G1480+G1481+G1482</f>
        <v>628246.82999999996</v>
      </c>
      <c r="H1483" s="11" t="s">
        <v>23</v>
      </c>
      <c r="I1483" s="103" t="s">
        <v>23</v>
      </c>
      <c r="J1483" s="11" t="s">
        <v>23</v>
      </c>
    </row>
    <row r="1484" spans="1:10" s="42" customFormat="1" ht="20.25">
      <c r="A1484" s="104" t="s">
        <v>1797</v>
      </c>
      <c r="B1484" s="1049" t="s">
        <v>3832</v>
      </c>
      <c r="C1484" s="1057"/>
      <c r="D1484" s="1057"/>
      <c r="E1484" s="1057"/>
      <c r="F1484" s="1057"/>
      <c r="G1484" s="1057"/>
      <c r="H1484" s="1057"/>
      <c r="I1484" s="1057"/>
      <c r="J1484" s="1058"/>
    </row>
    <row r="1485" spans="1:10" s="42" customFormat="1" ht="40.5">
      <c r="A1485" s="44">
        <v>1</v>
      </c>
      <c r="B1485" s="21" t="s">
        <v>6037</v>
      </c>
      <c r="C1485" s="21" t="s">
        <v>4084</v>
      </c>
      <c r="D1485" s="282">
        <v>1</v>
      </c>
      <c r="E1485" s="6">
        <v>45390</v>
      </c>
      <c r="F1485" s="273">
        <v>0</v>
      </c>
      <c r="G1485" s="273">
        <f t="shared" ref="G1485:G1493" si="41">E1485-F1485</f>
        <v>45390</v>
      </c>
      <c r="H1485" s="20">
        <v>40921</v>
      </c>
      <c r="I1485" s="28" t="s">
        <v>4233</v>
      </c>
      <c r="J1485" s="18" t="s">
        <v>23</v>
      </c>
    </row>
    <row r="1486" spans="1:10" s="42" customFormat="1" ht="40.5">
      <c r="A1486" s="44">
        <v>2</v>
      </c>
      <c r="B1486" s="21" t="s">
        <v>4237</v>
      </c>
      <c r="C1486" s="21" t="s">
        <v>23</v>
      </c>
      <c r="D1486" s="282">
        <v>1</v>
      </c>
      <c r="E1486" s="6">
        <v>46453</v>
      </c>
      <c r="F1486" s="273">
        <v>0</v>
      </c>
      <c r="G1486" s="273">
        <f t="shared" si="41"/>
        <v>46453</v>
      </c>
      <c r="H1486" s="20">
        <v>40921</v>
      </c>
      <c r="I1486" s="28" t="s">
        <v>4233</v>
      </c>
      <c r="J1486" s="18"/>
    </row>
    <row r="1487" spans="1:10" s="42" customFormat="1" ht="40.5">
      <c r="A1487" s="44">
        <v>3</v>
      </c>
      <c r="B1487" s="21" t="s">
        <v>3996</v>
      </c>
      <c r="C1487" s="21" t="s">
        <v>23</v>
      </c>
      <c r="D1487" s="282">
        <v>1</v>
      </c>
      <c r="E1487" s="6">
        <v>47150</v>
      </c>
      <c r="F1487" s="273">
        <v>0</v>
      </c>
      <c r="G1487" s="273">
        <f t="shared" si="41"/>
        <v>47150</v>
      </c>
      <c r="H1487" s="20">
        <v>41269</v>
      </c>
      <c r="I1487" s="28" t="s">
        <v>3997</v>
      </c>
      <c r="J1487" s="18"/>
    </row>
    <row r="1488" spans="1:10" s="42" customFormat="1" ht="40.5">
      <c r="A1488" s="44">
        <v>4</v>
      </c>
      <c r="B1488" s="21" t="s">
        <v>3988</v>
      </c>
      <c r="C1488" s="21" t="s">
        <v>23</v>
      </c>
      <c r="D1488" s="282">
        <v>1</v>
      </c>
      <c r="E1488" s="6">
        <v>49101.45</v>
      </c>
      <c r="F1488" s="273">
        <v>0</v>
      </c>
      <c r="G1488" s="273">
        <f t="shared" si="41"/>
        <v>49101.45</v>
      </c>
      <c r="H1488" s="20">
        <v>40921</v>
      </c>
      <c r="I1488" s="28" t="s">
        <v>4233</v>
      </c>
      <c r="J1488" s="18"/>
    </row>
    <row r="1489" spans="1:10" s="42" customFormat="1" ht="40.5">
      <c r="A1489" s="44">
        <v>5</v>
      </c>
      <c r="B1489" s="21" t="s">
        <v>3988</v>
      </c>
      <c r="C1489" s="21" t="s">
        <v>23</v>
      </c>
      <c r="D1489" s="282">
        <v>1</v>
      </c>
      <c r="E1489" s="6">
        <v>49101.45</v>
      </c>
      <c r="F1489" s="273">
        <v>0</v>
      </c>
      <c r="G1489" s="273">
        <f t="shared" si="41"/>
        <v>49101.45</v>
      </c>
      <c r="H1489" s="20">
        <v>40921</v>
      </c>
      <c r="I1489" s="28" t="s">
        <v>4233</v>
      </c>
      <c r="J1489" s="18"/>
    </row>
    <row r="1490" spans="1:10" s="42" customFormat="1" ht="121.5">
      <c r="A1490" s="44">
        <v>6</v>
      </c>
      <c r="B1490" s="21" t="s">
        <v>6077</v>
      </c>
      <c r="C1490" s="21" t="s">
        <v>23</v>
      </c>
      <c r="D1490" s="282">
        <v>1</v>
      </c>
      <c r="E1490" s="6">
        <v>49682.5</v>
      </c>
      <c r="F1490" s="273">
        <v>0</v>
      </c>
      <c r="G1490" s="273">
        <f>E1490-F1490</f>
        <v>49682.5</v>
      </c>
      <c r="H1490" s="20">
        <v>44083</v>
      </c>
      <c r="I1490" s="12" t="s">
        <v>6084</v>
      </c>
      <c r="J1490" s="18"/>
    </row>
    <row r="1491" spans="1:10" s="42" customFormat="1" ht="121.5">
      <c r="A1491" s="44">
        <v>7</v>
      </c>
      <c r="B1491" s="21" t="s">
        <v>6077</v>
      </c>
      <c r="C1491" s="21" t="s">
        <v>23</v>
      </c>
      <c r="D1491" s="282">
        <v>1</v>
      </c>
      <c r="E1491" s="6">
        <v>49682.5</v>
      </c>
      <c r="F1491" s="273">
        <v>0</v>
      </c>
      <c r="G1491" s="273">
        <f>E1491-F1491</f>
        <v>49682.5</v>
      </c>
      <c r="H1491" s="20">
        <v>44083</v>
      </c>
      <c r="I1491" s="12" t="s">
        <v>6084</v>
      </c>
      <c r="J1491" s="18"/>
    </row>
    <row r="1492" spans="1:10" s="42" customFormat="1" ht="121.5">
      <c r="A1492" s="44">
        <v>8</v>
      </c>
      <c r="B1492" s="21" t="s">
        <v>6077</v>
      </c>
      <c r="C1492" s="21" t="s">
        <v>23</v>
      </c>
      <c r="D1492" s="282">
        <v>1</v>
      </c>
      <c r="E1492" s="6">
        <v>49682.5</v>
      </c>
      <c r="F1492" s="273">
        <v>0</v>
      </c>
      <c r="G1492" s="273">
        <f>E1492-F1492</f>
        <v>49682.5</v>
      </c>
      <c r="H1492" s="20">
        <v>44083</v>
      </c>
      <c r="I1492" s="12" t="s">
        <v>6084</v>
      </c>
      <c r="J1492" s="18"/>
    </row>
    <row r="1493" spans="1:10" s="42" customFormat="1" ht="40.5">
      <c r="A1493" s="44">
        <v>9</v>
      </c>
      <c r="B1493" s="21" t="s">
        <v>4238</v>
      </c>
      <c r="C1493" s="21" t="s">
        <v>23</v>
      </c>
      <c r="D1493" s="282">
        <v>1</v>
      </c>
      <c r="E1493" s="6">
        <v>49580.800000000003</v>
      </c>
      <c r="F1493" s="273">
        <v>0</v>
      </c>
      <c r="G1493" s="273">
        <f t="shared" si="41"/>
        <v>49580.800000000003</v>
      </c>
      <c r="H1493" s="20">
        <v>40921</v>
      </c>
      <c r="I1493" s="28" t="s">
        <v>4233</v>
      </c>
      <c r="J1493" s="18"/>
    </row>
    <row r="1494" spans="1:10" s="534" customFormat="1" ht="93.75">
      <c r="A1494" s="477">
        <v>10</v>
      </c>
      <c r="B1494" s="468" t="s">
        <v>8789</v>
      </c>
      <c r="C1494" s="468" t="s">
        <v>23</v>
      </c>
      <c r="D1494" s="690">
        <v>1</v>
      </c>
      <c r="E1494" s="3">
        <v>44317</v>
      </c>
      <c r="F1494" s="383">
        <v>0</v>
      </c>
      <c r="G1494" s="383">
        <v>44317</v>
      </c>
      <c r="H1494" s="387">
        <v>44508</v>
      </c>
      <c r="I1494" s="1" t="s">
        <v>9006</v>
      </c>
      <c r="J1494" s="384"/>
    </row>
    <row r="1495" spans="1:10" s="534" customFormat="1" ht="93.75">
      <c r="A1495" s="477">
        <v>11</v>
      </c>
      <c r="B1495" s="468" t="s">
        <v>8789</v>
      </c>
      <c r="C1495" s="468" t="s">
        <v>23</v>
      </c>
      <c r="D1495" s="690">
        <v>1</v>
      </c>
      <c r="E1495" s="3">
        <v>44317</v>
      </c>
      <c r="F1495" s="383">
        <v>0</v>
      </c>
      <c r="G1495" s="383">
        <v>44317</v>
      </c>
      <c r="H1495" s="387">
        <v>44508</v>
      </c>
      <c r="I1495" s="1" t="s">
        <v>9006</v>
      </c>
      <c r="J1495" s="384"/>
    </row>
    <row r="1496" spans="1:10" s="534" customFormat="1" ht="93.75">
      <c r="A1496" s="477">
        <v>12</v>
      </c>
      <c r="B1496" s="468" t="s">
        <v>8789</v>
      </c>
      <c r="C1496" s="468" t="s">
        <v>23</v>
      </c>
      <c r="D1496" s="690">
        <v>1</v>
      </c>
      <c r="E1496" s="3">
        <v>44317</v>
      </c>
      <c r="F1496" s="383">
        <v>0</v>
      </c>
      <c r="G1496" s="383">
        <v>44317</v>
      </c>
      <c r="H1496" s="387">
        <v>44508</v>
      </c>
      <c r="I1496" s="1" t="s">
        <v>9006</v>
      </c>
      <c r="J1496" s="384"/>
    </row>
    <row r="1497" spans="1:10" s="534" customFormat="1" ht="93.75">
      <c r="A1497" s="477">
        <v>13</v>
      </c>
      <c r="B1497" s="468" t="s">
        <v>8789</v>
      </c>
      <c r="C1497" s="468" t="s">
        <v>23</v>
      </c>
      <c r="D1497" s="690">
        <v>1</v>
      </c>
      <c r="E1497" s="3">
        <v>44317</v>
      </c>
      <c r="F1497" s="383">
        <v>0</v>
      </c>
      <c r="G1497" s="383">
        <v>44317</v>
      </c>
      <c r="H1497" s="387">
        <v>44508</v>
      </c>
      <c r="I1497" s="1" t="s">
        <v>9006</v>
      </c>
      <c r="J1497" s="384"/>
    </row>
    <row r="1498" spans="1:10" s="534" customFormat="1" ht="93.75">
      <c r="A1498" s="477">
        <v>14</v>
      </c>
      <c r="B1498" s="468" t="s">
        <v>8789</v>
      </c>
      <c r="C1498" s="468" t="s">
        <v>23</v>
      </c>
      <c r="D1498" s="690">
        <v>1</v>
      </c>
      <c r="E1498" s="3">
        <v>44317</v>
      </c>
      <c r="F1498" s="383">
        <v>0</v>
      </c>
      <c r="G1498" s="383">
        <v>44317</v>
      </c>
      <c r="H1498" s="387">
        <v>44508</v>
      </c>
      <c r="I1498" s="1" t="s">
        <v>9006</v>
      </c>
      <c r="J1498" s="384"/>
    </row>
    <row r="1499" spans="1:10" s="534" customFormat="1" ht="93.75">
      <c r="A1499" s="477">
        <v>15</v>
      </c>
      <c r="B1499" s="468" t="s">
        <v>8789</v>
      </c>
      <c r="C1499" s="468" t="s">
        <v>23</v>
      </c>
      <c r="D1499" s="690">
        <v>1</v>
      </c>
      <c r="E1499" s="3">
        <v>44317</v>
      </c>
      <c r="F1499" s="383">
        <v>0</v>
      </c>
      <c r="G1499" s="383">
        <v>44317</v>
      </c>
      <c r="H1499" s="387">
        <v>44508</v>
      </c>
      <c r="I1499" s="1" t="s">
        <v>9006</v>
      </c>
      <c r="J1499" s="384"/>
    </row>
    <row r="1500" spans="1:10" s="534" customFormat="1" ht="93.75">
      <c r="A1500" s="477">
        <v>16</v>
      </c>
      <c r="B1500" s="468" t="s">
        <v>8789</v>
      </c>
      <c r="C1500" s="468" t="s">
        <v>23</v>
      </c>
      <c r="D1500" s="690">
        <v>1</v>
      </c>
      <c r="E1500" s="3">
        <v>44317</v>
      </c>
      <c r="F1500" s="383">
        <v>0</v>
      </c>
      <c r="G1500" s="383">
        <v>44317</v>
      </c>
      <c r="H1500" s="387">
        <v>44508</v>
      </c>
      <c r="I1500" s="1" t="s">
        <v>9006</v>
      </c>
      <c r="J1500" s="384"/>
    </row>
    <row r="1501" spans="1:10" s="534" customFormat="1" ht="93.75">
      <c r="A1501" s="477">
        <v>17</v>
      </c>
      <c r="B1501" s="468" t="s">
        <v>8789</v>
      </c>
      <c r="C1501" s="468" t="s">
        <v>23</v>
      </c>
      <c r="D1501" s="690">
        <v>1</v>
      </c>
      <c r="E1501" s="3">
        <v>44317</v>
      </c>
      <c r="F1501" s="383">
        <v>0</v>
      </c>
      <c r="G1501" s="383">
        <v>44317</v>
      </c>
      <c r="H1501" s="387">
        <v>44508</v>
      </c>
      <c r="I1501" s="1" t="s">
        <v>9006</v>
      </c>
      <c r="J1501" s="384"/>
    </row>
    <row r="1502" spans="1:10" s="534" customFormat="1" ht="93.75">
      <c r="A1502" s="477">
        <v>18</v>
      </c>
      <c r="B1502" s="468" t="s">
        <v>8789</v>
      </c>
      <c r="C1502" s="468" t="s">
        <v>23</v>
      </c>
      <c r="D1502" s="690">
        <v>1</v>
      </c>
      <c r="E1502" s="3">
        <v>44317</v>
      </c>
      <c r="F1502" s="383">
        <v>0</v>
      </c>
      <c r="G1502" s="383">
        <v>44317</v>
      </c>
      <c r="H1502" s="387">
        <v>44508</v>
      </c>
      <c r="I1502" s="1" t="s">
        <v>9006</v>
      </c>
      <c r="J1502" s="384"/>
    </row>
    <row r="1503" spans="1:10" s="534" customFormat="1" ht="93.75">
      <c r="A1503" s="468">
        <v>19</v>
      </c>
      <c r="B1503" s="468" t="s">
        <v>8789</v>
      </c>
      <c r="C1503" s="468" t="s">
        <v>23</v>
      </c>
      <c r="D1503" s="690">
        <v>1</v>
      </c>
      <c r="E1503" s="3">
        <v>44317</v>
      </c>
      <c r="F1503" s="383">
        <v>0</v>
      </c>
      <c r="G1503" s="383">
        <v>44317</v>
      </c>
      <c r="H1503" s="387">
        <v>44508</v>
      </c>
      <c r="I1503" s="1" t="s">
        <v>9006</v>
      </c>
      <c r="J1503" s="384"/>
    </row>
    <row r="1504" spans="1:10" s="534" customFormat="1" ht="93.75">
      <c r="A1504" s="477">
        <v>20</v>
      </c>
      <c r="B1504" s="468" t="s">
        <v>8789</v>
      </c>
      <c r="C1504" s="468" t="s">
        <v>23</v>
      </c>
      <c r="D1504" s="690">
        <v>1</v>
      </c>
      <c r="E1504" s="3">
        <v>44317</v>
      </c>
      <c r="F1504" s="383">
        <v>0</v>
      </c>
      <c r="G1504" s="383">
        <v>44317</v>
      </c>
      <c r="H1504" s="387">
        <v>44508</v>
      </c>
      <c r="I1504" s="1" t="s">
        <v>9006</v>
      </c>
      <c r="J1504" s="384"/>
    </row>
    <row r="1505" spans="1:10" s="42" customFormat="1" ht="20.25">
      <c r="A1505" s="104" t="s">
        <v>1797</v>
      </c>
      <c r="B1505" s="162" t="s">
        <v>3844</v>
      </c>
      <c r="C1505" s="163"/>
      <c r="D1505" s="10">
        <f>D1485+D1486+D1487+D1488+D1489+D1490+D1491+D1492+D1493+D1494+D1495+D1496+D1497+D1498+D1499+D1500+D1501+D1502+D1503+D1504</f>
        <v>20</v>
      </c>
      <c r="E1505" s="167">
        <f>E1485+E1486+E1487+E1488+E1489+E1490+E1491+E1492+E1493+E1494+E1495+E1496+E1497+E1498+E1499+E1500+E1501+E1502+E1503+E1504</f>
        <v>923311.2</v>
      </c>
      <c r="F1505" s="167">
        <f>F1504+F1503+F1502+F1501+F1500+F1499+F1498+F1497+F1496+F1495+F1494+F1493+F1492+F1491+F1490+F1489+F1488+F1487+F1486+F1485</f>
        <v>0</v>
      </c>
      <c r="G1505" s="35">
        <f>G1485+G1486+G1487+G1488+G1489+G1490+G1491+G1492+G1493+G1494+G1495+G1496+G1497+G1498+G1499+G1500+G1501+G1502+G1503+G1504</f>
        <v>923311.2</v>
      </c>
      <c r="H1505" s="11" t="s">
        <v>23</v>
      </c>
      <c r="I1505" s="103" t="s">
        <v>23</v>
      </c>
      <c r="J1505" s="11" t="s">
        <v>23</v>
      </c>
    </row>
    <row r="1506" spans="1:10" s="42" customFormat="1" ht="121.5">
      <c r="A1506" s="104" t="s">
        <v>1786</v>
      </c>
      <c r="B1506" s="162" t="s">
        <v>4239</v>
      </c>
      <c r="C1506" s="163"/>
      <c r="D1506" s="10">
        <f>D1472+D1483+D1505</f>
        <v>33</v>
      </c>
      <c r="E1506" s="278">
        <f>E1472+E1483+E1505</f>
        <v>6816308.0300000003</v>
      </c>
      <c r="F1506" s="278">
        <f>F1472+F1483+F1505</f>
        <v>3196808.22</v>
      </c>
      <c r="G1506" s="279">
        <f>G1472+G1483+G1505</f>
        <v>3619499.8099999996</v>
      </c>
      <c r="H1506" s="11" t="s">
        <v>23</v>
      </c>
      <c r="I1506" s="103" t="s">
        <v>23</v>
      </c>
      <c r="J1506" s="11" t="s">
        <v>23</v>
      </c>
    </row>
    <row r="1507" spans="1:10" s="42" customFormat="1" ht="27">
      <c r="A1507" s="32" t="s">
        <v>1812</v>
      </c>
      <c r="B1507" s="1065" t="s">
        <v>4240</v>
      </c>
      <c r="C1507" s="1085"/>
      <c r="D1507" s="1085"/>
      <c r="E1507" s="1085"/>
      <c r="F1507" s="1085"/>
      <c r="G1507" s="1085"/>
      <c r="H1507" s="1085"/>
      <c r="I1507" s="1085"/>
      <c r="J1507" s="1085"/>
    </row>
    <row r="1508" spans="1:10" s="42" customFormat="1" ht="22.5">
      <c r="A1508" s="106" t="s">
        <v>1814</v>
      </c>
      <c r="B1508" s="1052" t="s">
        <v>3828</v>
      </c>
      <c r="C1508" s="1057"/>
      <c r="D1508" s="1057"/>
      <c r="E1508" s="1057"/>
      <c r="F1508" s="1057"/>
      <c r="G1508" s="1057"/>
      <c r="H1508" s="1057"/>
      <c r="I1508" s="1057"/>
      <c r="J1508" s="1058"/>
    </row>
    <row r="1509" spans="1:10" s="42" customFormat="1" ht="20.25">
      <c r="A1509" s="104">
        <v>1</v>
      </c>
      <c r="B1509" s="12"/>
      <c r="C1509" s="5"/>
      <c r="D1509" s="325">
        <v>0</v>
      </c>
      <c r="E1509" s="325">
        <v>0</v>
      </c>
      <c r="F1509" s="325">
        <v>0</v>
      </c>
      <c r="G1509" s="325">
        <v>0</v>
      </c>
      <c r="H1509" s="720" t="s">
        <v>23</v>
      </c>
      <c r="I1509" s="720"/>
      <c r="J1509" s="18" t="s">
        <v>23</v>
      </c>
    </row>
    <row r="1510" spans="1:10" s="42" customFormat="1" ht="22.5">
      <c r="A1510" s="106" t="s">
        <v>1814</v>
      </c>
      <c r="B1510" s="153" t="s">
        <v>3829</v>
      </c>
      <c r="C1510" s="155"/>
      <c r="D1510" s="144">
        <v>0</v>
      </c>
      <c r="E1510" s="144">
        <v>0</v>
      </c>
      <c r="F1510" s="144">
        <v>0</v>
      </c>
      <c r="G1510" s="144">
        <v>0</v>
      </c>
      <c r="H1510" s="26" t="s">
        <v>23</v>
      </c>
      <c r="I1510" s="105" t="s">
        <v>23</v>
      </c>
      <c r="J1510" s="26" t="s">
        <v>23</v>
      </c>
    </row>
    <row r="1511" spans="1:10" s="42" customFormat="1" ht="22.5">
      <c r="A1511" s="106" t="s">
        <v>1821</v>
      </c>
      <c r="B1511" s="1052" t="s">
        <v>3830</v>
      </c>
      <c r="C1511" s="1057"/>
      <c r="D1511" s="1057"/>
      <c r="E1511" s="1057"/>
      <c r="F1511" s="1057"/>
      <c r="G1511" s="1057"/>
      <c r="H1511" s="1057"/>
      <c r="I1511" s="1057"/>
      <c r="J1511" s="1058"/>
    </row>
    <row r="1512" spans="1:10" s="42" customFormat="1" ht="20.25">
      <c r="A1512" s="44">
        <v>1</v>
      </c>
      <c r="B1512" s="12" t="s">
        <v>23</v>
      </c>
      <c r="C1512" s="54" t="s">
        <v>23</v>
      </c>
      <c r="D1512" s="269">
        <v>0</v>
      </c>
      <c r="E1512" s="269">
        <v>0</v>
      </c>
      <c r="F1512" s="269">
        <v>0</v>
      </c>
      <c r="G1512" s="269">
        <v>0</v>
      </c>
      <c r="H1512" s="28" t="s">
        <v>23</v>
      </c>
      <c r="I1512" s="17" t="s">
        <v>23</v>
      </c>
      <c r="J1512" s="18" t="s">
        <v>23</v>
      </c>
    </row>
    <row r="1513" spans="1:10" s="42" customFormat="1" ht="22.5">
      <c r="A1513" s="106" t="s">
        <v>1821</v>
      </c>
      <c r="B1513" s="153" t="s">
        <v>3831</v>
      </c>
      <c r="C1513" s="155"/>
      <c r="D1513" s="768">
        <v>0</v>
      </c>
      <c r="E1513" s="768">
        <v>0</v>
      </c>
      <c r="F1513" s="768">
        <v>0</v>
      </c>
      <c r="G1513" s="768">
        <v>0</v>
      </c>
      <c r="H1513" s="26" t="s">
        <v>23</v>
      </c>
      <c r="I1513" s="105" t="s">
        <v>23</v>
      </c>
      <c r="J1513" s="26" t="s">
        <v>23</v>
      </c>
    </row>
    <row r="1514" spans="1:10" s="42" customFormat="1" ht="22.5">
      <c r="A1514" s="106" t="s">
        <v>1823</v>
      </c>
      <c r="B1514" s="1052" t="s">
        <v>3832</v>
      </c>
      <c r="C1514" s="1057"/>
      <c r="D1514" s="1057"/>
      <c r="E1514" s="1057"/>
      <c r="F1514" s="1057"/>
      <c r="G1514" s="1057"/>
      <c r="H1514" s="1057"/>
      <c r="I1514" s="1057"/>
      <c r="J1514" s="1058"/>
    </row>
    <row r="1515" spans="1:10" s="42" customFormat="1" ht="20.25">
      <c r="A1515" s="44"/>
      <c r="B1515" s="21"/>
      <c r="C1515" s="21"/>
      <c r="D1515" s="282"/>
      <c r="E1515" s="283"/>
      <c r="F1515" s="283"/>
      <c r="G1515" s="27"/>
      <c r="H1515" s="20"/>
      <c r="I1515" s="28"/>
      <c r="J1515" s="18"/>
    </row>
    <row r="1516" spans="1:10" s="42" customFormat="1" ht="22.5">
      <c r="A1516" s="106" t="s">
        <v>1823</v>
      </c>
      <c r="B1516" s="153" t="s">
        <v>3844</v>
      </c>
      <c r="C1516" s="155"/>
      <c r="D1516" s="768">
        <v>0</v>
      </c>
      <c r="E1516" s="768">
        <v>0</v>
      </c>
      <c r="F1516" s="768">
        <v>0</v>
      </c>
      <c r="G1516" s="768">
        <v>0</v>
      </c>
      <c r="H1516" s="26" t="s">
        <v>23</v>
      </c>
      <c r="I1516" s="105" t="s">
        <v>23</v>
      </c>
      <c r="J1516" s="26" t="s">
        <v>23</v>
      </c>
    </row>
    <row r="1517" spans="1:10" s="42" customFormat="1" ht="108" customHeight="1">
      <c r="A1517" s="106" t="s">
        <v>1812</v>
      </c>
      <c r="B1517" s="1052" t="s">
        <v>4241</v>
      </c>
      <c r="C1517" s="1058"/>
      <c r="D1517" s="23">
        <v>0</v>
      </c>
      <c r="E1517" s="23">
        <v>0</v>
      </c>
      <c r="F1517" s="23">
        <v>0</v>
      </c>
      <c r="G1517" s="23">
        <v>0</v>
      </c>
      <c r="H1517" s="26" t="s">
        <v>23</v>
      </c>
      <c r="I1517" s="105" t="s">
        <v>23</v>
      </c>
      <c r="J1517" s="26" t="s">
        <v>23</v>
      </c>
    </row>
    <row r="1518" spans="1:10" s="42" customFormat="1" ht="27">
      <c r="A1518" s="32" t="s">
        <v>1838</v>
      </c>
      <c r="B1518" s="1065" t="s">
        <v>4242</v>
      </c>
      <c r="C1518" s="1085"/>
      <c r="D1518" s="1085"/>
      <c r="E1518" s="1085"/>
      <c r="F1518" s="1085"/>
      <c r="G1518" s="1085"/>
      <c r="H1518" s="1085"/>
      <c r="I1518" s="1085"/>
      <c r="J1518" s="1085"/>
    </row>
    <row r="1519" spans="1:10" s="42" customFormat="1" ht="22.5">
      <c r="A1519" s="106" t="s">
        <v>1840</v>
      </c>
      <c r="B1519" s="1052" t="s">
        <v>3828</v>
      </c>
      <c r="C1519" s="1057"/>
      <c r="D1519" s="1057"/>
      <c r="E1519" s="1057"/>
      <c r="F1519" s="1057"/>
      <c r="G1519" s="1057"/>
      <c r="H1519" s="1057"/>
      <c r="I1519" s="1057"/>
      <c r="J1519" s="1058"/>
    </row>
    <row r="1520" spans="1:10" s="42" customFormat="1" ht="168.75" customHeight="1">
      <c r="A1520" s="44">
        <v>1</v>
      </c>
      <c r="B1520" s="12" t="s">
        <v>8909</v>
      </c>
      <c r="C1520" s="5" t="s">
        <v>4243</v>
      </c>
      <c r="D1520" s="769">
        <v>1</v>
      </c>
      <c r="E1520" s="272">
        <v>1102000</v>
      </c>
      <c r="F1520" s="382">
        <v>52039.19</v>
      </c>
      <c r="G1520" s="382">
        <f>E1520-F1520</f>
        <v>1049960.81</v>
      </c>
      <c r="H1520" s="19">
        <v>42921</v>
      </c>
      <c r="I1520" s="5" t="s">
        <v>4244</v>
      </c>
      <c r="J1520" s="18" t="s">
        <v>23</v>
      </c>
    </row>
    <row r="1521" spans="1:10" s="67" customFormat="1" ht="21">
      <c r="A1521" s="104" t="s">
        <v>1840</v>
      </c>
      <c r="B1521" s="162" t="s">
        <v>3829</v>
      </c>
      <c r="C1521" s="163"/>
      <c r="D1521" s="10">
        <v>1</v>
      </c>
      <c r="E1521" s="278">
        <v>1102000</v>
      </c>
      <c r="F1521" s="167">
        <f>F1520</f>
        <v>52039.19</v>
      </c>
      <c r="G1521" s="35">
        <f>G1520</f>
        <v>1049960.81</v>
      </c>
      <c r="H1521" s="11" t="s">
        <v>23</v>
      </c>
      <c r="I1521" s="103" t="s">
        <v>23</v>
      </c>
      <c r="J1521" s="11" t="s">
        <v>23</v>
      </c>
    </row>
    <row r="1522" spans="1:10" s="42" customFormat="1" ht="22.5">
      <c r="A1522" s="106" t="s">
        <v>1849</v>
      </c>
      <c r="B1522" s="1052" t="s">
        <v>3830</v>
      </c>
      <c r="C1522" s="1057"/>
      <c r="D1522" s="1057"/>
      <c r="E1522" s="1057"/>
      <c r="F1522" s="1057"/>
      <c r="G1522" s="1057"/>
      <c r="H1522" s="1057"/>
      <c r="I1522" s="1057"/>
      <c r="J1522" s="1058"/>
    </row>
    <row r="1523" spans="1:10" s="42" customFormat="1" ht="22.5">
      <c r="A1523" s="44"/>
      <c r="B1523" s="12"/>
      <c r="C1523" s="54" t="s">
        <v>23</v>
      </c>
      <c r="D1523" s="23">
        <v>0</v>
      </c>
      <c r="E1523" s="282">
        <v>0</v>
      </c>
      <c r="F1523" s="282">
        <v>0</v>
      </c>
      <c r="G1523" s="282">
        <v>0</v>
      </c>
      <c r="H1523" s="370"/>
      <c r="I1523" s="17"/>
      <c r="J1523" s="18"/>
    </row>
    <row r="1524" spans="1:10" s="42" customFormat="1" ht="22.5">
      <c r="A1524" s="106" t="s">
        <v>1849</v>
      </c>
      <c r="B1524" s="153" t="s">
        <v>3831</v>
      </c>
      <c r="C1524" s="155" t="s">
        <v>23</v>
      </c>
      <c r="D1524" s="23">
        <v>0</v>
      </c>
      <c r="E1524" s="282">
        <v>0</v>
      </c>
      <c r="F1524" s="282">
        <v>0</v>
      </c>
      <c r="G1524" s="282">
        <v>0</v>
      </c>
      <c r="H1524" s="26" t="s">
        <v>23</v>
      </c>
      <c r="I1524" s="105" t="s">
        <v>23</v>
      </c>
      <c r="J1524" s="26" t="s">
        <v>23</v>
      </c>
    </row>
    <row r="1525" spans="1:10" s="42" customFormat="1" ht="22.5">
      <c r="A1525" s="106" t="s">
        <v>1851</v>
      </c>
      <c r="B1525" s="1052" t="s">
        <v>3832</v>
      </c>
      <c r="C1525" s="1057"/>
      <c r="D1525" s="1057"/>
      <c r="E1525" s="1057"/>
      <c r="F1525" s="1057"/>
      <c r="G1525" s="1057"/>
      <c r="H1525" s="1057"/>
      <c r="I1525" s="1057"/>
      <c r="J1525" s="1058"/>
    </row>
    <row r="1526" spans="1:10" s="42" customFormat="1" ht="20.25">
      <c r="A1526" s="104" t="s">
        <v>1852</v>
      </c>
      <c r="B1526" s="21" t="s">
        <v>23</v>
      </c>
      <c r="C1526" s="21" t="s">
        <v>23</v>
      </c>
      <c r="D1526" s="282">
        <v>0</v>
      </c>
      <c r="E1526" s="282">
        <v>0</v>
      </c>
      <c r="F1526" s="282">
        <v>0</v>
      </c>
      <c r="G1526" s="282">
        <v>0</v>
      </c>
      <c r="H1526" s="20" t="s">
        <v>23</v>
      </c>
      <c r="I1526" s="28" t="s">
        <v>23</v>
      </c>
      <c r="J1526" s="18" t="s">
        <v>23</v>
      </c>
    </row>
    <row r="1527" spans="1:10" s="42" customFormat="1" ht="23.25">
      <c r="A1527" s="379">
        <v>1</v>
      </c>
      <c r="B1527" s="153" t="s">
        <v>3844</v>
      </c>
      <c r="C1527" s="155"/>
      <c r="D1527" s="23">
        <v>0</v>
      </c>
      <c r="E1527" s="282">
        <v>0</v>
      </c>
      <c r="F1527" s="282">
        <v>0</v>
      </c>
      <c r="G1527" s="282">
        <v>0</v>
      </c>
      <c r="H1527" s="26" t="s">
        <v>23</v>
      </c>
      <c r="I1527" s="105" t="s">
        <v>23</v>
      </c>
      <c r="J1527" s="26" t="s">
        <v>23</v>
      </c>
    </row>
    <row r="1528" spans="1:10" s="42" customFormat="1" ht="78" customHeight="1">
      <c r="A1528" s="106" t="s">
        <v>1838</v>
      </c>
      <c r="B1528" s="1052" t="s">
        <v>4245</v>
      </c>
      <c r="C1528" s="1058"/>
      <c r="D1528" s="23">
        <v>1</v>
      </c>
      <c r="E1528" s="270">
        <v>1102000</v>
      </c>
      <c r="F1528" s="770">
        <v>162239.15</v>
      </c>
      <c r="G1528" s="770">
        <f>E1528-F1528</f>
        <v>939760.85</v>
      </c>
      <c r="H1528" s="26" t="s">
        <v>23</v>
      </c>
      <c r="I1528" s="105" t="s">
        <v>23</v>
      </c>
      <c r="J1528" s="26" t="s">
        <v>23</v>
      </c>
    </row>
    <row r="1529" spans="1:10" s="42" customFormat="1" ht="27">
      <c r="A1529" s="32" t="s">
        <v>1866</v>
      </c>
      <c r="B1529" s="1065" t="s">
        <v>1867</v>
      </c>
      <c r="C1529" s="1085"/>
      <c r="D1529" s="1085"/>
      <c r="E1529" s="1085"/>
      <c r="F1529" s="1085"/>
      <c r="G1529" s="1085"/>
      <c r="H1529" s="1085"/>
      <c r="I1529" s="1085"/>
      <c r="J1529" s="1085"/>
    </row>
    <row r="1530" spans="1:10" s="42" customFormat="1" ht="22.5">
      <c r="A1530" s="106" t="s">
        <v>1868</v>
      </c>
      <c r="B1530" s="153" t="s">
        <v>3828</v>
      </c>
      <c r="C1530" s="154"/>
      <c r="D1530" s="154"/>
      <c r="E1530" s="154"/>
      <c r="F1530" s="154"/>
      <c r="G1530" s="154"/>
      <c r="H1530" s="154"/>
      <c r="I1530" s="154"/>
      <c r="J1530" s="155"/>
    </row>
    <row r="1531" spans="1:10" s="42" customFormat="1" ht="116.25" customHeight="1">
      <c r="A1531" s="44">
        <v>1</v>
      </c>
      <c r="B1531" s="372" t="s">
        <v>4246</v>
      </c>
      <c r="C1531" s="5" t="s">
        <v>4247</v>
      </c>
      <c r="D1531" s="769">
        <v>1</v>
      </c>
      <c r="E1531" s="272">
        <v>2555000</v>
      </c>
      <c r="F1531" s="368">
        <v>1511708.21</v>
      </c>
      <c r="G1531" s="368">
        <f>E1531-F1531</f>
        <v>1043291.79</v>
      </c>
      <c r="H1531" s="19">
        <v>43055</v>
      </c>
      <c r="I1531" s="5" t="s">
        <v>4248</v>
      </c>
      <c r="J1531" s="18" t="s">
        <v>23</v>
      </c>
    </row>
    <row r="1532" spans="1:10" s="42" customFormat="1" ht="30" customHeight="1">
      <c r="A1532" s="106" t="s">
        <v>1868</v>
      </c>
      <c r="B1532" s="153" t="s">
        <v>3829</v>
      </c>
      <c r="C1532" s="155"/>
      <c r="D1532" s="23">
        <v>1</v>
      </c>
      <c r="E1532" s="270">
        <v>2555000</v>
      </c>
      <c r="F1532" s="167">
        <f>SUM(F1531:F1531)</f>
        <v>1511708.21</v>
      </c>
      <c r="G1532" s="35">
        <f>E1532-F1532</f>
        <v>1043291.79</v>
      </c>
      <c r="H1532" s="26" t="s">
        <v>23</v>
      </c>
      <c r="I1532" s="105" t="s">
        <v>23</v>
      </c>
      <c r="J1532" s="26" t="s">
        <v>23</v>
      </c>
    </row>
    <row r="1533" spans="1:10" s="42" customFormat="1" ht="31.5" customHeight="1">
      <c r="A1533" s="106" t="s">
        <v>1874</v>
      </c>
      <c r="B1533" s="1052" t="s">
        <v>3830</v>
      </c>
      <c r="C1533" s="1057"/>
      <c r="D1533" s="1057"/>
      <c r="E1533" s="1057"/>
      <c r="F1533" s="1057"/>
      <c r="G1533" s="1057"/>
      <c r="H1533" s="1057"/>
      <c r="I1533" s="1057"/>
      <c r="J1533" s="1058"/>
    </row>
    <row r="1534" spans="1:10" s="42" customFormat="1" ht="60.75">
      <c r="A1534" s="44">
        <v>1</v>
      </c>
      <c r="B1534" s="12" t="s">
        <v>4249</v>
      </c>
      <c r="C1534" s="12" t="s">
        <v>23</v>
      </c>
      <c r="D1534" s="769">
        <v>1</v>
      </c>
      <c r="E1534" s="368">
        <v>68381</v>
      </c>
      <c r="F1534" s="273">
        <v>0</v>
      </c>
      <c r="G1534" s="273">
        <f>E1534-F1534</f>
        <v>68381</v>
      </c>
      <c r="H1534" s="370">
        <v>40908</v>
      </c>
      <c r="I1534" s="17" t="s">
        <v>4250</v>
      </c>
      <c r="J1534" s="18" t="s">
        <v>23</v>
      </c>
    </row>
    <row r="1535" spans="1:10" s="42" customFormat="1" ht="60.75">
      <c r="A1535" s="44">
        <v>2</v>
      </c>
      <c r="B1535" s="12" t="s">
        <v>4251</v>
      </c>
      <c r="C1535" s="12" t="s">
        <v>23</v>
      </c>
      <c r="D1535" s="769">
        <v>1</v>
      </c>
      <c r="E1535" s="368">
        <v>69266</v>
      </c>
      <c r="F1535" s="273">
        <v>0</v>
      </c>
      <c r="G1535" s="273">
        <f t="shared" ref="G1535:G1541" si="42">E1535-F1535</f>
        <v>69266</v>
      </c>
      <c r="H1535" s="370">
        <v>40908</v>
      </c>
      <c r="I1535" s="17" t="s">
        <v>4250</v>
      </c>
      <c r="J1535" s="18" t="s">
        <v>23</v>
      </c>
    </row>
    <row r="1536" spans="1:10" s="42" customFormat="1" ht="60.75">
      <c r="A1536" s="44">
        <v>3</v>
      </c>
      <c r="B1536" s="12" t="s">
        <v>4252</v>
      </c>
      <c r="C1536" s="12" t="s">
        <v>23</v>
      </c>
      <c r="D1536" s="769">
        <v>1</v>
      </c>
      <c r="E1536" s="368">
        <v>54988</v>
      </c>
      <c r="F1536" s="273">
        <v>0</v>
      </c>
      <c r="G1536" s="273">
        <f t="shared" si="42"/>
        <v>54988</v>
      </c>
      <c r="H1536" s="370">
        <v>40908</v>
      </c>
      <c r="I1536" s="17" t="s">
        <v>4250</v>
      </c>
      <c r="J1536" s="18" t="s">
        <v>23</v>
      </c>
    </row>
    <row r="1537" spans="1:10" s="42" customFormat="1" ht="60.75">
      <c r="A1537" s="44">
        <v>4</v>
      </c>
      <c r="B1537" s="12" t="s">
        <v>4252</v>
      </c>
      <c r="C1537" s="12" t="s">
        <v>23</v>
      </c>
      <c r="D1537" s="769">
        <v>1</v>
      </c>
      <c r="E1537" s="368">
        <v>54988</v>
      </c>
      <c r="F1537" s="273">
        <v>0</v>
      </c>
      <c r="G1537" s="273">
        <f t="shared" si="42"/>
        <v>54988</v>
      </c>
      <c r="H1537" s="370">
        <v>40908</v>
      </c>
      <c r="I1537" s="17" t="s">
        <v>4250</v>
      </c>
      <c r="J1537" s="18" t="s">
        <v>23</v>
      </c>
    </row>
    <row r="1538" spans="1:10" s="42" customFormat="1" ht="60.75">
      <c r="A1538" s="44">
        <v>5</v>
      </c>
      <c r="B1538" s="12" t="s">
        <v>4252</v>
      </c>
      <c r="C1538" s="12" t="s">
        <v>23</v>
      </c>
      <c r="D1538" s="769">
        <v>1</v>
      </c>
      <c r="E1538" s="368">
        <v>54988</v>
      </c>
      <c r="F1538" s="273">
        <v>0</v>
      </c>
      <c r="G1538" s="273">
        <f t="shared" si="42"/>
        <v>54988</v>
      </c>
      <c r="H1538" s="370">
        <v>40908</v>
      </c>
      <c r="I1538" s="17" t="s">
        <v>4250</v>
      </c>
      <c r="J1538" s="18" t="s">
        <v>23</v>
      </c>
    </row>
    <row r="1539" spans="1:10" s="42" customFormat="1" ht="60.75">
      <c r="A1539" s="44">
        <v>6</v>
      </c>
      <c r="B1539" s="12" t="s">
        <v>4252</v>
      </c>
      <c r="C1539" s="12" t="s">
        <v>23</v>
      </c>
      <c r="D1539" s="769">
        <v>1</v>
      </c>
      <c r="E1539" s="368">
        <v>54988</v>
      </c>
      <c r="F1539" s="273">
        <v>0</v>
      </c>
      <c r="G1539" s="273">
        <f t="shared" si="42"/>
        <v>54988</v>
      </c>
      <c r="H1539" s="370">
        <v>40908</v>
      </c>
      <c r="I1539" s="17" t="s">
        <v>4250</v>
      </c>
      <c r="J1539" s="18" t="s">
        <v>23</v>
      </c>
    </row>
    <row r="1540" spans="1:10" s="42" customFormat="1" ht="69.75" customHeight="1">
      <c r="A1540" s="44">
        <v>7</v>
      </c>
      <c r="B1540" s="12" t="s">
        <v>4253</v>
      </c>
      <c r="C1540" s="12" t="s">
        <v>23</v>
      </c>
      <c r="D1540" s="769">
        <v>1</v>
      </c>
      <c r="E1540" s="368">
        <v>139004</v>
      </c>
      <c r="F1540" s="273">
        <v>0</v>
      </c>
      <c r="G1540" s="273">
        <f t="shared" si="42"/>
        <v>139004</v>
      </c>
      <c r="H1540" s="370">
        <v>40908</v>
      </c>
      <c r="I1540" s="17" t="s">
        <v>4254</v>
      </c>
      <c r="J1540" s="18" t="s">
        <v>23</v>
      </c>
    </row>
    <row r="1541" spans="1:10" s="42" customFormat="1" ht="40.5">
      <c r="A1541" s="771">
        <v>8</v>
      </c>
      <c r="B1541" s="12" t="s">
        <v>3849</v>
      </c>
      <c r="C1541" s="12" t="s">
        <v>23</v>
      </c>
      <c r="D1541" s="769">
        <v>1</v>
      </c>
      <c r="E1541" s="368">
        <v>92728.35</v>
      </c>
      <c r="F1541" s="273">
        <v>0</v>
      </c>
      <c r="G1541" s="273">
        <f t="shared" si="42"/>
        <v>92728.35</v>
      </c>
      <c r="H1541" s="370">
        <v>42557</v>
      </c>
      <c r="I1541" s="17" t="s">
        <v>4233</v>
      </c>
      <c r="J1541" s="18"/>
    </row>
    <row r="1542" spans="1:10" s="42" customFormat="1" ht="63" customHeight="1">
      <c r="A1542" s="771">
        <v>9</v>
      </c>
      <c r="B1542" s="12" t="s">
        <v>4255</v>
      </c>
      <c r="C1542" s="12" t="s">
        <v>23</v>
      </c>
      <c r="D1542" s="769">
        <v>1</v>
      </c>
      <c r="E1542" s="368">
        <v>96000</v>
      </c>
      <c r="F1542" s="273">
        <v>70000</v>
      </c>
      <c r="G1542" s="273">
        <f>E1542-F1542</f>
        <v>26000</v>
      </c>
      <c r="H1542" s="370">
        <v>42572</v>
      </c>
      <c r="I1542" s="17" t="s">
        <v>4233</v>
      </c>
      <c r="J1542" s="18"/>
    </row>
    <row r="1543" spans="1:10" s="42" customFormat="1" ht="65.25" customHeight="1">
      <c r="A1543" s="771">
        <v>10</v>
      </c>
      <c r="B1543" s="12" t="s">
        <v>4256</v>
      </c>
      <c r="C1543" s="12" t="s">
        <v>23</v>
      </c>
      <c r="D1543" s="769">
        <v>1</v>
      </c>
      <c r="E1543" s="368">
        <v>65000</v>
      </c>
      <c r="F1543" s="273">
        <v>11916.79</v>
      </c>
      <c r="G1543" s="273">
        <f>E1543-F1543</f>
        <v>53083.21</v>
      </c>
      <c r="H1543" s="370">
        <v>43055</v>
      </c>
      <c r="I1543" s="17" t="s">
        <v>4248</v>
      </c>
      <c r="J1543" s="18"/>
    </row>
    <row r="1544" spans="1:10" s="42" customFormat="1" ht="55.5" customHeight="1">
      <c r="A1544" s="771">
        <v>11</v>
      </c>
      <c r="B1544" s="12" t="s">
        <v>6171</v>
      </c>
      <c r="C1544" s="12" t="s">
        <v>23</v>
      </c>
      <c r="D1544" s="769">
        <v>1</v>
      </c>
      <c r="E1544" s="368">
        <v>64000</v>
      </c>
      <c r="F1544" s="273">
        <v>0</v>
      </c>
      <c r="G1544" s="273">
        <f>E1544-F1544</f>
        <v>64000</v>
      </c>
      <c r="H1544" s="370">
        <v>44011</v>
      </c>
      <c r="I1544" s="17" t="s">
        <v>6172</v>
      </c>
      <c r="J1544" s="18"/>
    </row>
    <row r="1545" spans="1:10" s="385" customFormat="1" ht="55.5" customHeight="1">
      <c r="A1545" s="771">
        <v>12</v>
      </c>
      <c r="B1545" s="1" t="s">
        <v>8911</v>
      </c>
      <c r="C1545" s="1" t="s">
        <v>23</v>
      </c>
      <c r="D1545" s="772">
        <v>1</v>
      </c>
      <c r="E1545" s="382">
        <v>250000</v>
      </c>
      <c r="F1545" s="383">
        <v>204166.63</v>
      </c>
      <c r="G1545" s="383">
        <f>E1545-F1545</f>
        <v>45833.369999999995</v>
      </c>
      <c r="H1545" s="386">
        <v>44207</v>
      </c>
      <c r="I1545" s="714" t="s">
        <v>3921</v>
      </c>
      <c r="J1545" s="384" t="s">
        <v>23</v>
      </c>
    </row>
    <row r="1546" spans="1:10" s="534" customFormat="1" ht="73.5" customHeight="1">
      <c r="A1546" s="771">
        <v>13</v>
      </c>
      <c r="B1546" s="1" t="s">
        <v>8912</v>
      </c>
      <c r="C1546" s="1" t="s">
        <v>23</v>
      </c>
      <c r="D1546" s="772">
        <v>1</v>
      </c>
      <c r="E1546" s="382">
        <v>72435</v>
      </c>
      <c r="F1546" s="383">
        <v>0</v>
      </c>
      <c r="G1546" s="383">
        <f t="shared" ref="G1546:G1551" si="43">E1546-F1546</f>
        <v>72435</v>
      </c>
      <c r="H1546" s="386">
        <v>44477</v>
      </c>
      <c r="I1546" s="714" t="s">
        <v>8913</v>
      </c>
      <c r="J1546" s="384" t="s">
        <v>23</v>
      </c>
    </row>
    <row r="1547" spans="1:10" s="534" customFormat="1" ht="73.5" customHeight="1">
      <c r="A1547" s="771">
        <v>14</v>
      </c>
      <c r="B1547" s="1" t="s">
        <v>8912</v>
      </c>
      <c r="C1547" s="1" t="s">
        <v>23</v>
      </c>
      <c r="D1547" s="772">
        <v>1</v>
      </c>
      <c r="E1547" s="382">
        <v>72435</v>
      </c>
      <c r="F1547" s="383">
        <v>0</v>
      </c>
      <c r="G1547" s="383">
        <f t="shared" si="43"/>
        <v>72435</v>
      </c>
      <c r="H1547" s="386">
        <v>44477</v>
      </c>
      <c r="I1547" s="714" t="s">
        <v>8913</v>
      </c>
      <c r="J1547" s="384" t="s">
        <v>23</v>
      </c>
    </row>
    <row r="1548" spans="1:10" s="534" customFormat="1" ht="73.5" customHeight="1">
      <c r="A1548" s="771">
        <v>15</v>
      </c>
      <c r="B1548" s="1" t="s">
        <v>8912</v>
      </c>
      <c r="C1548" s="1" t="s">
        <v>23</v>
      </c>
      <c r="D1548" s="772">
        <v>1</v>
      </c>
      <c r="E1548" s="382">
        <v>72435</v>
      </c>
      <c r="F1548" s="383">
        <v>0</v>
      </c>
      <c r="G1548" s="383">
        <f t="shared" si="43"/>
        <v>72435</v>
      </c>
      <c r="H1548" s="386">
        <v>44478</v>
      </c>
      <c r="I1548" s="714" t="s">
        <v>8913</v>
      </c>
      <c r="J1548" s="384" t="s">
        <v>23</v>
      </c>
    </row>
    <row r="1549" spans="1:10" s="534" customFormat="1" ht="55.5" customHeight="1">
      <c r="A1549" s="771">
        <v>16</v>
      </c>
      <c r="B1549" s="1" t="s">
        <v>8914</v>
      </c>
      <c r="C1549" s="1" t="s">
        <v>23</v>
      </c>
      <c r="D1549" s="772">
        <v>1</v>
      </c>
      <c r="E1549" s="382">
        <v>61440</v>
      </c>
      <c r="F1549" s="383">
        <v>0</v>
      </c>
      <c r="G1549" s="383">
        <f t="shared" si="43"/>
        <v>61440</v>
      </c>
      <c r="H1549" s="386">
        <v>44477</v>
      </c>
      <c r="I1549" s="714" t="s">
        <v>8915</v>
      </c>
      <c r="J1549" s="384" t="s">
        <v>23</v>
      </c>
    </row>
    <row r="1550" spans="1:10" s="534" customFormat="1" ht="55.5" customHeight="1">
      <c r="A1550" s="771">
        <v>17</v>
      </c>
      <c r="B1550" s="1" t="s">
        <v>8914</v>
      </c>
      <c r="C1550" s="1" t="s">
        <v>23</v>
      </c>
      <c r="D1550" s="772">
        <v>1</v>
      </c>
      <c r="E1550" s="382">
        <v>61440</v>
      </c>
      <c r="F1550" s="383">
        <v>0</v>
      </c>
      <c r="G1550" s="383">
        <f t="shared" si="43"/>
        <v>61440</v>
      </c>
      <c r="H1550" s="386">
        <v>44477</v>
      </c>
      <c r="I1550" s="714" t="s">
        <v>8915</v>
      </c>
      <c r="J1550" s="384" t="s">
        <v>23</v>
      </c>
    </row>
    <row r="1551" spans="1:10" s="534" customFormat="1" ht="55.5" customHeight="1">
      <c r="A1551" s="771">
        <v>18</v>
      </c>
      <c r="B1551" s="1" t="s">
        <v>8914</v>
      </c>
      <c r="C1551" s="1" t="s">
        <v>23</v>
      </c>
      <c r="D1551" s="772">
        <v>1</v>
      </c>
      <c r="E1551" s="382">
        <v>61440</v>
      </c>
      <c r="F1551" s="383">
        <v>0</v>
      </c>
      <c r="G1551" s="383">
        <f t="shared" si="43"/>
        <v>61440</v>
      </c>
      <c r="H1551" s="386">
        <v>44477</v>
      </c>
      <c r="I1551" s="714" t="s">
        <v>8915</v>
      </c>
      <c r="J1551" s="384" t="s">
        <v>23</v>
      </c>
    </row>
    <row r="1552" spans="1:10" s="42" customFormat="1" ht="31.5" customHeight="1">
      <c r="A1552" s="104" t="s">
        <v>1874</v>
      </c>
      <c r="B1552" s="162" t="s">
        <v>3831</v>
      </c>
      <c r="C1552" s="163"/>
      <c r="D1552" s="10">
        <f>D1534+D1535+D1536+D1537+D1538+D1539+D1540+D1541+D1542+D1543+D1544+D1545+D1546+D1547+D1548+D1549+D1550+D1551</f>
        <v>18</v>
      </c>
      <c r="E1552" s="167">
        <f>E1534+E1535+E1536+E1537+E1538+E1539+E1540+E1541+E1542+E1543+E1544+E1545+E1546+E1547+E1548+E1549+E1550+E1551</f>
        <v>1465956.35</v>
      </c>
      <c r="F1552" s="167">
        <f>F1534+F1535+F1536+F1537+F1538+F1539+F1540+F1541+F1542+F1543+F1544+F1545+F1546+F1547+F1548+F1549+F1551</f>
        <v>286083.42000000004</v>
      </c>
      <c r="G1552" s="35">
        <f>G1534+G1535+G1536+G1537+G1538+G1539+G1540+G1541+G1542+G1543+G1544+G1545+G1546+G1547+G1548+G1549+G1550+G1551</f>
        <v>1179872.93</v>
      </c>
      <c r="H1552" s="11" t="s">
        <v>23</v>
      </c>
      <c r="I1552" s="103" t="s">
        <v>23</v>
      </c>
      <c r="J1552" s="26" t="s">
        <v>23</v>
      </c>
    </row>
    <row r="1553" spans="1:10" s="42" customFormat="1" ht="22.5">
      <c r="A1553" s="106" t="s">
        <v>1876</v>
      </c>
      <c r="B1553" s="1052" t="s">
        <v>3832</v>
      </c>
      <c r="C1553" s="1057"/>
      <c r="D1553" s="1057"/>
      <c r="E1553" s="1057"/>
      <c r="F1553" s="1057"/>
      <c r="G1553" s="1057"/>
      <c r="H1553" s="1057"/>
      <c r="I1553" s="1057"/>
      <c r="J1553" s="1058"/>
    </row>
    <row r="1554" spans="1:10" s="42" customFormat="1" ht="46.5" customHeight="1">
      <c r="A1554" s="44">
        <v>1</v>
      </c>
      <c r="B1554" s="16" t="s">
        <v>4261</v>
      </c>
      <c r="C1554" s="764" t="s">
        <v>23</v>
      </c>
      <c r="D1554" s="690">
        <v>1</v>
      </c>
      <c r="E1554" s="3">
        <v>49560</v>
      </c>
      <c r="F1554" s="383">
        <v>0</v>
      </c>
      <c r="G1554" s="383">
        <f t="shared" ref="G1554:G1561" si="44">E1554-F1554</f>
        <v>49560</v>
      </c>
      <c r="H1554" s="20">
        <v>39190</v>
      </c>
      <c r="I1554" s="28" t="s">
        <v>4233</v>
      </c>
      <c r="J1554" s="18" t="s">
        <v>23</v>
      </c>
    </row>
    <row r="1555" spans="1:10" s="42" customFormat="1" ht="49.5" customHeight="1">
      <c r="A1555" s="44">
        <v>2</v>
      </c>
      <c r="B1555" s="468" t="s">
        <v>4257</v>
      </c>
      <c r="C1555" s="764" t="s">
        <v>23</v>
      </c>
      <c r="D1555" s="690">
        <v>1</v>
      </c>
      <c r="E1555" s="3">
        <v>47525</v>
      </c>
      <c r="F1555" s="383">
        <v>0</v>
      </c>
      <c r="G1555" s="383">
        <f t="shared" si="44"/>
        <v>47525</v>
      </c>
      <c r="H1555" s="29">
        <v>39021</v>
      </c>
      <c r="I1555" s="677" t="s">
        <v>4233</v>
      </c>
      <c r="J1555" s="18"/>
    </row>
    <row r="1556" spans="1:10" s="42" customFormat="1" ht="55.5" customHeight="1">
      <c r="A1556" s="44">
        <v>3</v>
      </c>
      <c r="B1556" s="468" t="s">
        <v>4134</v>
      </c>
      <c r="C1556" s="764" t="s">
        <v>23</v>
      </c>
      <c r="D1556" s="690">
        <v>1</v>
      </c>
      <c r="E1556" s="3">
        <v>46453</v>
      </c>
      <c r="F1556" s="383">
        <v>0</v>
      </c>
      <c r="G1556" s="383">
        <f t="shared" si="44"/>
        <v>46453</v>
      </c>
      <c r="H1556" s="29">
        <v>39021</v>
      </c>
      <c r="I1556" s="677" t="s">
        <v>4233</v>
      </c>
      <c r="J1556" s="18"/>
    </row>
    <row r="1557" spans="1:10" s="42" customFormat="1" ht="60.75">
      <c r="A1557" s="44">
        <v>4</v>
      </c>
      <c r="B1557" s="468" t="s">
        <v>4258</v>
      </c>
      <c r="C1557" s="764" t="s">
        <v>23</v>
      </c>
      <c r="D1557" s="690">
        <v>1</v>
      </c>
      <c r="E1557" s="3">
        <v>45835</v>
      </c>
      <c r="F1557" s="383">
        <v>0</v>
      </c>
      <c r="G1557" s="383">
        <f t="shared" si="44"/>
        <v>45835</v>
      </c>
      <c r="H1557" s="29">
        <v>43055</v>
      </c>
      <c r="I1557" s="677" t="s">
        <v>4248</v>
      </c>
      <c r="J1557" s="18"/>
    </row>
    <row r="1558" spans="1:10" s="42" customFormat="1" ht="40.5">
      <c r="A1558" s="44">
        <v>5</v>
      </c>
      <c r="B1558" s="468" t="s">
        <v>4259</v>
      </c>
      <c r="C1558" s="764" t="s">
        <v>23</v>
      </c>
      <c r="D1558" s="690">
        <v>1</v>
      </c>
      <c r="E1558" s="3">
        <v>45455.96</v>
      </c>
      <c r="F1558" s="383">
        <v>18940.07</v>
      </c>
      <c r="G1558" s="383">
        <f t="shared" si="44"/>
        <v>26515.89</v>
      </c>
      <c r="H1558" s="29">
        <v>39190</v>
      </c>
      <c r="I1558" s="677" t="s">
        <v>4233</v>
      </c>
      <c r="J1558" s="18"/>
    </row>
    <row r="1559" spans="1:10" s="42" customFormat="1" ht="44.25" customHeight="1">
      <c r="A1559" s="44">
        <v>6</v>
      </c>
      <c r="B1559" s="468" t="s">
        <v>4260</v>
      </c>
      <c r="C1559" s="764" t="s">
        <v>23</v>
      </c>
      <c r="D1559" s="690">
        <v>1</v>
      </c>
      <c r="E1559" s="3">
        <v>45100</v>
      </c>
      <c r="F1559" s="383">
        <v>0</v>
      </c>
      <c r="G1559" s="383">
        <f t="shared" si="44"/>
        <v>45100</v>
      </c>
      <c r="H1559" s="29">
        <v>39190</v>
      </c>
      <c r="I1559" s="677" t="s">
        <v>4233</v>
      </c>
      <c r="J1559" s="18"/>
    </row>
    <row r="1560" spans="1:10" s="42" customFormat="1" ht="40.5">
      <c r="A1560" s="44">
        <v>7</v>
      </c>
      <c r="B1560" s="1" t="s">
        <v>6173</v>
      </c>
      <c r="C1560" s="1" t="s">
        <v>23</v>
      </c>
      <c r="D1560" s="772">
        <v>1</v>
      </c>
      <c r="E1560" s="382">
        <v>41000</v>
      </c>
      <c r="F1560" s="383">
        <v>0</v>
      </c>
      <c r="G1560" s="383">
        <f t="shared" si="44"/>
        <v>41000</v>
      </c>
      <c r="H1560" s="370">
        <v>44011</v>
      </c>
      <c r="I1560" s="17" t="s">
        <v>6172</v>
      </c>
      <c r="J1560" s="18"/>
    </row>
    <row r="1561" spans="1:10" s="42" customFormat="1" ht="40.5">
      <c r="A1561" s="44">
        <v>8</v>
      </c>
      <c r="B1561" s="1" t="s">
        <v>6174</v>
      </c>
      <c r="C1561" s="1" t="s">
        <v>23</v>
      </c>
      <c r="D1561" s="772">
        <v>1</v>
      </c>
      <c r="E1561" s="382">
        <v>43000</v>
      </c>
      <c r="F1561" s="383">
        <v>0</v>
      </c>
      <c r="G1561" s="383">
        <f t="shared" si="44"/>
        <v>43000</v>
      </c>
      <c r="H1561" s="29">
        <v>43997</v>
      </c>
      <c r="I1561" s="17" t="s">
        <v>8910</v>
      </c>
      <c r="J1561" s="18"/>
    </row>
    <row r="1562" spans="1:10" s="42" customFormat="1" ht="22.5">
      <c r="A1562" s="106" t="s">
        <v>1876</v>
      </c>
      <c r="B1562" s="1160" t="s">
        <v>3844</v>
      </c>
      <c r="C1562" s="1058"/>
      <c r="D1562" s="691">
        <f>SUM(D1554:D1561)</f>
        <v>8</v>
      </c>
      <c r="E1562" s="692">
        <f>E1554+E1555+E1556+E1557+E1558+E1559+E1560+E1561</f>
        <v>363928.95999999996</v>
      </c>
      <c r="F1562" s="692">
        <f>SUM(F1554:F1561)</f>
        <v>18940.07</v>
      </c>
      <c r="G1562" s="693">
        <f>SUM(G1554:G1561)</f>
        <v>344988.89</v>
      </c>
      <c r="H1562" s="26" t="s">
        <v>23</v>
      </c>
      <c r="I1562" s="105" t="s">
        <v>23</v>
      </c>
      <c r="J1562" s="26" t="s">
        <v>23</v>
      </c>
    </row>
    <row r="1563" spans="1:10" s="42" customFormat="1" ht="123" customHeight="1">
      <c r="A1563" s="106" t="s">
        <v>1866</v>
      </c>
      <c r="B1563" s="1052" t="s">
        <v>4262</v>
      </c>
      <c r="C1563" s="1058"/>
      <c r="D1563" s="23">
        <f>D1532+D1552+D1562</f>
        <v>27</v>
      </c>
      <c r="E1563" s="270">
        <f>E1532+E1552+E1562</f>
        <v>4384885.3100000005</v>
      </c>
      <c r="F1563" s="270">
        <f>F1532+F1552+F1562</f>
        <v>1816731.7</v>
      </c>
      <c r="G1563" s="271">
        <f>G1532+G1552+G1562</f>
        <v>2568153.61</v>
      </c>
      <c r="H1563" s="26" t="s">
        <v>23</v>
      </c>
      <c r="I1563" s="105" t="s">
        <v>23</v>
      </c>
      <c r="J1563" s="26" t="s">
        <v>23</v>
      </c>
    </row>
    <row r="1564" spans="1:10" s="42" customFormat="1" ht="27">
      <c r="A1564" s="32" t="s">
        <v>1891</v>
      </c>
      <c r="B1564" s="1065" t="s">
        <v>1892</v>
      </c>
      <c r="C1564" s="1085"/>
      <c r="D1564" s="1085"/>
      <c r="E1564" s="1085"/>
      <c r="F1564" s="1085"/>
      <c r="G1564" s="1085"/>
      <c r="H1564" s="1085"/>
      <c r="I1564" s="1085"/>
      <c r="J1564" s="1085"/>
    </row>
    <row r="1565" spans="1:10" s="42" customFormat="1" ht="22.5">
      <c r="A1565" s="106" t="s">
        <v>1893</v>
      </c>
      <c r="B1565" s="1052" t="s">
        <v>3828</v>
      </c>
      <c r="C1565" s="1057"/>
      <c r="D1565" s="1057"/>
      <c r="E1565" s="1057"/>
      <c r="F1565" s="1057"/>
      <c r="G1565" s="1057"/>
      <c r="H1565" s="1057"/>
      <c r="I1565" s="1057"/>
      <c r="J1565" s="1058"/>
    </row>
    <row r="1566" spans="1:10" s="42" customFormat="1" ht="20.25">
      <c r="A1566" s="44">
        <v>1</v>
      </c>
      <c r="B1566" s="17" t="s">
        <v>23</v>
      </c>
      <c r="C1566" s="12" t="s">
        <v>23</v>
      </c>
      <c r="D1566" s="269">
        <v>0</v>
      </c>
      <c r="E1566" s="773">
        <v>0</v>
      </c>
      <c r="F1566" s="773">
        <v>0</v>
      </c>
      <c r="G1566" s="774">
        <v>0</v>
      </c>
      <c r="H1566" s="19" t="s">
        <v>23</v>
      </c>
      <c r="I1566" s="5" t="s">
        <v>23</v>
      </c>
      <c r="J1566" s="18" t="s">
        <v>23</v>
      </c>
    </row>
    <row r="1567" spans="1:10" s="42" customFormat="1" ht="22.5">
      <c r="A1567" s="106" t="s">
        <v>1893</v>
      </c>
      <c r="B1567" s="153" t="s">
        <v>3829</v>
      </c>
      <c r="C1567" s="155"/>
      <c r="D1567" s="23">
        <v>0</v>
      </c>
      <c r="E1567" s="775">
        <v>0</v>
      </c>
      <c r="F1567" s="775">
        <v>0</v>
      </c>
      <c r="G1567" s="776">
        <v>0</v>
      </c>
      <c r="H1567" s="26" t="s">
        <v>23</v>
      </c>
      <c r="I1567" s="105" t="s">
        <v>23</v>
      </c>
      <c r="J1567" s="26" t="s">
        <v>23</v>
      </c>
    </row>
    <row r="1568" spans="1:10" s="42" customFormat="1" ht="22.5">
      <c r="A1568" s="106" t="s">
        <v>1899</v>
      </c>
      <c r="B1568" s="1052" t="s">
        <v>3830</v>
      </c>
      <c r="C1568" s="1057"/>
      <c r="D1568" s="1057"/>
      <c r="E1568" s="1057"/>
      <c r="F1568" s="1057"/>
      <c r="G1568" s="1057"/>
      <c r="H1568" s="1057"/>
      <c r="I1568" s="1057"/>
      <c r="J1568" s="1058"/>
    </row>
    <row r="1569" spans="1:10" s="42" customFormat="1" ht="60.75">
      <c r="A1569" s="44">
        <v>1</v>
      </c>
      <c r="B1569" s="12" t="s">
        <v>4263</v>
      </c>
      <c r="C1569" s="54" t="s">
        <v>23</v>
      </c>
      <c r="D1569" s="269">
        <v>1</v>
      </c>
      <c r="E1569" s="37">
        <v>129376.68</v>
      </c>
      <c r="F1569" s="743">
        <v>0</v>
      </c>
      <c r="G1569" s="27">
        <v>129376.68</v>
      </c>
      <c r="H1569" s="370">
        <v>40908</v>
      </c>
      <c r="I1569" s="17" t="s">
        <v>4264</v>
      </c>
      <c r="J1569" s="18" t="s">
        <v>23</v>
      </c>
    </row>
    <row r="1570" spans="1:10" s="42" customFormat="1" ht="22.5">
      <c r="A1570" s="106" t="s">
        <v>1899</v>
      </c>
      <c r="B1570" s="153" t="s">
        <v>3831</v>
      </c>
      <c r="C1570" s="155"/>
      <c r="D1570" s="23">
        <v>1</v>
      </c>
      <c r="E1570" s="270">
        <v>129376.68</v>
      </c>
      <c r="F1570" s="775">
        <v>0</v>
      </c>
      <c r="G1570" s="271">
        <v>129376.68</v>
      </c>
      <c r="H1570" s="26" t="s">
        <v>23</v>
      </c>
      <c r="I1570" s="105" t="s">
        <v>23</v>
      </c>
      <c r="J1570" s="26" t="s">
        <v>23</v>
      </c>
    </row>
    <row r="1571" spans="1:10" s="42" customFormat="1" ht="22.5">
      <c r="A1571" s="106" t="s">
        <v>1901</v>
      </c>
      <c r="B1571" s="1052" t="s">
        <v>3832</v>
      </c>
      <c r="C1571" s="1057"/>
      <c r="D1571" s="1057"/>
      <c r="E1571" s="1057"/>
      <c r="F1571" s="1057"/>
      <c r="G1571" s="1057"/>
      <c r="H1571" s="1057"/>
      <c r="I1571" s="1057"/>
      <c r="J1571" s="1058"/>
    </row>
    <row r="1572" spans="1:10" s="42" customFormat="1" ht="40.5">
      <c r="A1572" s="44">
        <v>1</v>
      </c>
      <c r="B1572" s="44" t="s">
        <v>4265</v>
      </c>
      <c r="C1572" s="21" t="s">
        <v>23</v>
      </c>
      <c r="D1572" s="282">
        <v>1</v>
      </c>
      <c r="E1572" s="37">
        <v>46000</v>
      </c>
      <c r="F1572" s="743">
        <v>0</v>
      </c>
      <c r="G1572" s="27">
        <v>46000</v>
      </c>
      <c r="H1572" s="20">
        <v>43822</v>
      </c>
      <c r="I1572" s="28" t="s">
        <v>4266</v>
      </c>
      <c r="J1572" s="18" t="s">
        <v>23</v>
      </c>
    </row>
    <row r="1573" spans="1:10" s="42" customFormat="1" ht="22.5">
      <c r="A1573" s="106" t="s">
        <v>1901</v>
      </c>
      <c r="B1573" s="1052" t="s">
        <v>3844</v>
      </c>
      <c r="C1573" s="1058"/>
      <c r="D1573" s="23">
        <v>1</v>
      </c>
      <c r="E1573" s="270">
        <v>46000</v>
      </c>
      <c r="F1573" s="775">
        <v>0</v>
      </c>
      <c r="G1573" s="271">
        <v>46000</v>
      </c>
      <c r="H1573" s="26" t="s">
        <v>23</v>
      </c>
      <c r="I1573" s="105" t="s">
        <v>23</v>
      </c>
      <c r="J1573" s="26" t="s">
        <v>23</v>
      </c>
    </row>
    <row r="1574" spans="1:10" s="42" customFormat="1" ht="96" customHeight="1">
      <c r="A1574" s="106" t="s">
        <v>1891</v>
      </c>
      <c r="B1574" s="1052" t="s">
        <v>4267</v>
      </c>
      <c r="C1574" s="1058"/>
      <c r="D1574" s="23">
        <v>2</v>
      </c>
      <c r="E1574" s="270">
        <v>175376.68</v>
      </c>
      <c r="F1574" s="775">
        <v>0</v>
      </c>
      <c r="G1574" s="271">
        <v>175376.68</v>
      </c>
      <c r="H1574" s="26" t="s">
        <v>23</v>
      </c>
      <c r="I1574" s="105" t="s">
        <v>23</v>
      </c>
      <c r="J1574" s="26" t="s">
        <v>23</v>
      </c>
    </row>
    <row r="1575" spans="1:10" s="42" customFormat="1" ht="49.5" customHeight="1">
      <c r="A1575" s="32" t="s">
        <v>1919</v>
      </c>
      <c r="B1575" s="1065" t="s">
        <v>1920</v>
      </c>
      <c r="C1575" s="1085"/>
      <c r="D1575" s="1085"/>
      <c r="E1575" s="1085"/>
      <c r="F1575" s="1085"/>
      <c r="G1575" s="1085"/>
      <c r="H1575" s="1085"/>
      <c r="I1575" s="1085"/>
      <c r="J1575" s="1085"/>
    </row>
    <row r="1576" spans="1:10" s="42" customFormat="1" ht="22.5">
      <c r="A1576" s="106" t="s">
        <v>1921</v>
      </c>
      <c r="B1576" s="1052" t="s">
        <v>3828</v>
      </c>
      <c r="C1576" s="1057"/>
      <c r="D1576" s="1057"/>
      <c r="E1576" s="1057"/>
      <c r="F1576" s="1057"/>
      <c r="G1576" s="1057"/>
      <c r="H1576" s="1057"/>
      <c r="I1576" s="1057"/>
      <c r="J1576" s="1058"/>
    </row>
    <row r="1577" spans="1:10" s="42" customFormat="1" ht="20.25">
      <c r="A1577" s="44">
        <v>1</v>
      </c>
      <c r="B1577" s="17" t="s">
        <v>23</v>
      </c>
      <c r="C1577" s="12" t="s">
        <v>23</v>
      </c>
      <c r="D1577" s="269">
        <v>0</v>
      </c>
      <c r="E1577" s="269">
        <v>0</v>
      </c>
      <c r="F1577" s="269">
        <v>0</v>
      </c>
      <c r="G1577" s="269">
        <v>0</v>
      </c>
      <c r="H1577" s="19" t="s">
        <v>23</v>
      </c>
      <c r="I1577" s="5" t="s">
        <v>23</v>
      </c>
      <c r="J1577" s="18" t="s">
        <v>23</v>
      </c>
    </row>
    <row r="1578" spans="1:10" s="42" customFormat="1" ht="22.5">
      <c r="A1578" s="106" t="s">
        <v>1921</v>
      </c>
      <c r="B1578" s="153" t="s">
        <v>3829</v>
      </c>
      <c r="C1578" s="155"/>
      <c r="D1578" s="23">
        <v>0</v>
      </c>
      <c r="E1578" s="768">
        <v>0</v>
      </c>
      <c r="F1578" s="768">
        <v>0</v>
      </c>
      <c r="G1578" s="768">
        <v>0</v>
      </c>
      <c r="H1578" s="26" t="s">
        <v>23</v>
      </c>
      <c r="I1578" s="105" t="s">
        <v>23</v>
      </c>
      <c r="J1578" s="26" t="s">
        <v>23</v>
      </c>
    </row>
    <row r="1579" spans="1:10" s="42" customFormat="1" ht="22.5">
      <c r="A1579" s="106" t="s">
        <v>1927</v>
      </c>
      <c r="B1579" s="1052" t="s">
        <v>3830</v>
      </c>
      <c r="C1579" s="1057"/>
      <c r="D1579" s="1057"/>
      <c r="E1579" s="1057"/>
      <c r="F1579" s="1057"/>
      <c r="G1579" s="1057"/>
      <c r="H1579" s="1057"/>
      <c r="I1579" s="1057"/>
      <c r="J1579" s="1058"/>
    </row>
    <row r="1580" spans="1:10" s="42" customFormat="1" ht="40.5">
      <c r="A1580" s="44">
        <v>1</v>
      </c>
      <c r="B1580" s="12" t="s">
        <v>6175</v>
      </c>
      <c r="C1580" s="12" t="s">
        <v>23</v>
      </c>
      <c r="D1580" s="269">
        <v>1</v>
      </c>
      <c r="E1580" s="368">
        <v>337151</v>
      </c>
      <c r="F1580" s="273">
        <v>191052.28</v>
      </c>
      <c r="G1580" s="273">
        <f t="shared" ref="G1580:G1604" si="45">E1580-F1580</f>
        <v>146098.72</v>
      </c>
      <c r="H1580" s="370">
        <v>43745</v>
      </c>
      <c r="I1580" s="17" t="s">
        <v>6176</v>
      </c>
      <c r="J1580" s="18" t="s">
        <v>23</v>
      </c>
    </row>
    <row r="1581" spans="1:10" s="42" customFormat="1" ht="40.5">
      <c r="A1581" s="44">
        <v>2</v>
      </c>
      <c r="B1581" s="12" t="s">
        <v>6175</v>
      </c>
      <c r="C1581" s="12" t="s">
        <v>23</v>
      </c>
      <c r="D1581" s="269">
        <v>1</v>
      </c>
      <c r="E1581" s="368">
        <v>337151</v>
      </c>
      <c r="F1581" s="273">
        <v>258482.44</v>
      </c>
      <c r="G1581" s="273">
        <f t="shared" si="45"/>
        <v>78668.56</v>
      </c>
      <c r="H1581" s="370">
        <v>43745</v>
      </c>
      <c r="I1581" s="17" t="s">
        <v>6176</v>
      </c>
      <c r="J1581" s="18" t="s">
        <v>23</v>
      </c>
    </row>
    <row r="1582" spans="1:10" s="42" customFormat="1" ht="40.5">
      <c r="A1582" s="44">
        <v>3</v>
      </c>
      <c r="B1582" s="12" t="s">
        <v>4268</v>
      </c>
      <c r="C1582" s="12" t="s">
        <v>23</v>
      </c>
      <c r="D1582" s="269">
        <v>1</v>
      </c>
      <c r="E1582" s="368">
        <v>258740.5</v>
      </c>
      <c r="F1582" s="273">
        <v>0</v>
      </c>
      <c r="G1582" s="273">
        <f t="shared" si="45"/>
        <v>258740.5</v>
      </c>
      <c r="H1582" s="370">
        <v>40921</v>
      </c>
      <c r="I1582" s="28" t="s">
        <v>3856</v>
      </c>
      <c r="J1582" s="18" t="s">
        <v>23</v>
      </c>
    </row>
    <row r="1583" spans="1:10" s="42" customFormat="1" ht="40.5">
      <c r="A1583" s="44">
        <v>4</v>
      </c>
      <c r="B1583" s="12" t="s">
        <v>6177</v>
      </c>
      <c r="C1583" s="12" t="s">
        <v>23</v>
      </c>
      <c r="D1583" s="269">
        <v>1</v>
      </c>
      <c r="E1583" s="368">
        <v>253583.5</v>
      </c>
      <c r="F1583" s="273">
        <v>198640.35</v>
      </c>
      <c r="G1583" s="273">
        <f t="shared" si="45"/>
        <v>54943.149999999994</v>
      </c>
      <c r="H1583" s="370">
        <v>43745</v>
      </c>
      <c r="I1583" s="17" t="s">
        <v>6176</v>
      </c>
      <c r="J1583" s="18" t="s">
        <v>23</v>
      </c>
    </row>
    <row r="1584" spans="1:10" s="42" customFormat="1" ht="40.5">
      <c r="A1584" s="44">
        <v>5</v>
      </c>
      <c r="B1584" s="12" t="s">
        <v>6178</v>
      </c>
      <c r="C1584" s="12" t="s">
        <v>23</v>
      </c>
      <c r="D1584" s="269">
        <v>1</v>
      </c>
      <c r="E1584" s="368">
        <v>250027</v>
      </c>
      <c r="F1584" s="273">
        <v>195854.46</v>
      </c>
      <c r="G1584" s="273">
        <f t="shared" si="45"/>
        <v>54172.540000000008</v>
      </c>
      <c r="H1584" s="370">
        <v>43745</v>
      </c>
      <c r="I1584" s="17" t="s">
        <v>6176</v>
      </c>
      <c r="J1584" s="18" t="s">
        <v>23</v>
      </c>
    </row>
    <row r="1585" spans="1:10" s="42" customFormat="1" ht="40.5">
      <c r="A1585" s="44">
        <v>6</v>
      </c>
      <c r="B1585" s="12" t="s">
        <v>6179</v>
      </c>
      <c r="C1585" s="12" t="s">
        <v>23</v>
      </c>
      <c r="D1585" s="269">
        <v>1</v>
      </c>
      <c r="E1585" s="368">
        <v>213200</v>
      </c>
      <c r="F1585" s="273">
        <v>120813.38</v>
      </c>
      <c r="G1585" s="273">
        <f t="shared" si="45"/>
        <v>92386.62</v>
      </c>
      <c r="H1585" s="370">
        <v>43745</v>
      </c>
      <c r="I1585" s="17" t="s">
        <v>6176</v>
      </c>
      <c r="J1585" s="18" t="s">
        <v>23</v>
      </c>
    </row>
    <row r="1586" spans="1:10" s="42" customFormat="1" ht="40.5">
      <c r="A1586" s="44">
        <v>7</v>
      </c>
      <c r="B1586" s="12" t="s">
        <v>6180</v>
      </c>
      <c r="C1586" s="12" t="s">
        <v>23</v>
      </c>
      <c r="D1586" s="269">
        <v>1</v>
      </c>
      <c r="E1586" s="368">
        <v>176518</v>
      </c>
      <c r="F1586" s="273">
        <v>100026.82</v>
      </c>
      <c r="G1586" s="273">
        <f t="shared" si="45"/>
        <v>76491.179999999993</v>
      </c>
      <c r="H1586" s="370">
        <v>43745</v>
      </c>
      <c r="I1586" s="17" t="s">
        <v>6176</v>
      </c>
      <c r="J1586" s="18"/>
    </row>
    <row r="1587" spans="1:10" s="42" customFormat="1" ht="40.5">
      <c r="A1587" s="44">
        <v>8</v>
      </c>
      <c r="B1587" s="12" t="s">
        <v>6181</v>
      </c>
      <c r="C1587" s="12" t="s">
        <v>23</v>
      </c>
      <c r="D1587" s="269">
        <v>1</v>
      </c>
      <c r="E1587" s="368">
        <v>166107.5</v>
      </c>
      <c r="F1587" s="273">
        <v>130117.53</v>
      </c>
      <c r="G1587" s="273">
        <f t="shared" si="45"/>
        <v>35989.97</v>
      </c>
      <c r="H1587" s="370">
        <v>43745</v>
      </c>
      <c r="I1587" s="17" t="s">
        <v>6176</v>
      </c>
      <c r="J1587" s="18"/>
    </row>
    <row r="1588" spans="1:10" s="42" customFormat="1" ht="40.5">
      <c r="A1588" s="44">
        <v>9</v>
      </c>
      <c r="B1588" s="12" t="s">
        <v>6182</v>
      </c>
      <c r="C1588" s="12" t="s">
        <v>23</v>
      </c>
      <c r="D1588" s="269">
        <v>1</v>
      </c>
      <c r="E1588" s="368">
        <v>136000</v>
      </c>
      <c r="F1588" s="273">
        <v>93904.73</v>
      </c>
      <c r="G1588" s="273">
        <f t="shared" si="45"/>
        <v>42095.270000000004</v>
      </c>
      <c r="H1588" s="370">
        <v>43745</v>
      </c>
      <c r="I1588" s="17" t="s">
        <v>6176</v>
      </c>
      <c r="J1588" s="18"/>
    </row>
    <row r="1589" spans="1:10" s="42" customFormat="1" ht="40.5">
      <c r="A1589" s="44">
        <v>10</v>
      </c>
      <c r="B1589" s="12" t="s">
        <v>6183</v>
      </c>
      <c r="C1589" s="12" t="s">
        <v>23</v>
      </c>
      <c r="D1589" s="269">
        <v>1</v>
      </c>
      <c r="E1589" s="368">
        <v>89990</v>
      </c>
      <c r="F1589" s="273">
        <v>0</v>
      </c>
      <c r="G1589" s="273">
        <f t="shared" si="45"/>
        <v>89990</v>
      </c>
      <c r="H1589" s="370">
        <v>43745</v>
      </c>
      <c r="I1589" s="17" t="s">
        <v>6176</v>
      </c>
      <c r="J1589" s="18"/>
    </row>
    <row r="1590" spans="1:10" s="42" customFormat="1" ht="40.5">
      <c r="A1590" s="44">
        <v>11</v>
      </c>
      <c r="B1590" s="12" t="s">
        <v>6184</v>
      </c>
      <c r="C1590" s="12" t="s">
        <v>23</v>
      </c>
      <c r="D1590" s="269">
        <v>1</v>
      </c>
      <c r="E1590" s="368">
        <v>88800</v>
      </c>
      <c r="F1590" s="273">
        <v>0</v>
      </c>
      <c r="G1590" s="273">
        <f t="shared" si="45"/>
        <v>88800</v>
      </c>
      <c r="H1590" s="370">
        <v>43745</v>
      </c>
      <c r="I1590" s="17" t="s">
        <v>6176</v>
      </c>
      <c r="J1590" s="18"/>
    </row>
    <row r="1591" spans="1:10" s="42" customFormat="1" ht="40.5">
      <c r="A1591" s="44">
        <v>12</v>
      </c>
      <c r="B1591" s="12" t="s">
        <v>6185</v>
      </c>
      <c r="C1591" s="12" t="s">
        <v>23</v>
      </c>
      <c r="D1591" s="269">
        <v>1</v>
      </c>
      <c r="E1591" s="368">
        <v>69350</v>
      </c>
      <c r="F1591" s="273">
        <v>0</v>
      </c>
      <c r="G1591" s="273">
        <f t="shared" si="45"/>
        <v>69350</v>
      </c>
      <c r="H1591" s="370">
        <v>43745</v>
      </c>
      <c r="I1591" s="17" t="s">
        <v>6176</v>
      </c>
      <c r="J1591" s="18"/>
    </row>
    <row r="1592" spans="1:10" s="42" customFormat="1" ht="40.5">
      <c r="A1592" s="44">
        <v>13</v>
      </c>
      <c r="B1592" s="12" t="s">
        <v>6186</v>
      </c>
      <c r="C1592" s="12" t="s">
        <v>23</v>
      </c>
      <c r="D1592" s="269">
        <v>1</v>
      </c>
      <c r="E1592" s="368">
        <v>66720</v>
      </c>
      <c r="F1592" s="273">
        <v>0</v>
      </c>
      <c r="G1592" s="273">
        <f>E1592-F1592</f>
        <v>66720</v>
      </c>
      <c r="H1592" s="370">
        <v>40921</v>
      </c>
      <c r="I1592" s="28" t="s">
        <v>3856</v>
      </c>
      <c r="J1592" s="18"/>
    </row>
    <row r="1593" spans="1:10" s="42" customFormat="1" ht="54" customHeight="1">
      <c r="A1593" s="44">
        <v>14</v>
      </c>
      <c r="B1593" s="12" t="s">
        <v>6187</v>
      </c>
      <c r="C1593" s="12" t="s">
        <v>23</v>
      </c>
      <c r="D1593" s="269">
        <v>1</v>
      </c>
      <c r="E1593" s="368">
        <v>65000</v>
      </c>
      <c r="F1593" s="273">
        <v>0</v>
      </c>
      <c r="G1593" s="273">
        <f t="shared" si="45"/>
        <v>65000</v>
      </c>
      <c r="H1593" s="370">
        <v>43745</v>
      </c>
      <c r="I1593" s="17" t="s">
        <v>6176</v>
      </c>
      <c r="J1593" s="18"/>
    </row>
    <row r="1594" spans="1:10" s="42" customFormat="1" ht="49.5" customHeight="1">
      <c r="A1594" s="44">
        <v>15</v>
      </c>
      <c r="B1594" s="12" t="s">
        <v>6188</v>
      </c>
      <c r="C1594" s="12" t="s">
        <v>23</v>
      </c>
      <c r="D1594" s="269">
        <v>1</v>
      </c>
      <c r="E1594" s="368">
        <v>64820</v>
      </c>
      <c r="F1594" s="273">
        <v>0</v>
      </c>
      <c r="G1594" s="273">
        <f t="shared" si="45"/>
        <v>64820</v>
      </c>
      <c r="H1594" s="370">
        <v>40921</v>
      </c>
      <c r="I1594" s="17" t="s">
        <v>3856</v>
      </c>
      <c r="J1594" s="18"/>
    </row>
    <row r="1595" spans="1:10" s="42" customFormat="1" ht="51" customHeight="1">
      <c r="A1595" s="44">
        <v>16</v>
      </c>
      <c r="B1595" s="12" t="s">
        <v>6189</v>
      </c>
      <c r="C1595" s="12" t="s">
        <v>23</v>
      </c>
      <c r="D1595" s="269">
        <v>1</v>
      </c>
      <c r="E1595" s="368">
        <v>64820</v>
      </c>
      <c r="F1595" s="273">
        <v>0</v>
      </c>
      <c r="G1595" s="273">
        <f t="shared" si="45"/>
        <v>64820</v>
      </c>
      <c r="H1595" s="370">
        <v>40921</v>
      </c>
      <c r="I1595" s="17" t="s">
        <v>3856</v>
      </c>
      <c r="J1595" s="18"/>
    </row>
    <row r="1596" spans="1:10" s="42" customFormat="1" ht="48" customHeight="1">
      <c r="A1596" s="44">
        <v>17</v>
      </c>
      <c r="B1596" s="12" t="s">
        <v>6190</v>
      </c>
      <c r="C1596" s="12" t="s">
        <v>23</v>
      </c>
      <c r="D1596" s="269">
        <v>1</v>
      </c>
      <c r="E1596" s="368">
        <v>64820</v>
      </c>
      <c r="F1596" s="273">
        <v>0</v>
      </c>
      <c r="G1596" s="273">
        <f t="shared" si="45"/>
        <v>64820</v>
      </c>
      <c r="H1596" s="370">
        <v>40921</v>
      </c>
      <c r="I1596" s="17" t="s">
        <v>3856</v>
      </c>
      <c r="J1596" s="18"/>
    </row>
    <row r="1597" spans="1:10" s="42" customFormat="1" ht="55.5" customHeight="1">
      <c r="A1597" s="44">
        <v>18</v>
      </c>
      <c r="B1597" s="12" t="s">
        <v>6191</v>
      </c>
      <c r="C1597" s="12" t="s">
        <v>23</v>
      </c>
      <c r="D1597" s="269">
        <v>1</v>
      </c>
      <c r="E1597" s="368">
        <v>64820</v>
      </c>
      <c r="F1597" s="273">
        <v>0</v>
      </c>
      <c r="G1597" s="273">
        <f t="shared" si="45"/>
        <v>64820</v>
      </c>
      <c r="H1597" s="370">
        <v>40921</v>
      </c>
      <c r="I1597" s="28" t="s">
        <v>3856</v>
      </c>
      <c r="J1597" s="18"/>
    </row>
    <row r="1598" spans="1:10" s="42" customFormat="1" ht="40.5">
      <c r="A1598" s="44">
        <v>19</v>
      </c>
      <c r="B1598" s="12" t="s">
        <v>6192</v>
      </c>
      <c r="C1598" s="12" t="s">
        <v>23</v>
      </c>
      <c r="D1598" s="269">
        <v>1</v>
      </c>
      <c r="E1598" s="368">
        <v>62800</v>
      </c>
      <c r="F1598" s="273">
        <v>0</v>
      </c>
      <c r="G1598" s="273">
        <f t="shared" si="45"/>
        <v>62800</v>
      </c>
      <c r="H1598" s="370">
        <v>43745</v>
      </c>
      <c r="I1598" s="17" t="s">
        <v>6176</v>
      </c>
      <c r="J1598" s="18"/>
    </row>
    <row r="1599" spans="1:10" s="42" customFormat="1" ht="40.5">
      <c r="A1599" s="44">
        <v>20</v>
      </c>
      <c r="B1599" s="12" t="s">
        <v>6193</v>
      </c>
      <c r="C1599" s="12" t="s">
        <v>23</v>
      </c>
      <c r="D1599" s="269">
        <v>1</v>
      </c>
      <c r="E1599" s="368">
        <v>62000</v>
      </c>
      <c r="F1599" s="273">
        <v>0</v>
      </c>
      <c r="G1599" s="273">
        <f t="shared" si="45"/>
        <v>62000</v>
      </c>
      <c r="H1599" s="370">
        <v>43745</v>
      </c>
      <c r="I1599" s="17" t="s">
        <v>6176</v>
      </c>
      <c r="J1599" s="18"/>
    </row>
    <row r="1600" spans="1:10" s="42" customFormat="1" ht="40.5">
      <c r="A1600" s="44">
        <v>21</v>
      </c>
      <c r="B1600" s="12" t="s">
        <v>6194</v>
      </c>
      <c r="C1600" s="12" t="s">
        <v>23</v>
      </c>
      <c r="D1600" s="269">
        <v>1</v>
      </c>
      <c r="E1600" s="368">
        <v>61000</v>
      </c>
      <c r="F1600" s="273">
        <v>0</v>
      </c>
      <c r="G1600" s="273">
        <f t="shared" si="45"/>
        <v>61000</v>
      </c>
      <c r="H1600" s="370">
        <v>43745</v>
      </c>
      <c r="I1600" s="17" t="s">
        <v>6176</v>
      </c>
      <c r="J1600" s="18"/>
    </row>
    <row r="1601" spans="1:11" s="42" customFormat="1" ht="40.5">
      <c r="A1601" s="44">
        <v>22</v>
      </c>
      <c r="B1601" s="12" t="s">
        <v>6194</v>
      </c>
      <c r="C1601" s="12" t="s">
        <v>23</v>
      </c>
      <c r="D1601" s="269">
        <v>1</v>
      </c>
      <c r="E1601" s="368">
        <v>61000</v>
      </c>
      <c r="F1601" s="273">
        <v>0</v>
      </c>
      <c r="G1601" s="273">
        <f t="shared" si="45"/>
        <v>61000</v>
      </c>
      <c r="H1601" s="370">
        <v>43745</v>
      </c>
      <c r="I1601" s="17" t="s">
        <v>6176</v>
      </c>
      <c r="J1601" s="18"/>
    </row>
    <row r="1602" spans="1:11" s="42" customFormat="1" ht="81">
      <c r="A1602" s="44">
        <v>23</v>
      </c>
      <c r="B1602" s="12" t="s">
        <v>6195</v>
      </c>
      <c r="C1602" s="12" t="s">
        <v>23</v>
      </c>
      <c r="D1602" s="269">
        <v>1</v>
      </c>
      <c r="E1602" s="368">
        <v>57300</v>
      </c>
      <c r="F1602" s="273">
        <v>0</v>
      </c>
      <c r="G1602" s="273">
        <f t="shared" si="45"/>
        <v>57300</v>
      </c>
      <c r="H1602" s="370">
        <v>43745</v>
      </c>
      <c r="I1602" s="17" t="s">
        <v>6176</v>
      </c>
      <c r="J1602" s="18"/>
    </row>
    <row r="1603" spans="1:11" s="42" customFormat="1" ht="46.5" customHeight="1">
      <c r="A1603" s="44">
        <v>24</v>
      </c>
      <c r="B1603" s="12" t="s">
        <v>4269</v>
      </c>
      <c r="C1603" s="12" t="s">
        <v>23</v>
      </c>
      <c r="D1603" s="269">
        <v>1</v>
      </c>
      <c r="E1603" s="368">
        <v>53286</v>
      </c>
      <c r="F1603" s="273">
        <v>0</v>
      </c>
      <c r="G1603" s="273">
        <f t="shared" si="45"/>
        <v>53286</v>
      </c>
      <c r="H1603" s="370">
        <v>43824</v>
      </c>
      <c r="I1603" s="17" t="s">
        <v>6196</v>
      </c>
      <c r="J1603" s="18"/>
    </row>
    <row r="1604" spans="1:11" s="42" customFormat="1" ht="45" customHeight="1">
      <c r="A1604" s="44">
        <v>25</v>
      </c>
      <c r="B1604" s="12" t="s">
        <v>6197</v>
      </c>
      <c r="C1604" s="12" t="s">
        <v>23</v>
      </c>
      <c r="D1604" s="269">
        <v>1</v>
      </c>
      <c r="E1604" s="368">
        <v>51110.71</v>
      </c>
      <c r="F1604" s="273">
        <v>0</v>
      </c>
      <c r="G1604" s="273">
        <f t="shared" si="45"/>
        <v>51110.71</v>
      </c>
      <c r="H1604" s="370">
        <v>43745</v>
      </c>
      <c r="I1604" s="17" t="s">
        <v>6176</v>
      </c>
      <c r="J1604" s="18"/>
    </row>
    <row r="1605" spans="1:11" s="42" customFormat="1" ht="22.5">
      <c r="A1605" s="106" t="s">
        <v>1927</v>
      </c>
      <c r="B1605" s="153" t="s">
        <v>3831</v>
      </c>
      <c r="C1605" s="163"/>
      <c r="D1605" s="10">
        <f>SUM(D1580:D1604)</f>
        <v>25</v>
      </c>
      <c r="E1605" s="167">
        <f>SUM(E1580:E1604)</f>
        <v>3176115.21</v>
      </c>
      <c r="F1605" s="167">
        <f>SUM(F1580:F1604)</f>
        <v>1288891.99</v>
      </c>
      <c r="G1605" s="35">
        <f>SUM(G1580:G1604)</f>
        <v>1887223.22</v>
      </c>
      <c r="H1605" s="11" t="s">
        <v>23</v>
      </c>
      <c r="I1605" s="103" t="s">
        <v>23</v>
      </c>
      <c r="J1605" s="11" t="s">
        <v>23</v>
      </c>
    </row>
    <row r="1606" spans="1:11" s="42" customFormat="1" ht="22.5">
      <c r="A1606" s="106" t="s">
        <v>1929</v>
      </c>
      <c r="B1606" s="1049" t="s">
        <v>3832</v>
      </c>
      <c r="C1606" s="1057"/>
      <c r="D1606" s="1057"/>
      <c r="E1606" s="1057"/>
      <c r="F1606" s="1057"/>
      <c r="G1606" s="1057"/>
      <c r="H1606" s="1057"/>
      <c r="I1606" s="1057"/>
      <c r="J1606" s="1058"/>
    </row>
    <row r="1607" spans="1:11" s="42" customFormat="1" ht="49.5" customHeight="1">
      <c r="A1607" s="44" t="s">
        <v>982</v>
      </c>
      <c r="B1607" s="21" t="s">
        <v>6198</v>
      </c>
      <c r="C1607" s="21" t="s">
        <v>23</v>
      </c>
      <c r="D1607" s="282">
        <v>1</v>
      </c>
      <c r="E1607" s="6">
        <v>45500</v>
      </c>
      <c r="F1607" s="273">
        <v>0</v>
      </c>
      <c r="G1607" s="273">
        <f>E1607-F1607</f>
        <v>45500</v>
      </c>
      <c r="H1607" s="370">
        <v>43745</v>
      </c>
      <c r="I1607" s="17" t="s">
        <v>6176</v>
      </c>
      <c r="J1607" s="18" t="s">
        <v>23</v>
      </c>
    </row>
    <row r="1608" spans="1:11" s="42" customFormat="1" ht="46.5" customHeight="1">
      <c r="A1608" s="44">
        <v>2</v>
      </c>
      <c r="B1608" s="16" t="s">
        <v>6199</v>
      </c>
      <c r="C1608" s="21" t="s">
        <v>23</v>
      </c>
      <c r="D1608" s="16">
        <v>1</v>
      </c>
      <c r="E1608" s="697">
        <v>43000</v>
      </c>
      <c r="F1608" s="697">
        <v>0</v>
      </c>
      <c r="G1608" s="697">
        <f>E1608-F1608</f>
        <v>43000</v>
      </c>
      <c r="H1608" s="370">
        <v>43745</v>
      </c>
      <c r="I1608" s="17" t="s">
        <v>6176</v>
      </c>
      <c r="J1608" s="18"/>
    </row>
    <row r="1609" spans="1:11" s="42" customFormat="1" ht="48" customHeight="1">
      <c r="A1609" s="44">
        <v>3</v>
      </c>
      <c r="B1609" s="21" t="s">
        <v>4271</v>
      </c>
      <c r="C1609" s="21" t="s">
        <v>23</v>
      </c>
      <c r="D1609" s="282">
        <v>1</v>
      </c>
      <c r="E1609" s="6">
        <v>41259.5</v>
      </c>
      <c r="F1609" s="273">
        <v>0</v>
      </c>
      <c r="G1609" s="273">
        <f>E1609-F1609</f>
        <v>41259.5</v>
      </c>
      <c r="H1609" s="20">
        <v>40921</v>
      </c>
      <c r="I1609" s="28" t="s">
        <v>3856</v>
      </c>
      <c r="J1609" s="18"/>
    </row>
    <row r="1610" spans="1:11" s="42" customFormat="1" ht="46.5" customHeight="1">
      <c r="A1610" s="44">
        <v>4</v>
      </c>
      <c r="B1610" s="21" t="s">
        <v>6200</v>
      </c>
      <c r="C1610" s="21" t="s">
        <v>23</v>
      </c>
      <c r="D1610" s="282">
        <v>1</v>
      </c>
      <c r="E1610" s="6">
        <v>40400</v>
      </c>
      <c r="F1610" s="273">
        <v>0</v>
      </c>
      <c r="G1610" s="273">
        <f>E1610-F1610</f>
        <v>40400</v>
      </c>
      <c r="H1610" s="370">
        <v>43745</v>
      </c>
      <c r="I1610" s="17" t="s">
        <v>6176</v>
      </c>
      <c r="J1610" s="18"/>
    </row>
    <row r="1611" spans="1:11" s="42" customFormat="1" ht="22.5">
      <c r="A1611" s="106" t="s">
        <v>1929</v>
      </c>
      <c r="B1611" s="153" t="s">
        <v>3844</v>
      </c>
      <c r="C1611" s="163"/>
      <c r="D1611" s="10">
        <f>D1607+D1608+D1609+D1610</f>
        <v>4</v>
      </c>
      <c r="E1611" s="167">
        <f>E1607+E1608+E1609+E1610</f>
        <v>170159.5</v>
      </c>
      <c r="F1611" s="167">
        <f>SUM(F1610)</f>
        <v>0</v>
      </c>
      <c r="G1611" s="35">
        <f>E1611-F1611</f>
        <v>170159.5</v>
      </c>
      <c r="H1611" s="11" t="s">
        <v>23</v>
      </c>
      <c r="I1611" s="103" t="s">
        <v>23</v>
      </c>
      <c r="J1611" s="11" t="s">
        <v>23</v>
      </c>
    </row>
    <row r="1612" spans="1:11" s="42" customFormat="1" ht="135.75" customHeight="1">
      <c r="A1612" s="173" t="s">
        <v>1919</v>
      </c>
      <c r="B1612" s="1052" t="s">
        <v>4272</v>
      </c>
      <c r="C1612" s="1058"/>
      <c r="D1612" s="10">
        <f>D1605+D1611</f>
        <v>29</v>
      </c>
      <c r="E1612" s="278">
        <f>E1605+E1611</f>
        <v>3346274.71</v>
      </c>
      <c r="F1612" s="278">
        <f>F1605+F1611</f>
        <v>1288891.99</v>
      </c>
      <c r="G1612" s="279">
        <f>G1605+G1611</f>
        <v>2057382.72</v>
      </c>
      <c r="H1612" s="11" t="s">
        <v>23</v>
      </c>
      <c r="I1612" s="103" t="s">
        <v>23</v>
      </c>
      <c r="J1612" s="11" t="s">
        <v>23</v>
      </c>
    </row>
    <row r="1613" spans="1:11" s="42" customFormat="1" ht="27">
      <c r="A1613" s="32" t="s">
        <v>1944</v>
      </c>
      <c r="B1613" s="1138" t="s">
        <v>1945</v>
      </c>
      <c r="C1613" s="1132"/>
      <c r="D1613" s="1132"/>
      <c r="E1613" s="1132"/>
      <c r="F1613" s="1132"/>
      <c r="G1613" s="1132"/>
      <c r="H1613" s="1132"/>
      <c r="I1613" s="1132"/>
      <c r="J1613" s="1132"/>
      <c r="K1613" s="1132"/>
    </row>
    <row r="1614" spans="1:11" s="42" customFormat="1" ht="22.5">
      <c r="A1614" s="106" t="s">
        <v>1946</v>
      </c>
      <c r="B1614" s="1049" t="s">
        <v>3828</v>
      </c>
      <c r="C1614" s="1057"/>
      <c r="D1614" s="1057"/>
      <c r="E1614" s="1057"/>
      <c r="F1614" s="1057"/>
      <c r="G1614" s="1057"/>
      <c r="H1614" s="1057"/>
      <c r="I1614" s="1057"/>
      <c r="J1614" s="1058"/>
    </row>
    <row r="1615" spans="1:11" s="42" customFormat="1" ht="20.25">
      <c r="A1615" s="44">
        <v>1</v>
      </c>
      <c r="B1615" s="17" t="s">
        <v>23</v>
      </c>
      <c r="C1615" s="12" t="s">
        <v>23</v>
      </c>
      <c r="D1615" s="269">
        <v>0</v>
      </c>
      <c r="E1615" s="283">
        <v>0</v>
      </c>
      <c r="F1615" s="283">
        <v>0</v>
      </c>
      <c r="G1615" s="27">
        <v>0</v>
      </c>
      <c r="H1615" s="19" t="s">
        <v>23</v>
      </c>
      <c r="I1615" s="5" t="s">
        <v>23</v>
      </c>
      <c r="J1615" s="18" t="s">
        <v>23</v>
      </c>
    </row>
    <row r="1616" spans="1:11" s="42" customFormat="1" ht="22.5">
      <c r="A1616" s="106" t="s">
        <v>1946</v>
      </c>
      <c r="B1616" s="153" t="s">
        <v>3829</v>
      </c>
      <c r="C1616" s="155"/>
      <c r="D1616" s="23">
        <v>0</v>
      </c>
      <c r="E1616" s="270">
        <v>0</v>
      </c>
      <c r="F1616" s="270">
        <v>0</v>
      </c>
      <c r="G1616" s="271">
        <v>0</v>
      </c>
      <c r="H1616" s="26" t="s">
        <v>23</v>
      </c>
      <c r="I1616" s="105" t="s">
        <v>23</v>
      </c>
      <c r="J1616" s="26" t="s">
        <v>23</v>
      </c>
    </row>
    <row r="1617" spans="1:10" s="42" customFormat="1" ht="22.5">
      <c r="A1617" s="106" t="s">
        <v>1953</v>
      </c>
      <c r="B1617" s="1052" t="s">
        <v>3830</v>
      </c>
      <c r="C1617" s="1057"/>
      <c r="D1617" s="1057"/>
      <c r="E1617" s="1057"/>
      <c r="F1617" s="1057"/>
      <c r="G1617" s="1057"/>
      <c r="H1617" s="1057"/>
      <c r="I1617" s="1057"/>
      <c r="J1617" s="1058"/>
    </row>
    <row r="1618" spans="1:10" s="42" customFormat="1" ht="20.25">
      <c r="A1618" s="44"/>
      <c r="B1618" s="12"/>
      <c r="C1618" s="54"/>
      <c r="D1618" s="269"/>
      <c r="E1618" s="283"/>
      <c r="F1618" s="283"/>
      <c r="G1618" s="27"/>
      <c r="H1618" s="281"/>
      <c r="I1618" s="17"/>
      <c r="J1618" s="18"/>
    </row>
    <row r="1619" spans="1:10" s="42" customFormat="1" ht="20.25">
      <c r="A1619" s="104" t="s">
        <v>1953</v>
      </c>
      <c r="B1619" s="162" t="s">
        <v>3831</v>
      </c>
      <c r="C1619" s="163"/>
      <c r="D1619" s="10">
        <v>0</v>
      </c>
      <c r="E1619" s="278">
        <v>0</v>
      </c>
      <c r="F1619" s="278">
        <v>0</v>
      </c>
      <c r="G1619" s="279">
        <v>0</v>
      </c>
      <c r="H1619" s="11" t="s">
        <v>23</v>
      </c>
      <c r="I1619" s="103" t="s">
        <v>23</v>
      </c>
      <c r="J1619" s="11" t="s">
        <v>23</v>
      </c>
    </row>
    <row r="1620" spans="1:10" s="42" customFormat="1" ht="22.5">
      <c r="A1620" s="106" t="s">
        <v>1955</v>
      </c>
      <c r="B1620" s="1052" t="s">
        <v>3832</v>
      </c>
      <c r="C1620" s="1057"/>
      <c r="D1620" s="1057"/>
      <c r="E1620" s="1057"/>
      <c r="F1620" s="1057"/>
      <c r="G1620" s="1057"/>
      <c r="H1620" s="1057"/>
      <c r="I1620" s="1057"/>
      <c r="J1620" s="1058"/>
    </row>
    <row r="1621" spans="1:10" s="67" customFormat="1" ht="58.5" customHeight="1">
      <c r="A1621" s="44">
        <v>1</v>
      </c>
      <c r="B1621" s="16" t="s">
        <v>3988</v>
      </c>
      <c r="C1621" s="20" t="s">
        <v>23</v>
      </c>
      <c r="D1621" s="16">
        <v>1</v>
      </c>
      <c r="E1621" s="272">
        <v>47961.1</v>
      </c>
      <c r="F1621" s="272">
        <v>0</v>
      </c>
      <c r="G1621" s="27">
        <v>47961.1</v>
      </c>
      <c r="H1621" s="698">
        <v>40921</v>
      </c>
      <c r="I1621" s="777" t="s">
        <v>3856</v>
      </c>
      <c r="J1621" s="18" t="s">
        <v>23</v>
      </c>
    </row>
    <row r="1622" spans="1:10" s="67" customFormat="1" ht="58.5" customHeight="1">
      <c r="A1622" s="44">
        <v>2</v>
      </c>
      <c r="B1622" s="20" t="s">
        <v>3988</v>
      </c>
      <c r="C1622" s="20" t="s">
        <v>23</v>
      </c>
      <c r="D1622" s="16">
        <v>1</v>
      </c>
      <c r="E1622" s="272">
        <v>47961.1</v>
      </c>
      <c r="F1622" s="272">
        <v>0</v>
      </c>
      <c r="G1622" s="27">
        <v>47961.1</v>
      </c>
      <c r="H1622" s="20">
        <v>40921</v>
      </c>
      <c r="I1622" s="20" t="s">
        <v>3856</v>
      </c>
      <c r="J1622" s="18"/>
    </row>
    <row r="1623" spans="1:10" s="67" customFormat="1" ht="58.5" customHeight="1">
      <c r="A1623" s="44">
        <v>3</v>
      </c>
      <c r="B1623" s="20" t="s">
        <v>6201</v>
      </c>
      <c r="C1623" s="20" t="s">
        <v>23</v>
      </c>
      <c r="D1623" s="16">
        <v>1</v>
      </c>
      <c r="E1623" s="697">
        <v>40000</v>
      </c>
      <c r="F1623" s="403">
        <f>SUM(F1621)</f>
        <v>0</v>
      </c>
      <c r="G1623" s="275">
        <f>E1623-F1623</f>
        <v>40000</v>
      </c>
      <c r="H1623" s="20">
        <v>44124</v>
      </c>
      <c r="I1623" s="20" t="s">
        <v>6202</v>
      </c>
      <c r="J1623" s="18"/>
    </row>
    <row r="1624" spans="1:10" s="42" customFormat="1" ht="22.5">
      <c r="A1624" s="106" t="s">
        <v>1955</v>
      </c>
      <c r="B1624" s="153" t="s">
        <v>3844</v>
      </c>
      <c r="C1624" s="155"/>
      <c r="D1624" s="23">
        <f>SUM(D1621:D1623)</f>
        <v>3</v>
      </c>
      <c r="E1624" s="388">
        <f>SUM(E1621:E1623)</f>
        <v>135922.20000000001</v>
      </c>
      <c r="F1624" s="388">
        <v>0</v>
      </c>
      <c r="G1624" s="271">
        <f>SUM(G1621:G1623)</f>
        <v>135922.20000000001</v>
      </c>
      <c r="H1624" s="26" t="s">
        <v>23</v>
      </c>
      <c r="I1624" s="105" t="s">
        <v>23</v>
      </c>
      <c r="J1624" s="26" t="s">
        <v>23</v>
      </c>
    </row>
    <row r="1625" spans="1:10" s="42" customFormat="1" ht="88.5" customHeight="1">
      <c r="A1625" s="173" t="s">
        <v>1944</v>
      </c>
      <c r="B1625" s="1052" t="s">
        <v>4273</v>
      </c>
      <c r="C1625" s="1058"/>
      <c r="D1625" s="23">
        <v>3</v>
      </c>
      <c r="E1625" s="270">
        <f>E1624</f>
        <v>135922.20000000001</v>
      </c>
      <c r="F1625" s="270">
        <v>0</v>
      </c>
      <c r="G1625" s="271">
        <f>G1624</f>
        <v>135922.20000000001</v>
      </c>
      <c r="H1625" s="26" t="s">
        <v>23</v>
      </c>
      <c r="I1625" s="105" t="s">
        <v>23</v>
      </c>
      <c r="J1625" s="26" t="s">
        <v>23</v>
      </c>
    </row>
    <row r="1626" spans="1:10" s="42" customFormat="1" ht="27">
      <c r="A1626" s="32" t="s">
        <v>1970</v>
      </c>
      <c r="B1626" s="1065" t="s">
        <v>6203</v>
      </c>
      <c r="C1626" s="1085"/>
      <c r="D1626" s="1085"/>
      <c r="E1626" s="1085"/>
      <c r="F1626" s="1085"/>
      <c r="G1626" s="1085"/>
      <c r="H1626" s="1085"/>
      <c r="I1626" s="1085"/>
      <c r="J1626" s="1085"/>
    </row>
    <row r="1627" spans="1:10" s="42" customFormat="1" ht="22.5">
      <c r="A1627" s="106" t="s">
        <v>1971</v>
      </c>
      <c r="B1627" s="1052" t="s">
        <v>3828</v>
      </c>
      <c r="C1627" s="1057"/>
      <c r="D1627" s="1057"/>
      <c r="E1627" s="1057"/>
      <c r="F1627" s="1057"/>
      <c r="G1627" s="1057"/>
      <c r="H1627" s="1057"/>
      <c r="I1627" s="1057"/>
      <c r="J1627" s="1058"/>
    </row>
    <row r="1628" spans="1:10" s="42" customFormat="1" ht="20.25">
      <c r="A1628" s="44">
        <v>1</v>
      </c>
      <c r="B1628" s="17" t="s">
        <v>23</v>
      </c>
      <c r="C1628" s="12" t="s">
        <v>23</v>
      </c>
      <c r="D1628" s="269">
        <v>0</v>
      </c>
      <c r="E1628" s="269">
        <v>0</v>
      </c>
      <c r="F1628" s="269">
        <v>0</v>
      </c>
      <c r="G1628" s="269">
        <v>0</v>
      </c>
      <c r="H1628" s="19" t="s">
        <v>23</v>
      </c>
      <c r="I1628" s="5" t="s">
        <v>23</v>
      </c>
      <c r="J1628" s="18" t="s">
        <v>23</v>
      </c>
    </row>
    <row r="1629" spans="1:10" s="42" customFormat="1" ht="22.5">
      <c r="A1629" s="106" t="s">
        <v>1971</v>
      </c>
      <c r="B1629" s="153" t="s">
        <v>3829</v>
      </c>
      <c r="C1629" s="155"/>
      <c r="D1629" s="23">
        <v>0</v>
      </c>
      <c r="E1629" s="23">
        <v>0</v>
      </c>
      <c r="F1629" s="23">
        <v>0</v>
      </c>
      <c r="G1629" s="23">
        <v>0</v>
      </c>
      <c r="H1629" s="26" t="s">
        <v>23</v>
      </c>
      <c r="I1629" s="105" t="s">
        <v>23</v>
      </c>
      <c r="J1629" s="26" t="s">
        <v>23</v>
      </c>
    </row>
    <row r="1630" spans="1:10" s="42" customFormat="1" ht="22.5">
      <c r="A1630" s="106" t="s">
        <v>1982</v>
      </c>
      <c r="B1630" s="1052" t="s">
        <v>3830</v>
      </c>
      <c r="C1630" s="1057"/>
      <c r="D1630" s="1057"/>
      <c r="E1630" s="1057"/>
      <c r="F1630" s="1057"/>
      <c r="G1630" s="1057"/>
      <c r="H1630" s="1057"/>
      <c r="I1630" s="1057"/>
      <c r="J1630" s="1058"/>
    </row>
    <row r="1631" spans="1:10" s="42" customFormat="1" ht="178.5" customHeight="1">
      <c r="A1631" s="44">
        <v>1</v>
      </c>
      <c r="B1631" s="12" t="s">
        <v>4274</v>
      </c>
      <c r="C1631" s="12" t="s">
        <v>23</v>
      </c>
      <c r="D1631" s="16">
        <v>1</v>
      </c>
      <c r="E1631" s="37">
        <v>117590</v>
      </c>
      <c r="F1631" s="37">
        <v>103381.18</v>
      </c>
      <c r="G1631" s="778">
        <f>E1631-F1631</f>
        <v>14208.820000000007</v>
      </c>
      <c r="H1631" s="281">
        <v>43677</v>
      </c>
      <c r="I1631" s="281" t="s">
        <v>4275</v>
      </c>
      <c r="J1631" s="17"/>
    </row>
    <row r="1632" spans="1:10" s="42" customFormat="1" ht="30.75" customHeight="1">
      <c r="A1632" s="44">
        <v>2</v>
      </c>
      <c r="B1632" s="12" t="s">
        <v>4276</v>
      </c>
      <c r="C1632" s="12" t="s">
        <v>23</v>
      </c>
      <c r="D1632" s="16">
        <v>1</v>
      </c>
      <c r="E1632" s="37">
        <v>100000</v>
      </c>
      <c r="F1632" s="743">
        <v>0</v>
      </c>
      <c r="G1632" s="27">
        <v>100000</v>
      </c>
      <c r="H1632" s="281">
        <v>43671</v>
      </c>
      <c r="I1632" s="281" t="s">
        <v>4277</v>
      </c>
      <c r="J1632" s="17"/>
    </row>
    <row r="1633" spans="1:10" s="42" customFormat="1" ht="27.75" customHeight="1">
      <c r="A1633" s="44">
        <v>3</v>
      </c>
      <c r="B1633" s="12" t="s">
        <v>4278</v>
      </c>
      <c r="C1633" s="12" t="s">
        <v>23</v>
      </c>
      <c r="D1633" s="16">
        <v>1</v>
      </c>
      <c r="E1633" s="37">
        <v>90000</v>
      </c>
      <c r="F1633" s="743">
        <v>0</v>
      </c>
      <c r="G1633" s="27">
        <v>90000</v>
      </c>
      <c r="H1633" s="281">
        <v>43707</v>
      </c>
      <c r="I1633" s="281" t="s">
        <v>4279</v>
      </c>
      <c r="J1633" s="17"/>
    </row>
    <row r="1634" spans="1:10" s="42" customFormat="1" ht="77.25" customHeight="1">
      <c r="A1634" s="44">
        <v>4</v>
      </c>
      <c r="B1634" s="12" t="s">
        <v>4280</v>
      </c>
      <c r="C1634" s="12" t="s">
        <v>23</v>
      </c>
      <c r="D1634" s="16">
        <v>1</v>
      </c>
      <c r="E1634" s="37">
        <v>70000</v>
      </c>
      <c r="F1634" s="743">
        <v>0</v>
      </c>
      <c r="G1634" s="27">
        <v>70000</v>
      </c>
      <c r="H1634" s="281">
        <v>43761</v>
      </c>
      <c r="I1634" s="281" t="s">
        <v>4281</v>
      </c>
      <c r="J1634" s="17"/>
    </row>
    <row r="1635" spans="1:10" s="42" customFormat="1" ht="29.25" customHeight="1">
      <c r="A1635" s="44">
        <v>5</v>
      </c>
      <c r="B1635" s="12" t="s">
        <v>4282</v>
      </c>
      <c r="C1635" s="12" t="s">
        <v>23</v>
      </c>
      <c r="D1635" s="16">
        <v>1</v>
      </c>
      <c r="E1635" s="37">
        <v>61000</v>
      </c>
      <c r="F1635" s="743">
        <v>0</v>
      </c>
      <c r="G1635" s="27">
        <v>61000</v>
      </c>
      <c r="H1635" s="281">
        <v>43671</v>
      </c>
      <c r="I1635" s="281" t="s">
        <v>4277</v>
      </c>
      <c r="J1635" s="17"/>
    </row>
    <row r="1636" spans="1:10" s="42" customFormat="1" ht="49.5" customHeight="1">
      <c r="A1636" s="44">
        <v>6</v>
      </c>
      <c r="B1636" s="12" t="s">
        <v>4283</v>
      </c>
      <c r="C1636" s="12" t="s">
        <v>23</v>
      </c>
      <c r="D1636" s="16">
        <v>1</v>
      </c>
      <c r="E1636" s="37">
        <v>58400</v>
      </c>
      <c r="F1636" s="743">
        <v>0</v>
      </c>
      <c r="G1636" s="27">
        <v>58400</v>
      </c>
      <c r="H1636" s="281">
        <v>43714</v>
      </c>
      <c r="I1636" s="281" t="s">
        <v>4284</v>
      </c>
      <c r="J1636" s="17"/>
    </row>
    <row r="1637" spans="1:10" s="42" customFormat="1" ht="35.25" customHeight="1">
      <c r="A1637" s="44">
        <v>7</v>
      </c>
      <c r="B1637" s="12" t="s">
        <v>4285</v>
      </c>
      <c r="C1637" s="12" t="s">
        <v>23</v>
      </c>
      <c r="D1637" s="16">
        <v>1</v>
      </c>
      <c r="E1637" s="37">
        <v>52000</v>
      </c>
      <c r="F1637" s="743">
        <v>0</v>
      </c>
      <c r="G1637" s="27">
        <v>52000</v>
      </c>
      <c r="H1637" s="281">
        <v>43707</v>
      </c>
      <c r="I1637" s="281" t="s">
        <v>4279</v>
      </c>
      <c r="J1637" s="17"/>
    </row>
    <row r="1638" spans="1:10" s="42" customFormat="1" ht="27.75" customHeight="1">
      <c r="A1638" s="44">
        <v>8</v>
      </c>
      <c r="B1638" s="12" t="s">
        <v>4286</v>
      </c>
      <c r="C1638" s="12" t="s">
        <v>23</v>
      </c>
      <c r="D1638" s="16">
        <v>1</v>
      </c>
      <c r="E1638" s="37">
        <v>50210</v>
      </c>
      <c r="F1638" s="743">
        <v>0</v>
      </c>
      <c r="G1638" s="27">
        <v>50210</v>
      </c>
      <c r="H1638" s="281">
        <v>43707</v>
      </c>
      <c r="I1638" s="281" t="s">
        <v>4279</v>
      </c>
      <c r="J1638" s="17"/>
    </row>
    <row r="1639" spans="1:10" s="42" customFormat="1" ht="22.5">
      <c r="A1639" s="106" t="s">
        <v>1982</v>
      </c>
      <c r="B1639" s="153" t="s">
        <v>3831</v>
      </c>
      <c r="C1639" s="155"/>
      <c r="D1639" s="23">
        <v>8</v>
      </c>
      <c r="E1639" s="270">
        <v>599200</v>
      </c>
      <c r="F1639" s="270">
        <f>F1631+F1632+F1633+F1634+F1635+F1636+F1637+F1638</f>
        <v>103381.18</v>
      </c>
      <c r="G1639" s="271">
        <f>G1631+G1632+G1633+G1634+G1635+G1636+G1637+G1638</f>
        <v>495818.82</v>
      </c>
      <c r="H1639" s="26" t="s">
        <v>23</v>
      </c>
      <c r="I1639" s="105" t="s">
        <v>23</v>
      </c>
      <c r="J1639" s="26" t="s">
        <v>23</v>
      </c>
    </row>
    <row r="1640" spans="1:10" s="42" customFormat="1" ht="22.5">
      <c r="A1640" s="106" t="s">
        <v>1984</v>
      </c>
      <c r="B1640" s="1052" t="s">
        <v>3832</v>
      </c>
      <c r="C1640" s="1057"/>
      <c r="D1640" s="1057"/>
      <c r="E1640" s="1057"/>
      <c r="F1640" s="1057"/>
      <c r="G1640" s="1057"/>
      <c r="H1640" s="1057"/>
      <c r="I1640" s="1057"/>
      <c r="J1640" s="1058"/>
    </row>
    <row r="1641" spans="1:10" s="42" customFormat="1" ht="72" customHeight="1">
      <c r="A1641" s="44">
        <v>1</v>
      </c>
      <c r="B1641" s="44" t="s">
        <v>4287</v>
      </c>
      <c r="C1641" s="12" t="s">
        <v>23</v>
      </c>
      <c r="D1641" s="282">
        <v>1</v>
      </c>
      <c r="E1641" s="37">
        <v>48000</v>
      </c>
      <c r="F1641" s="743">
        <v>0</v>
      </c>
      <c r="G1641" s="27">
        <v>48000</v>
      </c>
      <c r="H1641" s="20">
        <v>43677</v>
      </c>
      <c r="I1641" s="370" t="s">
        <v>4275</v>
      </c>
      <c r="J1641" s="18" t="s">
        <v>23</v>
      </c>
    </row>
    <row r="1642" spans="1:10" s="42" customFormat="1" ht="40.5">
      <c r="A1642" s="44">
        <v>2</v>
      </c>
      <c r="B1642" s="28" t="s">
        <v>4107</v>
      </c>
      <c r="C1642" s="12" t="s">
        <v>23</v>
      </c>
      <c r="D1642" s="282">
        <v>1</v>
      </c>
      <c r="E1642" s="37">
        <v>46700</v>
      </c>
      <c r="F1642" s="743">
        <v>0</v>
      </c>
      <c r="G1642" s="27">
        <f>E1642-F1642</f>
        <v>46700</v>
      </c>
      <c r="H1642" s="20">
        <v>41442</v>
      </c>
      <c r="I1642" s="28" t="s">
        <v>3856</v>
      </c>
      <c r="J1642" s="18"/>
    </row>
    <row r="1643" spans="1:10" s="42" customFormat="1" ht="29.25" customHeight="1">
      <c r="A1643" s="44">
        <v>3</v>
      </c>
      <c r="B1643" s="28" t="s">
        <v>4288</v>
      </c>
      <c r="C1643" s="12" t="s">
        <v>23</v>
      </c>
      <c r="D1643" s="282">
        <v>1</v>
      </c>
      <c r="E1643" s="37">
        <v>45200</v>
      </c>
      <c r="F1643" s="743">
        <v>0</v>
      </c>
      <c r="G1643" s="27">
        <v>45200</v>
      </c>
      <c r="H1643" s="20">
        <v>43714</v>
      </c>
      <c r="I1643" s="28" t="s">
        <v>4284</v>
      </c>
      <c r="J1643" s="18"/>
    </row>
    <row r="1644" spans="1:10" s="42" customFormat="1" ht="24.75" customHeight="1">
      <c r="A1644" s="44">
        <v>4</v>
      </c>
      <c r="B1644" s="28" t="s">
        <v>4289</v>
      </c>
      <c r="C1644" s="12" t="s">
        <v>23</v>
      </c>
      <c r="D1644" s="282">
        <v>1</v>
      </c>
      <c r="E1644" s="37">
        <v>44334</v>
      </c>
      <c r="F1644" s="743">
        <v>0</v>
      </c>
      <c r="G1644" s="27">
        <v>44334</v>
      </c>
      <c r="H1644" s="20">
        <v>43825</v>
      </c>
      <c r="I1644" s="28" t="s">
        <v>4290</v>
      </c>
      <c r="J1644" s="18"/>
    </row>
    <row r="1645" spans="1:10" s="42" customFormat="1" ht="32.25" customHeight="1">
      <c r="A1645" s="44">
        <v>5</v>
      </c>
      <c r="B1645" s="28" t="s">
        <v>4291</v>
      </c>
      <c r="C1645" s="12" t="s">
        <v>23</v>
      </c>
      <c r="D1645" s="282">
        <v>1</v>
      </c>
      <c r="E1645" s="37">
        <v>44000</v>
      </c>
      <c r="F1645" s="743">
        <v>13566.44</v>
      </c>
      <c r="G1645" s="27">
        <f>E1645-F1645</f>
        <v>30433.559999999998</v>
      </c>
      <c r="H1645" s="20">
        <v>42745</v>
      </c>
      <c r="I1645" s="28" t="s">
        <v>4292</v>
      </c>
      <c r="J1645" s="18"/>
    </row>
    <row r="1646" spans="1:10" s="42" customFormat="1" ht="55.5" customHeight="1">
      <c r="A1646" s="44">
        <v>6</v>
      </c>
      <c r="B1646" s="28" t="s">
        <v>4293</v>
      </c>
      <c r="C1646" s="12" t="s">
        <v>23</v>
      </c>
      <c r="D1646" s="282">
        <v>1</v>
      </c>
      <c r="E1646" s="37">
        <v>40788</v>
      </c>
      <c r="F1646" s="743">
        <v>0</v>
      </c>
      <c r="G1646" s="27">
        <v>40788</v>
      </c>
      <c r="H1646" s="20">
        <v>43692</v>
      </c>
      <c r="I1646" s="28" t="s">
        <v>4294</v>
      </c>
      <c r="J1646" s="18"/>
    </row>
    <row r="1647" spans="1:10" s="42" customFormat="1" ht="39.75" customHeight="1">
      <c r="A1647" s="44">
        <v>7</v>
      </c>
      <c r="B1647" s="28" t="s">
        <v>4295</v>
      </c>
      <c r="C1647" s="12" t="s">
        <v>23</v>
      </c>
      <c r="D1647" s="282">
        <v>1</v>
      </c>
      <c r="E1647" s="37">
        <v>40430</v>
      </c>
      <c r="F1647" s="743">
        <v>0</v>
      </c>
      <c r="G1647" s="27">
        <v>40430</v>
      </c>
      <c r="H1647" s="20">
        <v>43707</v>
      </c>
      <c r="I1647" s="370" t="s">
        <v>4279</v>
      </c>
      <c r="J1647" s="18"/>
    </row>
    <row r="1648" spans="1:10" s="42" customFormat="1" ht="22.5">
      <c r="A1648" s="106" t="s">
        <v>1984</v>
      </c>
      <c r="B1648" s="153" t="s">
        <v>3844</v>
      </c>
      <c r="C1648" s="155"/>
      <c r="D1648" s="23">
        <f>D1641+D1642+D1643+D1644+D1645+D1646+D1647</f>
        <v>7</v>
      </c>
      <c r="E1648" s="388">
        <f>E1641+E1642+E1643+E1644+E1645+E1646+E1647</f>
        <v>309452</v>
      </c>
      <c r="F1648" s="388">
        <f>F1641+F1642+F1643+F1644+F1645+F1646+F1647</f>
        <v>13566.44</v>
      </c>
      <c r="G1648" s="271">
        <f>G1641+G1642+G1643+G1644+G1645+G1646+G1647</f>
        <v>295885.56</v>
      </c>
      <c r="H1648" s="26" t="s">
        <v>23</v>
      </c>
      <c r="I1648" s="105" t="s">
        <v>23</v>
      </c>
      <c r="J1648" s="26" t="s">
        <v>23</v>
      </c>
    </row>
    <row r="1649" spans="1:10" s="42" customFormat="1" ht="115.5" customHeight="1">
      <c r="A1649" s="173" t="s">
        <v>1970</v>
      </c>
      <c r="B1649" s="1052" t="s">
        <v>4296</v>
      </c>
      <c r="C1649" s="1058"/>
      <c r="D1649" s="23">
        <f>D1629+D1639+D1648</f>
        <v>15</v>
      </c>
      <c r="E1649" s="270">
        <f>E1629+E1639+E1648</f>
        <v>908652</v>
      </c>
      <c r="F1649" s="270">
        <f>F1629+F1639+F1648</f>
        <v>116947.62</v>
      </c>
      <c r="G1649" s="271">
        <f>G1629+G1639+G1648</f>
        <v>791704.38</v>
      </c>
      <c r="H1649" s="26" t="s">
        <v>23</v>
      </c>
      <c r="I1649" s="105" t="s">
        <v>23</v>
      </c>
      <c r="J1649" s="26" t="s">
        <v>23</v>
      </c>
    </row>
    <row r="1650" spans="1:10" s="42" customFormat="1" ht="57" customHeight="1">
      <c r="A1650" s="32" t="s">
        <v>1999</v>
      </c>
      <c r="B1650" s="1065" t="s">
        <v>2000</v>
      </c>
      <c r="C1650" s="1085"/>
      <c r="D1650" s="1085"/>
      <c r="E1650" s="1085"/>
      <c r="F1650" s="1085"/>
      <c r="G1650" s="1085"/>
      <c r="H1650" s="1085"/>
      <c r="I1650" s="1085"/>
      <c r="J1650" s="1085"/>
    </row>
    <row r="1651" spans="1:10" s="42" customFormat="1" ht="22.5">
      <c r="A1651" s="106" t="s">
        <v>2001</v>
      </c>
      <c r="B1651" s="1052" t="s">
        <v>3828</v>
      </c>
      <c r="C1651" s="1057"/>
      <c r="D1651" s="1057"/>
      <c r="E1651" s="1057"/>
      <c r="F1651" s="1057"/>
      <c r="G1651" s="1057"/>
      <c r="H1651" s="1057"/>
      <c r="I1651" s="1057"/>
      <c r="J1651" s="1058"/>
    </row>
    <row r="1652" spans="1:10" s="42" customFormat="1" ht="20.25">
      <c r="A1652" s="44">
        <v>1</v>
      </c>
      <c r="B1652" s="17" t="s">
        <v>23</v>
      </c>
      <c r="C1652" s="12" t="s">
        <v>23</v>
      </c>
      <c r="D1652" s="269">
        <v>0</v>
      </c>
      <c r="E1652" s="269">
        <v>0</v>
      </c>
      <c r="F1652" s="269">
        <v>0</v>
      </c>
      <c r="G1652" s="269">
        <v>0</v>
      </c>
      <c r="H1652" s="269">
        <v>0</v>
      </c>
      <c r="I1652" s="5" t="s">
        <v>23</v>
      </c>
      <c r="J1652" s="18" t="s">
        <v>23</v>
      </c>
    </row>
    <row r="1653" spans="1:10" s="42" customFormat="1" ht="22.5">
      <c r="A1653" s="106" t="s">
        <v>2001</v>
      </c>
      <c r="B1653" s="1052" t="s">
        <v>3829</v>
      </c>
      <c r="C1653" s="1058"/>
      <c r="D1653" s="23">
        <v>0</v>
      </c>
      <c r="E1653" s="23">
        <v>0</v>
      </c>
      <c r="F1653" s="23">
        <v>0</v>
      </c>
      <c r="G1653" s="23">
        <v>0</v>
      </c>
      <c r="H1653" s="23">
        <v>0</v>
      </c>
      <c r="I1653" s="105" t="s">
        <v>23</v>
      </c>
      <c r="J1653" s="26" t="s">
        <v>23</v>
      </c>
    </row>
    <row r="1654" spans="1:10" s="42" customFormat="1" ht="22.5">
      <c r="A1654" s="106" t="s">
        <v>2012</v>
      </c>
      <c r="B1654" s="1052" t="s">
        <v>3830</v>
      </c>
      <c r="C1654" s="1057"/>
      <c r="D1654" s="1057"/>
      <c r="E1654" s="1057"/>
      <c r="F1654" s="1057"/>
      <c r="G1654" s="1057"/>
      <c r="H1654" s="1057"/>
      <c r="I1654" s="1057"/>
      <c r="J1654" s="1058"/>
    </row>
    <row r="1655" spans="1:10" s="42" customFormat="1" ht="40.5">
      <c r="A1655" s="44">
        <v>1</v>
      </c>
      <c r="B1655" s="12" t="s">
        <v>4297</v>
      </c>
      <c r="C1655" s="12" t="s">
        <v>23</v>
      </c>
      <c r="D1655" s="44">
        <v>1</v>
      </c>
      <c r="E1655" s="272">
        <v>60747.7</v>
      </c>
      <c r="F1655" s="272">
        <v>18224.37</v>
      </c>
      <c r="G1655" s="27">
        <f>E1655-F1655</f>
        <v>42523.33</v>
      </c>
      <c r="H1655" s="281">
        <v>41989</v>
      </c>
      <c r="I1655" s="17" t="s">
        <v>4298</v>
      </c>
      <c r="J1655" s="18"/>
    </row>
    <row r="1656" spans="1:10" s="42" customFormat="1" ht="29.25" customHeight="1">
      <c r="A1656" s="44">
        <v>2</v>
      </c>
      <c r="B1656" s="12" t="s">
        <v>4299</v>
      </c>
      <c r="C1656" s="12" t="s">
        <v>23</v>
      </c>
      <c r="D1656" s="44">
        <v>1</v>
      </c>
      <c r="E1656" s="272">
        <v>62000</v>
      </c>
      <c r="F1656" s="272">
        <v>51666.77</v>
      </c>
      <c r="G1656" s="27">
        <f>E1656-F1656</f>
        <v>10333.230000000003</v>
      </c>
      <c r="H1656" s="281">
        <v>42627</v>
      </c>
      <c r="I1656" s="17" t="s">
        <v>4300</v>
      </c>
      <c r="J1656" s="18"/>
    </row>
    <row r="1657" spans="1:10" s="42" customFormat="1" ht="35.25" customHeight="1">
      <c r="A1657" s="44">
        <v>3</v>
      </c>
      <c r="B1657" s="12" t="s">
        <v>4299</v>
      </c>
      <c r="C1657" s="12" t="s">
        <v>23</v>
      </c>
      <c r="D1657" s="44">
        <v>1</v>
      </c>
      <c r="E1657" s="272">
        <v>62000</v>
      </c>
      <c r="F1657" s="272">
        <v>51150.11</v>
      </c>
      <c r="G1657" s="27">
        <f>E1657-F1657</f>
        <v>10849.89</v>
      </c>
      <c r="H1657" s="281">
        <v>42733</v>
      </c>
      <c r="I1657" s="17" t="s">
        <v>4301</v>
      </c>
      <c r="J1657" s="18"/>
    </row>
    <row r="1658" spans="1:10" s="42" customFormat="1" ht="35.25" customHeight="1">
      <c r="A1658" s="44">
        <v>4</v>
      </c>
      <c r="B1658" s="12" t="s">
        <v>4302</v>
      </c>
      <c r="C1658" s="12" t="s">
        <v>23</v>
      </c>
      <c r="D1658" s="44">
        <v>1</v>
      </c>
      <c r="E1658" s="272">
        <v>74000</v>
      </c>
      <c r="F1658" s="272">
        <v>50155.61</v>
      </c>
      <c r="G1658" s="27">
        <f>E1658-F1658</f>
        <v>23844.39</v>
      </c>
      <c r="H1658" s="281">
        <v>42782</v>
      </c>
      <c r="I1658" s="17" t="s">
        <v>4303</v>
      </c>
      <c r="J1658" s="18"/>
    </row>
    <row r="1659" spans="1:10" s="42" customFormat="1" ht="30.75" customHeight="1">
      <c r="A1659" s="44">
        <v>5</v>
      </c>
      <c r="B1659" s="1" t="s">
        <v>4314</v>
      </c>
      <c r="C1659" s="1" t="s">
        <v>23</v>
      </c>
      <c r="D1659" s="477">
        <v>1</v>
      </c>
      <c r="E1659" s="606">
        <v>75000</v>
      </c>
      <c r="F1659" s="779">
        <v>0</v>
      </c>
      <c r="G1659" s="273">
        <f>E1659-F1659</f>
        <v>75000</v>
      </c>
      <c r="H1659" s="281">
        <v>44056</v>
      </c>
      <c r="I1659" s="714" t="s">
        <v>6205</v>
      </c>
      <c r="J1659" s="18"/>
    </row>
    <row r="1660" spans="1:10" s="42" customFormat="1" ht="22.5">
      <c r="A1660" s="106" t="s">
        <v>2012</v>
      </c>
      <c r="B1660" s="1052" t="s">
        <v>3831</v>
      </c>
      <c r="C1660" s="1058"/>
      <c r="D1660" s="696">
        <f>SUM(D1655:D1659)</f>
        <v>5</v>
      </c>
      <c r="E1660" s="270">
        <f>E1655+E1656+E1657+E1658+E1659</f>
        <v>333747.7</v>
      </c>
      <c r="F1660" s="270">
        <f>F1655+F1656+F1657+F1658+F1659</f>
        <v>171196.86</v>
      </c>
      <c r="G1660" s="271">
        <f>G1655+G1656+G1657+G1658+G1659</f>
        <v>162550.84</v>
      </c>
      <c r="H1660" s="26" t="s">
        <v>23</v>
      </c>
      <c r="I1660" s="105" t="s">
        <v>23</v>
      </c>
      <c r="J1660" s="26" t="s">
        <v>23</v>
      </c>
    </row>
    <row r="1661" spans="1:10" s="42" customFormat="1" ht="22.5">
      <c r="A1661" s="106" t="s">
        <v>2014</v>
      </c>
      <c r="B1661" s="1052" t="s">
        <v>3832</v>
      </c>
      <c r="C1661" s="1057"/>
      <c r="D1661" s="1057"/>
      <c r="E1661" s="1057"/>
      <c r="F1661" s="1057"/>
      <c r="G1661" s="1057"/>
      <c r="H1661" s="1057"/>
      <c r="I1661" s="1057"/>
      <c r="J1661" s="1058"/>
    </row>
    <row r="1662" spans="1:10" s="42" customFormat="1" ht="40.5">
      <c r="A1662" s="44">
        <v>1</v>
      </c>
      <c r="B1662" s="12" t="s">
        <v>4101</v>
      </c>
      <c r="C1662" s="12" t="s">
        <v>23</v>
      </c>
      <c r="D1662" s="44">
        <v>1</v>
      </c>
      <c r="E1662" s="272">
        <v>44900</v>
      </c>
      <c r="F1662" s="269">
        <v>0</v>
      </c>
      <c r="G1662" s="27">
        <v>44900</v>
      </c>
      <c r="H1662" s="20">
        <v>40921</v>
      </c>
      <c r="I1662" s="28" t="s">
        <v>4233</v>
      </c>
      <c r="J1662" s="18" t="s">
        <v>23</v>
      </c>
    </row>
    <row r="1663" spans="1:10" s="42" customFormat="1" ht="23.25">
      <c r="A1663" s="106" t="s">
        <v>2014</v>
      </c>
      <c r="B1663" s="1052" t="s">
        <v>3844</v>
      </c>
      <c r="C1663" s="1058"/>
      <c r="D1663" s="23">
        <v>1</v>
      </c>
      <c r="E1663" s="689">
        <v>44900</v>
      </c>
      <c r="F1663" s="23">
        <v>0</v>
      </c>
      <c r="G1663" s="271">
        <v>44900</v>
      </c>
      <c r="H1663" s="26" t="s">
        <v>23</v>
      </c>
      <c r="I1663" s="105" t="s">
        <v>23</v>
      </c>
      <c r="J1663" s="26" t="s">
        <v>23</v>
      </c>
    </row>
    <row r="1664" spans="1:10" s="42" customFormat="1" ht="118.5" customHeight="1">
      <c r="A1664" s="173" t="s">
        <v>1999</v>
      </c>
      <c r="B1664" s="1052" t="s">
        <v>4304</v>
      </c>
      <c r="C1664" s="1058"/>
      <c r="D1664" s="23">
        <f>D1653+D1660+D1663</f>
        <v>6</v>
      </c>
      <c r="E1664" s="270">
        <f>E1653+E1660+E1663</f>
        <v>378647.7</v>
      </c>
      <c r="F1664" s="270">
        <f>F1653+F1660+F1663</f>
        <v>171196.86</v>
      </c>
      <c r="G1664" s="271">
        <f>G1653+G1660+G1663</f>
        <v>207450.84</v>
      </c>
      <c r="H1664" s="26" t="s">
        <v>23</v>
      </c>
      <c r="I1664" s="105" t="s">
        <v>23</v>
      </c>
      <c r="J1664" s="26" t="s">
        <v>23</v>
      </c>
    </row>
    <row r="1665" spans="1:15" s="42" customFormat="1" ht="27">
      <c r="A1665" s="32" t="s">
        <v>2029</v>
      </c>
      <c r="B1665" s="1065" t="s">
        <v>2030</v>
      </c>
      <c r="C1665" s="1085"/>
      <c r="D1665" s="1085"/>
      <c r="E1665" s="1085"/>
      <c r="F1665" s="1085"/>
      <c r="G1665" s="1085"/>
      <c r="H1665" s="1085"/>
      <c r="I1665" s="1085"/>
      <c r="J1665" s="1085"/>
    </row>
    <row r="1666" spans="1:15" s="42" customFormat="1" ht="22.5">
      <c r="A1666" s="106" t="s">
        <v>2031</v>
      </c>
      <c r="B1666" s="1052" t="s">
        <v>3828</v>
      </c>
      <c r="C1666" s="1057"/>
      <c r="D1666" s="1057"/>
      <c r="E1666" s="1057"/>
      <c r="F1666" s="1057"/>
      <c r="G1666" s="1057"/>
      <c r="H1666" s="1057"/>
      <c r="I1666" s="1057"/>
      <c r="J1666" s="1058"/>
    </row>
    <row r="1667" spans="1:15" s="42" customFormat="1" ht="20.25">
      <c r="A1667" s="44">
        <v>1</v>
      </c>
      <c r="B1667" s="17" t="s">
        <v>23</v>
      </c>
      <c r="C1667" s="12" t="s">
        <v>23</v>
      </c>
      <c r="D1667" s="269">
        <v>0</v>
      </c>
      <c r="E1667" s="283">
        <v>0</v>
      </c>
      <c r="F1667" s="283">
        <v>0</v>
      </c>
      <c r="G1667" s="27">
        <v>0</v>
      </c>
      <c r="H1667" s="19" t="s">
        <v>23</v>
      </c>
      <c r="I1667" s="5" t="s">
        <v>23</v>
      </c>
      <c r="J1667" s="18" t="s">
        <v>23</v>
      </c>
    </row>
    <row r="1668" spans="1:15" s="42" customFormat="1" ht="22.5">
      <c r="A1668" s="106" t="s">
        <v>2031</v>
      </c>
      <c r="B1668" s="153" t="s">
        <v>3829</v>
      </c>
      <c r="C1668" s="155"/>
      <c r="D1668" s="23">
        <v>0</v>
      </c>
      <c r="E1668" s="270">
        <v>0</v>
      </c>
      <c r="F1668" s="270">
        <v>0</v>
      </c>
      <c r="G1668" s="271">
        <v>0</v>
      </c>
      <c r="H1668" s="26" t="s">
        <v>23</v>
      </c>
      <c r="I1668" s="105" t="s">
        <v>23</v>
      </c>
      <c r="J1668" s="26" t="s">
        <v>23</v>
      </c>
    </row>
    <row r="1669" spans="1:15" s="42" customFormat="1" ht="22.5">
      <c r="A1669" s="106" t="s">
        <v>2042</v>
      </c>
      <c r="B1669" s="1052" t="s">
        <v>3830</v>
      </c>
      <c r="C1669" s="1057"/>
      <c r="D1669" s="1057"/>
      <c r="E1669" s="1057"/>
      <c r="F1669" s="1057"/>
      <c r="G1669" s="1057"/>
      <c r="H1669" s="1057"/>
      <c r="I1669" s="1057"/>
      <c r="J1669" s="1058"/>
    </row>
    <row r="1670" spans="1:15" s="42" customFormat="1" ht="40.5">
      <c r="A1670" s="44">
        <v>1</v>
      </c>
      <c r="B1670" s="17" t="s">
        <v>4305</v>
      </c>
      <c r="C1670" s="12" t="s">
        <v>23</v>
      </c>
      <c r="D1670" s="682">
        <v>1</v>
      </c>
      <c r="E1670" s="37">
        <v>54000</v>
      </c>
      <c r="F1670" s="368">
        <v>43950</v>
      </c>
      <c r="G1670" s="368">
        <f>E1670-F1670</f>
        <v>10050</v>
      </c>
      <c r="H1670" s="19">
        <v>42275</v>
      </c>
      <c r="I1670" s="5" t="s">
        <v>4306</v>
      </c>
      <c r="J1670" s="18" t="s">
        <v>23</v>
      </c>
    </row>
    <row r="1671" spans="1:15" s="42" customFormat="1" ht="40.5">
      <c r="A1671" s="44">
        <v>2</v>
      </c>
      <c r="B1671" s="17" t="s">
        <v>4305</v>
      </c>
      <c r="C1671" s="12" t="s">
        <v>23</v>
      </c>
      <c r="D1671" s="682">
        <v>1</v>
      </c>
      <c r="E1671" s="37">
        <v>67750</v>
      </c>
      <c r="F1671" s="368">
        <v>0</v>
      </c>
      <c r="G1671" s="368">
        <f>E1671-F1671</f>
        <v>67750</v>
      </c>
      <c r="H1671" s="19">
        <v>43265</v>
      </c>
      <c r="I1671" s="5" t="s">
        <v>3924</v>
      </c>
      <c r="J1671" s="18"/>
    </row>
    <row r="1672" spans="1:15" s="42" customFormat="1" ht="40.5">
      <c r="A1672" s="44">
        <v>3</v>
      </c>
      <c r="B1672" s="17" t="s">
        <v>4305</v>
      </c>
      <c r="C1672" s="12" t="s">
        <v>23</v>
      </c>
      <c r="D1672" s="682">
        <v>1</v>
      </c>
      <c r="E1672" s="37">
        <v>67750</v>
      </c>
      <c r="F1672" s="368">
        <v>0</v>
      </c>
      <c r="G1672" s="368">
        <f>E1672-F1672</f>
        <v>67750</v>
      </c>
      <c r="H1672" s="19">
        <v>43265</v>
      </c>
      <c r="I1672" s="5" t="s">
        <v>3924</v>
      </c>
      <c r="J1672" s="18"/>
    </row>
    <row r="1673" spans="1:15" s="42" customFormat="1" ht="48" customHeight="1">
      <c r="A1673" s="44">
        <v>4</v>
      </c>
      <c r="B1673" s="17" t="s">
        <v>4107</v>
      </c>
      <c r="C1673" s="12" t="s">
        <v>23</v>
      </c>
      <c r="D1673" s="682">
        <v>1</v>
      </c>
      <c r="E1673" s="37">
        <v>56050</v>
      </c>
      <c r="F1673" s="368">
        <v>0</v>
      </c>
      <c r="G1673" s="368">
        <f>E1673-F1673</f>
        <v>56050</v>
      </c>
      <c r="H1673" s="19">
        <v>41331</v>
      </c>
      <c r="I1673" s="780" t="s">
        <v>4307</v>
      </c>
      <c r="J1673" s="18"/>
    </row>
    <row r="1674" spans="1:15" s="786" customFormat="1" ht="39.75" customHeight="1">
      <c r="A1674" s="44">
        <v>3</v>
      </c>
      <c r="B1674" s="17" t="s">
        <v>8916</v>
      </c>
      <c r="C1674" s="12" t="s">
        <v>23</v>
      </c>
      <c r="D1674" s="682">
        <v>1</v>
      </c>
      <c r="E1674" s="368">
        <v>50000</v>
      </c>
      <c r="F1674" s="368">
        <v>0</v>
      </c>
      <c r="G1674" s="368">
        <f t="shared" ref="G1674" si="46">E1674-F1674</f>
        <v>50000</v>
      </c>
      <c r="H1674" s="19">
        <v>44417</v>
      </c>
      <c r="I1674" s="780" t="s">
        <v>8917</v>
      </c>
      <c r="J1674" s="781"/>
      <c r="K1674" s="782"/>
      <c r="L1674" s="783"/>
      <c r="M1674" s="784"/>
      <c r="N1674" s="782"/>
      <c r="O1674" s="785"/>
    </row>
    <row r="1675" spans="1:15" s="42" customFormat="1" ht="22.5">
      <c r="A1675" s="106" t="s">
        <v>2042</v>
      </c>
      <c r="B1675" s="153" t="s">
        <v>3831</v>
      </c>
      <c r="C1675" s="155"/>
      <c r="D1675" s="23">
        <f>D1670+D1671+D1672+D1673+D1674</f>
        <v>5</v>
      </c>
      <c r="E1675" s="388">
        <f>E1670+E1671+E1672+E1673+E1674</f>
        <v>295550</v>
      </c>
      <c r="F1675" s="167">
        <f>F1670+F1671+F1672+F1673+F1674</f>
        <v>43950</v>
      </c>
      <c r="G1675" s="35">
        <f>G1670+G1671+G1672+G1673+G1674</f>
        <v>251600</v>
      </c>
      <c r="H1675" s="26" t="s">
        <v>23</v>
      </c>
      <c r="I1675" s="105" t="s">
        <v>23</v>
      </c>
      <c r="J1675" s="26" t="s">
        <v>23</v>
      </c>
    </row>
    <row r="1676" spans="1:15" s="42" customFormat="1" ht="22.5">
      <c r="A1676" s="106" t="s">
        <v>2044</v>
      </c>
      <c r="B1676" s="1052" t="s">
        <v>3832</v>
      </c>
      <c r="C1676" s="1057"/>
      <c r="D1676" s="1057"/>
      <c r="E1676" s="1057"/>
      <c r="F1676" s="1057"/>
      <c r="G1676" s="1057"/>
      <c r="H1676" s="1057"/>
      <c r="I1676" s="1057"/>
      <c r="J1676" s="1058"/>
    </row>
    <row r="1677" spans="1:15" s="42" customFormat="1" ht="49.5" customHeight="1">
      <c r="A1677" s="44">
        <v>1</v>
      </c>
      <c r="B1677" s="21" t="s">
        <v>4308</v>
      </c>
      <c r="C1677" s="12" t="s">
        <v>3970</v>
      </c>
      <c r="D1677" s="282">
        <v>1</v>
      </c>
      <c r="E1677" s="37">
        <v>44000</v>
      </c>
      <c r="F1677" s="37">
        <v>523.78</v>
      </c>
      <c r="G1677" s="27">
        <f>E1677-F1677</f>
        <v>43476.22</v>
      </c>
      <c r="H1677" s="20">
        <v>41977</v>
      </c>
      <c r="I1677" s="28" t="s">
        <v>4307</v>
      </c>
      <c r="J1677" s="18" t="s">
        <v>23</v>
      </c>
    </row>
    <row r="1678" spans="1:15" s="42" customFormat="1" ht="57" customHeight="1">
      <c r="A1678" s="44">
        <v>2</v>
      </c>
      <c r="B1678" s="21" t="s">
        <v>6206</v>
      </c>
      <c r="C1678" s="1" t="s">
        <v>23</v>
      </c>
      <c r="D1678" s="690">
        <v>1</v>
      </c>
      <c r="E1678" s="6">
        <v>46500</v>
      </c>
      <c r="F1678" s="273">
        <v>0</v>
      </c>
      <c r="G1678" s="273">
        <f>E1678-F1678</f>
        <v>46500</v>
      </c>
      <c r="H1678" s="387">
        <v>44188</v>
      </c>
      <c r="I1678" s="470" t="s">
        <v>6207</v>
      </c>
      <c r="J1678" s="18"/>
    </row>
    <row r="1679" spans="1:15" s="42" customFormat="1" ht="22.5">
      <c r="A1679" s="106" t="s">
        <v>2044</v>
      </c>
      <c r="B1679" s="1052" t="s">
        <v>3844</v>
      </c>
      <c r="C1679" s="1058"/>
      <c r="D1679" s="23">
        <f>SUM(D1677:D1678)</f>
        <v>2</v>
      </c>
      <c r="E1679" s="270">
        <f>SUM(E1677:E1678)</f>
        <v>90500</v>
      </c>
      <c r="F1679" s="270">
        <f>SUM(F1677:F1678)</f>
        <v>523.78</v>
      </c>
      <c r="G1679" s="271">
        <f>SUM(G1677:G1678)</f>
        <v>89976.22</v>
      </c>
      <c r="H1679" s="26" t="s">
        <v>23</v>
      </c>
      <c r="I1679" s="105" t="s">
        <v>23</v>
      </c>
      <c r="J1679" s="26" t="s">
        <v>23</v>
      </c>
    </row>
    <row r="1680" spans="1:15" s="42" customFormat="1" ht="121.5" customHeight="1">
      <c r="A1680" s="173" t="s">
        <v>2029</v>
      </c>
      <c r="B1680" s="1052" t="s">
        <v>4309</v>
      </c>
      <c r="C1680" s="1058"/>
      <c r="D1680" s="23">
        <f>D1675+D1679</f>
        <v>7</v>
      </c>
      <c r="E1680" s="270">
        <f>E1675+E1679</f>
        <v>386050</v>
      </c>
      <c r="F1680" s="270">
        <f>F1675+F1679</f>
        <v>44473.78</v>
      </c>
      <c r="G1680" s="271">
        <f>G1675+G1679</f>
        <v>341576.22</v>
      </c>
      <c r="H1680" s="26" t="s">
        <v>23</v>
      </c>
      <c r="I1680" s="105" t="s">
        <v>23</v>
      </c>
      <c r="J1680" s="26" t="s">
        <v>23</v>
      </c>
    </row>
    <row r="1681" spans="1:10" s="42" customFormat="1" ht="27">
      <c r="A1681" s="32" t="s">
        <v>2059</v>
      </c>
      <c r="B1681" s="1065" t="s">
        <v>2060</v>
      </c>
      <c r="C1681" s="1085"/>
      <c r="D1681" s="1085"/>
      <c r="E1681" s="1085"/>
      <c r="F1681" s="1085"/>
      <c r="G1681" s="1085"/>
      <c r="H1681" s="1085"/>
      <c r="I1681" s="1085"/>
      <c r="J1681" s="1085"/>
    </row>
    <row r="1682" spans="1:10" s="42" customFormat="1" ht="22.5">
      <c r="A1682" s="106" t="s">
        <v>2061</v>
      </c>
      <c r="B1682" s="1049" t="s">
        <v>3828</v>
      </c>
      <c r="C1682" s="1057"/>
      <c r="D1682" s="1057"/>
      <c r="E1682" s="1057"/>
      <c r="F1682" s="1057"/>
      <c r="G1682" s="1057"/>
      <c r="H1682" s="1057"/>
      <c r="I1682" s="1057"/>
      <c r="J1682" s="1058"/>
    </row>
    <row r="1683" spans="1:10" s="42" customFormat="1" ht="20.25">
      <c r="A1683" s="44">
        <v>1</v>
      </c>
      <c r="B1683" s="17" t="s">
        <v>23</v>
      </c>
      <c r="C1683" s="12" t="s">
        <v>23</v>
      </c>
      <c r="D1683" s="269">
        <v>0</v>
      </c>
      <c r="E1683" s="269">
        <v>0</v>
      </c>
      <c r="F1683" s="269">
        <v>0</v>
      </c>
      <c r="G1683" s="269">
        <v>0</v>
      </c>
      <c r="H1683" s="19" t="s">
        <v>23</v>
      </c>
      <c r="I1683" s="5" t="s">
        <v>23</v>
      </c>
      <c r="J1683" s="18" t="s">
        <v>23</v>
      </c>
    </row>
    <row r="1684" spans="1:10" s="42" customFormat="1" ht="20.25">
      <c r="A1684" s="104" t="s">
        <v>2061</v>
      </c>
      <c r="B1684" s="162" t="s">
        <v>3829</v>
      </c>
      <c r="C1684" s="163"/>
      <c r="D1684" s="10">
        <v>0</v>
      </c>
      <c r="E1684" s="10">
        <v>0</v>
      </c>
      <c r="F1684" s="10">
        <v>0</v>
      </c>
      <c r="G1684" s="10">
        <v>0</v>
      </c>
      <c r="H1684" s="11" t="s">
        <v>23</v>
      </c>
      <c r="I1684" s="103" t="s">
        <v>23</v>
      </c>
      <c r="J1684" s="11" t="s">
        <v>23</v>
      </c>
    </row>
    <row r="1685" spans="1:10" s="42" customFormat="1" ht="22.5">
      <c r="A1685" s="106" t="s">
        <v>2071</v>
      </c>
      <c r="B1685" s="1052" t="s">
        <v>3830</v>
      </c>
      <c r="C1685" s="1057"/>
      <c r="D1685" s="1057"/>
      <c r="E1685" s="1057"/>
      <c r="F1685" s="1057"/>
      <c r="G1685" s="1057"/>
      <c r="H1685" s="1057"/>
      <c r="I1685" s="1057"/>
      <c r="J1685" s="1058"/>
    </row>
    <row r="1686" spans="1:10" s="67" customFormat="1" ht="57" customHeight="1">
      <c r="A1686" s="44">
        <v>1</v>
      </c>
      <c r="B1686" s="16" t="s">
        <v>8921</v>
      </c>
      <c r="C1686" s="12" t="s">
        <v>23</v>
      </c>
      <c r="D1686" s="769">
        <v>1</v>
      </c>
      <c r="E1686" s="787">
        <v>175000</v>
      </c>
      <c r="F1686" s="787">
        <v>0</v>
      </c>
      <c r="G1686" s="787">
        <f t="shared" ref="G1686:G1698" si="47">E1686-F1686</f>
        <v>175000</v>
      </c>
      <c r="H1686" s="29">
        <v>42457</v>
      </c>
      <c r="I1686" s="5" t="s">
        <v>3856</v>
      </c>
      <c r="J1686" s="18" t="s">
        <v>23</v>
      </c>
    </row>
    <row r="1687" spans="1:10" s="67" customFormat="1" ht="60" customHeight="1">
      <c r="A1687" s="44">
        <v>2</v>
      </c>
      <c r="B1687" s="16" t="s">
        <v>4310</v>
      </c>
      <c r="C1687" s="12" t="s">
        <v>23</v>
      </c>
      <c r="D1687" s="769">
        <v>1</v>
      </c>
      <c r="E1687" s="787">
        <v>172050</v>
      </c>
      <c r="F1687" s="787">
        <v>0</v>
      </c>
      <c r="G1687" s="787">
        <f t="shared" si="47"/>
        <v>172050</v>
      </c>
      <c r="H1687" s="29">
        <v>42549</v>
      </c>
      <c r="I1687" s="5" t="s">
        <v>3856</v>
      </c>
      <c r="J1687" s="18"/>
    </row>
    <row r="1688" spans="1:10" s="67" customFormat="1" ht="75.75" customHeight="1">
      <c r="A1688" s="44">
        <v>3</v>
      </c>
      <c r="B1688" s="16" t="s">
        <v>4311</v>
      </c>
      <c r="C1688" s="12" t="s">
        <v>23</v>
      </c>
      <c r="D1688" s="769">
        <v>1</v>
      </c>
      <c r="E1688" s="788">
        <v>400000</v>
      </c>
      <c r="F1688" s="787">
        <v>0</v>
      </c>
      <c r="G1688" s="273">
        <f t="shared" si="47"/>
        <v>400000</v>
      </c>
      <c r="H1688" s="29">
        <v>42622</v>
      </c>
      <c r="I1688" s="789" t="s">
        <v>3856</v>
      </c>
      <c r="J1688" s="18"/>
    </row>
    <row r="1689" spans="1:10" s="67" customFormat="1" ht="40.5">
      <c r="A1689" s="44">
        <v>4</v>
      </c>
      <c r="B1689" s="12" t="s">
        <v>4297</v>
      </c>
      <c r="C1689" s="12" t="s">
        <v>23</v>
      </c>
      <c r="D1689" s="682">
        <v>1</v>
      </c>
      <c r="E1689" s="368">
        <v>158740</v>
      </c>
      <c r="F1689" s="273">
        <v>116404.15</v>
      </c>
      <c r="G1689" s="6">
        <f t="shared" si="47"/>
        <v>42335.850000000006</v>
      </c>
      <c r="H1689" s="29">
        <v>42788</v>
      </c>
      <c r="I1689" s="787" t="s">
        <v>4312</v>
      </c>
      <c r="J1689" s="18"/>
    </row>
    <row r="1690" spans="1:10" s="67" customFormat="1" ht="40.5">
      <c r="A1690" s="44">
        <v>5</v>
      </c>
      <c r="B1690" s="12" t="s">
        <v>4313</v>
      </c>
      <c r="C1690" s="12" t="s">
        <v>23</v>
      </c>
      <c r="D1690" s="682">
        <v>1</v>
      </c>
      <c r="E1690" s="368">
        <v>95250</v>
      </c>
      <c r="F1690" s="273">
        <v>34786.559999999998</v>
      </c>
      <c r="G1690" s="6">
        <f t="shared" si="47"/>
        <v>60463.44</v>
      </c>
      <c r="H1690" s="29">
        <v>40907</v>
      </c>
      <c r="I1690" s="273" t="s">
        <v>3920</v>
      </c>
      <c r="J1690" s="18"/>
    </row>
    <row r="1691" spans="1:10" s="67" customFormat="1" ht="40.5">
      <c r="A1691" s="44">
        <v>6</v>
      </c>
      <c r="B1691" s="12" t="s">
        <v>4101</v>
      </c>
      <c r="C1691" s="12" t="s">
        <v>23</v>
      </c>
      <c r="D1691" s="682">
        <v>1</v>
      </c>
      <c r="E1691" s="368">
        <v>59472</v>
      </c>
      <c r="F1691" s="273">
        <v>0</v>
      </c>
      <c r="G1691" s="6">
        <f t="shared" si="47"/>
        <v>59472</v>
      </c>
      <c r="H1691" s="29">
        <v>41060</v>
      </c>
      <c r="I1691" s="273" t="s">
        <v>3856</v>
      </c>
      <c r="J1691" s="18"/>
    </row>
    <row r="1692" spans="1:10" s="67" customFormat="1" ht="40.5">
      <c r="A1692" s="44">
        <v>7</v>
      </c>
      <c r="B1692" s="16" t="s">
        <v>4315</v>
      </c>
      <c r="C1692" s="12" t="s">
        <v>23</v>
      </c>
      <c r="D1692" s="769">
        <v>1</v>
      </c>
      <c r="E1692" s="787">
        <v>50000</v>
      </c>
      <c r="F1692" s="787">
        <v>0</v>
      </c>
      <c r="G1692" s="787">
        <f t="shared" si="47"/>
        <v>50000</v>
      </c>
      <c r="H1692" s="29">
        <v>42605</v>
      </c>
      <c r="I1692" s="5" t="s">
        <v>3856</v>
      </c>
      <c r="J1692" s="18"/>
    </row>
    <row r="1693" spans="1:10" s="67" customFormat="1" ht="40.5">
      <c r="A1693" s="44">
        <v>8</v>
      </c>
      <c r="B1693" s="16" t="s">
        <v>6208</v>
      </c>
      <c r="C1693" s="12" t="s">
        <v>23</v>
      </c>
      <c r="D1693" s="769">
        <v>1</v>
      </c>
      <c r="E1693" s="787">
        <v>189800</v>
      </c>
      <c r="F1693" s="787">
        <v>139186.71</v>
      </c>
      <c r="G1693" s="787">
        <f t="shared" si="47"/>
        <v>50613.290000000008</v>
      </c>
      <c r="H1693" s="29">
        <v>44061</v>
      </c>
      <c r="I1693" s="5" t="s">
        <v>6209</v>
      </c>
      <c r="J1693" s="18"/>
    </row>
    <row r="1694" spans="1:10" s="67" customFormat="1" ht="21">
      <c r="A1694" s="44">
        <v>9</v>
      </c>
      <c r="B1694" s="790" t="s">
        <v>6210</v>
      </c>
      <c r="C1694" s="12" t="s">
        <v>23</v>
      </c>
      <c r="D1694" s="769">
        <v>1</v>
      </c>
      <c r="E1694" s="787">
        <v>83250</v>
      </c>
      <c r="F1694" s="787">
        <v>0</v>
      </c>
      <c r="G1694" s="787">
        <f t="shared" si="47"/>
        <v>83250</v>
      </c>
      <c r="H1694" s="29">
        <v>44155</v>
      </c>
      <c r="I1694" s="791" t="s">
        <v>6211</v>
      </c>
      <c r="J1694" s="18"/>
    </row>
    <row r="1695" spans="1:10" s="67" customFormat="1" ht="21">
      <c r="A1695" s="44">
        <v>10</v>
      </c>
      <c r="B1695" s="12" t="s">
        <v>6212</v>
      </c>
      <c r="C1695" s="12" t="s">
        <v>23</v>
      </c>
      <c r="D1695" s="12">
        <v>1</v>
      </c>
      <c r="E1695" s="58">
        <v>50500</v>
      </c>
      <c r="F1695" s="787">
        <v>0</v>
      </c>
      <c r="G1695" s="787">
        <f t="shared" si="47"/>
        <v>50500</v>
      </c>
      <c r="H1695" s="29">
        <v>44090</v>
      </c>
      <c r="I1695" s="5" t="s">
        <v>6213</v>
      </c>
      <c r="J1695" s="18"/>
    </row>
    <row r="1696" spans="1:10" s="67" customFormat="1" ht="40.5">
      <c r="A1696" s="44">
        <v>11</v>
      </c>
      <c r="B1696" s="78" t="s">
        <v>6214</v>
      </c>
      <c r="C1696" s="12" t="s">
        <v>23</v>
      </c>
      <c r="D1696" s="12">
        <v>1</v>
      </c>
      <c r="E1696" s="792">
        <v>50000</v>
      </c>
      <c r="F1696" s="787">
        <v>0</v>
      </c>
      <c r="G1696" s="787">
        <f t="shared" si="47"/>
        <v>50000</v>
      </c>
      <c r="H1696" s="29">
        <v>42605</v>
      </c>
      <c r="I1696" s="791" t="s">
        <v>3856</v>
      </c>
      <c r="J1696" s="18"/>
    </row>
    <row r="1697" spans="1:10" s="67" customFormat="1" ht="21">
      <c r="A1697" s="44">
        <v>12</v>
      </c>
      <c r="B1697" s="29" t="s">
        <v>6215</v>
      </c>
      <c r="C1697" s="12" t="s">
        <v>23</v>
      </c>
      <c r="D1697" s="769">
        <v>1</v>
      </c>
      <c r="E1697" s="787">
        <v>125800</v>
      </c>
      <c r="F1697" s="787">
        <v>110075.04</v>
      </c>
      <c r="G1697" s="787">
        <f t="shared" si="47"/>
        <v>15724.960000000006</v>
      </c>
      <c r="H1697" s="29">
        <v>44075</v>
      </c>
      <c r="I1697" s="29" t="s">
        <v>6216</v>
      </c>
      <c r="J1697" s="18"/>
    </row>
    <row r="1698" spans="1:10" s="385" customFormat="1" ht="33.75" customHeight="1">
      <c r="A1698" s="44">
        <v>13</v>
      </c>
      <c r="B1698" s="705" t="s">
        <v>8919</v>
      </c>
      <c r="C1698" s="1" t="s">
        <v>23</v>
      </c>
      <c r="D1698" s="772">
        <v>1</v>
      </c>
      <c r="E1698" s="793">
        <v>60970</v>
      </c>
      <c r="F1698" s="793">
        <v>0</v>
      </c>
      <c r="G1698" s="793">
        <f t="shared" si="47"/>
        <v>60970</v>
      </c>
      <c r="H1698" s="794">
        <v>44399</v>
      </c>
      <c r="I1698" s="8" t="s">
        <v>8920</v>
      </c>
      <c r="J1698" s="8" t="s">
        <v>23</v>
      </c>
    </row>
    <row r="1699" spans="1:10" s="42" customFormat="1" ht="22.5">
      <c r="A1699" s="106" t="s">
        <v>2071</v>
      </c>
      <c r="B1699" s="153" t="s">
        <v>3831</v>
      </c>
      <c r="C1699" s="155"/>
      <c r="D1699" s="23">
        <f>D1686+D1687+D1688+D1689+D1690+D1691+D1692+D1693+D1694+D1695+D1696+D1697+D1698</f>
        <v>13</v>
      </c>
      <c r="E1699" s="270">
        <f>E1686+E1687+E1688+E1689+E1690+E1691+E1692+E1693+E1694+E1695+E1696+E1697+E1698</f>
        <v>1670832</v>
      </c>
      <c r="F1699" s="270">
        <f>F1686+F1687+F1688+F1689+F1690+F1691+F1692+F1693+F1694+F1695+F1696+F1697+F1698</f>
        <v>400452.45999999996</v>
      </c>
      <c r="G1699" s="271">
        <f>G1686+G1687+G1688+G1689+G1690+G1691+G1692+G1693+G1694+G1695+G1696+G1697+G1698</f>
        <v>1270379.54</v>
      </c>
      <c r="H1699" s="26" t="s">
        <v>23</v>
      </c>
      <c r="I1699" s="105" t="s">
        <v>23</v>
      </c>
      <c r="J1699" s="26" t="s">
        <v>23</v>
      </c>
    </row>
    <row r="1700" spans="1:10" s="42" customFormat="1" ht="22.5">
      <c r="A1700" s="106" t="s">
        <v>2073</v>
      </c>
      <c r="B1700" s="1052" t="s">
        <v>3832</v>
      </c>
      <c r="C1700" s="1057"/>
      <c r="D1700" s="1057"/>
      <c r="E1700" s="1057"/>
      <c r="F1700" s="1057"/>
      <c r="G1700" s="1057"/>
      <c r="H1700" s="1057"/>
      <c r="I1700" s="1057"/>
      <c r="J1700" s="1058"/>
    </row>
    <row r="1701" spans="1:10" s="42" customFormat="1" ht="20.25">
      <c r="A1701" s="44"/>
      <c r="B1701" s="16"/>
      <c r="C1701" s="12"/>
      <c r="D1701" s="769">
        <v>0</v>
      </c>
      <c r="E1701" s="769">
        <v>0</v>
      </c>
      <c r="F1701" s="769">
        <v>0</v>
      </c>
      <c r="G1701" s="769">
        <v>0</v>
      </c>
      <c r="H1701" s="769">
        <v>0</v>
      </c>
      <c r="I1701" s="769">
        <v>0</v>
      </c>
      <c r="J1701" s="18" t="s">
        <v>23</v>
      </c>
    </row>
    <row r="1702" spans="1:10" s="42" customFormat="1" ht="22.5">
      <c r="A1702" s="106" t="s">
        <v>2073</v>
      </c>
      <c r="B1702" s="1052" t="s">
        <v>3844</v>
      </c>
      <c r="C1702" s="1058"/>
      <c r="D1702" s="769">
        <v>0</v>
      </c>
      <c r="E1702" s="769">
        <v>0</v>
      </c>
      <c r="F1702" s="769">
        <v>0</v>
      </c>
      <c r="G1702" s="769">
        <v>0</v>
      </c>
      <c r="H1702" s="769">
        <v>0</v>
      </c>
      <c r="I1702" s="769">
        <v>0</v>
      </c>
      <c r="J1702" s="26" t="s">
        <v>23</v>
      </c>
    </row>
    <row r="1703" spans="1:10" s="42" customFormat="1" ht="69" customHeight="1">
      <c r="A1703" s="173" t="s">
        <v>2059</v>
      </c>
      <c r="B1703" s="1052" t="s">
        <v>4316</v>
      </c>
      <c r="C1703" s="1058"/>
      <c r="D1703" s="23">
        <f>D1699</f>
        <v>13</v>
      </c>
      <c r="E1703" s="270">
        <f>E1699</f>
        <v>1670832</v>
      </c>
      <c r="F1703" s="270">
        <f>F1699</f>
        <v>400452.45999999996</v>
      </c>
      <c r="G1703" s="271">
        <f>G1699</f>
        <v>1270379.54</v>
      </c>
      <c r="H1703" s="26" t="s">
        <v>23</v>
      </c>
      <c r="I1703" s="105" t="s">
        <v>23</v>
      </c>
      <c r="J1703" s="26" t="s">
        <v>23</v>
      </c>
    </row>
    <row r="1704" spans="1:10" s="42" customFormat="1" ht="27">
      <c r="A1704" s="32" t="s">
        <v>2088</v>
      </c>
      <c r="B1704" s="1065" t="s">
        <v>4317</v>
      </c>
      <c r="C1704" s="1085"/>
      <c r="D1704" s="1085"/>
      <c r="E1704" s="1085"/>
      <c r="F1704" s="1085"/>
      <c r="G1704" s="1085"/>
      <c r="H1704" s="1085"/>
      <c r="I1704" s="1085"/>
      <c r="J1704" s="1085"/>
    </row>
    <row r="1705" spans="1:10" s="42" customFormat="1" ht="22.5">
      <c r="A1705" s="106" t="s">
        <v>2090</v>
      </c>
      <c r="B1705" s="1052" t="s">
        <v>3828</v>
      </c>
      <c r="C1705" s="1057"/>
      <c r="D1705" s="1057"/>
      <c r="E1705" s="1057"/>
      <c r="F1705" s="1057"/>
      <c r="G1705" s="1057"/>
      <c r="H1705" s="1057"/>
      <c r="I1705" s="1057"/>
      <c r="J1705" s="1058"/>
    </row>
    <row r="1706" spans="1:10" s="42" customFormat="1" ht="20.25">
      <c r="A1706" s="44">
        <v>1</v>
      </c>
      <c r="B1706" s="17" t="s">
        <v>23</v>
      </c>
      <c r="C1706" s="12" t="s">
        <v>23</v>
      </c>
      <c r="D1706" s="269">
        <v>0</v>
      </c>
      <c r="E1706" s="269">
        <v>0</v>
      </c>
      <c r="F1706" s="269">
        <v>0</v>
      </c>
      <c r="G1706" s="269">
        <v>0</v>
      </c>
      <c r="H1706" s="19" t="s">
        <v>23</v>
      </c>
      <c r="I1706" s="5" t="s">
        <v>23</v>
      </c>
      <c r="J1706" s="18" t="s">
        <v>23</v>
      </c>
    </row>
    <row r="1707" spans="1:10" s="42" customFormat="1" ht="22.5">
      <c r="A1707" s="106" t="s">
        <v>2090</v>
      </c>
      <c r="B1707" s="153" t="s">
        <v>3829</v>
      </c>
      <c r="C1707" s="155"/>
      <c r="D1707" s="23">
        <v>0</v>
      </c>
      <c r="E1707" s="23">
        <v>0</v>
      </c>
      <c r="F1707" s="23">
        <v>0</v>
      </c>
      <c r="G1707" s="23">
        <v>0</v>
      </c>
      <c r="H1707" s="26" t="s">
        <v>23</v>
      </c>
      <c r="I1707" s="105" t="s">
        <v>23</v>
      </c>
      <c r="J1707" s="26" t="s">
        <v>23</v>
      </c>
    </row>
    <row r="1708" spans="1:10" s="42" customFormat="1" ht="22.5">
      <c r="A1708" s="106" t="s">
        <v>2102</v>
      </c>
      <c r="B1708" s="1052" t="s">
        <v>3830</v>
      </c>
      <c r="C1708" s="1057"/>
      <c r="D1708" s="1057"/>
      <c r="E1708" s="1057"/>
      <c r="F1708" s="1057"/>
      <c r="G1708" s="1057"/>
      <c r="H1708" s="1057"/>
      <c r="I1708" s="1057"/>
      <c r="J1708" s="1058"/>
    </row>
    <row r="1709" spans="1:10" s="42" customFormat="1" ht="48" customHeight="1">
      <c r="A1709" s="44">
        <v>1</v>
      </c>
      <c r="B1709" s="13" t="s">
        <v>4318</v>
      </c>
      <c r="C1709" s="12" t="s">
        <v>23</v>
      </c>
      <c r="D1709" s="12">
        <v>1</v>
      </c>
      <c r="E1709" s="37">
        <v>59500</v>
      </c>
      <c r="F1709" s="743">
        <v>0</v>
      </c>
      <c r="G1709" s="27">
        <v>59500</v>
      </c>
      <c r="H1709" s="281">
        <v>41667</v>
      </c>
      <c r="I1709" s="17" t="s">
        <v>4319</v>
      </c>
      <c r="J1709" s="18" t="s">
        <v>23</v>
      </c>
    </row>
    <row r="1710" spans="1:10" s="42" customFormat="1" ht="57.75" customHeight="1">
      <c r="A1710" s="44">
        <v>2</v>
      </c>
      <c r="B1710" s="12" t="s">
        <v>4320</v>
      </c>
      <c r="C1710" s="12" t="s">
        <v>23</v>
      </c>
      <c r="D1710" s="269">
        <v>1</v>
      </c>
      <c r="E1710" s="37">
        <v>60000</v>
      </c>
      <c r="F1710" s="743">
        <v>0</v>
      </c>
      <c r="G1710" s="27">
        <v>60000</v>
      </c>
      <c r="H1710" s="370">
        <v>41274</v>
      </c>
      <c r="I1710" s="28" t="s">
        <v>4321</v>
      </c>
      <c r="J1710" s="18" t="s">
        <v>23</v>
      </c>
    </row>
    <row r="1711" spans="1:10" s="42" customFormat="1" ht="49.5" customHeight="1">
      <c r="A1711" s="44">
        <v>3</v>
      </c>
      <c r="B1711" s="12" t="s">
        <v>4109</v>
      </c>
      <c r="C1711" s="12" t="s">
        <v>23</v>
      </c>
      <c r="D1711" s="269">
        <v>1</v>
      </c>
      <c r="E1711" s="37">
        <v>70000</v>
      </c>
      <c r="F1711" s="743">
        <v>0</v>
      </c>
      <c r="G1711" s="27">
        <v>70000</v>
      </c>
      <c r="H1711" s="370">
        <v>41274</v>
      </c>
      <c r="I1711" s="28" t="s">
        <v>4307</v>
      </c>
      <c r="J1711" s="18"/>
    </row>
    <row r="1712" spans="1:10" s="42" customFormat="1" ht="55.5" customHeight="1">
      <c r="A1712" s="44">
        <v>4</v>
      </c>
      <c r="B1712" s="12" t="s">
        <v>3960</v>
      </c>
      <c r="C1712" s="12" t="s">
        <v>23</v>
      </c>
      <c r="D1712" s="269">
        <v>1</v>
      </c>
      <c r="E1712" s="37">
        <v>96704</v>
      </c>
      <c r="F1712" s="743">
        <v>0</v>
      </c>
      <c r="G1712" s="27">
        <v>96704</v>
      </c>
      <c r="H1712" s="281">
        <v>41419</v>
      </c>
      <c r="I1712" s="17" t="s">
        <v>4307</v>
      </c>
      <c r="J1712" s="18" t="s">
        <v>23</v>
      </c>
    </row>
    <row r="1713" spans="1:10" s="42" customFormat="1" ht="34.5" customHeight="1">
      <c r="A1713" s="106" t="s">
        <v>2102</v>
      </c>
      <c r="B1713" s="1105" t="s">
        <v>3831</v>
      </c>
      <c r="C1713" s="1159"/>
      <c r="D1713" s="23">
        <v>4</v>
      </c>
      <c r="E1713" s="270">
        <v>286204</v>
      </c>
      <c r="F1713" s="775">
        <v>0</v>
      </c>
      <c r="G1713" s="271">
        <v>286204</v>
      </c>
      <c r="H1713" s="26" t="s">
        <v>23</v>
      </c>
      <c r="I1713" s="105" t="s">
        <v>23</v>
      </c>
      <c r="J1713" s="26" t="s">
        <v>23</v>
      </c>
    </row>
    <row r="1714" spans="1:10" s="42" customFormat="1" ht="22.5">
      <c r="A1714" s="106" t="s">
        <v>2104</v>
      </c>
      <c r="B1714" s="1052" t="s">
        <v>3832</v>
      </c>
      <c r="C1714" s="1057"/>
      <c r="D1714" s="1057"/>
      <c r="E1714" s="1057"/>
      <c r="F1714" s="1057"/>
      <c r="G1714" s="1057"/>
      <c r="H1714" s="1057"/>
      <c r="I1714" s="1057"/>
      <c r="J1714" s="1058"/>
    </row>
    <row r="1715" spans="1:10" s="42" customFormat="1" ht="46.5" customHeight="1">
      <c r="A1715" s="44">
        <v>1</v>
      </c>
      <c r="B1715" s="21" t="s">
        <v>4322</v>
      </c>
      <c r="C1715" s="21" t="s">
        <v>23</v>
      </c>
      <c r="D1715" s="282">
        <v>1</v>
      </c>
      <c r="E1715" s="37">
        <v>42420</v>
      </c>
      <c r="F1715" s="743">
        <v>0</v>
      </c>
      <c r="G1715" s="27">
        <v>42420</v>
      </c>
      <c r="H1715" s="20">
        <v>43434</v>
      </c>
      <c r="I1715" s="28" t="s">
        <v>3856</v>
      </c>
      <c r="J1715" s="18" t="s">
        <v>23</v>
      </c>
    </row>
    <row r="1716" spans="1:10" s="42" customFormat="1" ht="40.5" customHeight="1">
      <c r="A1716" s="106" t="s">
        <v>2104</v>
      </c>
      <c r="B1716" s="1052" t="s">
        <v>3844</v>
      </c>
      <c r="C1716" s="1058"/>
      <c r="D1716" s="23">
        <v>1</v>
      </c>
      <c r="E1716" s="270">
        <v>42420</v>
      </c>
      <c r="F1716" s="775">
        <v>0</v>
      </c>
      <c r="G1716" s="271">
        <v>42420</v>
      </c>
      <c r="H1716" s="26" t="s">
        <v>23</v>
      </c>
      <c r="I1716" s="105" t="s">
        <v>23</v>
      </c>
      <c r="J1716" s="26" t="s">
        <v>23</v>
      </c>
    </row>
    <row r="1717" spans="1:10" s="42" customFormat="1" ht="93" customHeight="1">
      <c r="A1717" s="173" t="s">
        <v>2088</v>
      </c>
      <c r="B1717" s="1052" t="s">
        <v>4323</v>
      </c>
      <c r="C1717" s="1058"/>
      <c r="D1717" s="23">
        <v>5</v>
      </c>
      <c r="E1717" s="270">
        <v>328624</v>
      </c>
      <c r="F1717" s="775">
        <v>0</v>
      </c>
      <c r="G1717" s="271">
        <v>328624</v>
      </c>
      <c r="H1717" s="26" t="s">
        <v>23</v>
      </c>
      <c r="I1717" s="105" t="s">
        <v>23</v>
      </c>
      <c r="J1717" s="26" t="s">
        <v>23</v>
      </c>
    </row>
    <row r="1718" spans="1:10" s="42" customFormat="1" ht="27">
      <c r="A1718" s="32" t="s">
        <v>2121</v>
      </c>
      <c r="B1718" s="1065" t="s">
        <v>4324</v>
      </c>
      <c r="C1718" s="1085"/>
      <c r="D1718" s="1085"/>
      <c r="E1718" s="1085"/>
      <c r="F1718" s="1085"/>
      <c r="G1718" s="1085"/>
      <c r="H1718" s="1085"/>
      <c r="I1718" s="1085"/>
      <c r="J1718" s="1085"/>
    </row>
    <row r="1719" spans="1:10" s="42" customFormat="1" ht="22.5">
      <c r="A1719" s="106" t="s">
        <v>2123</v>
      </c>
      <c r="B1719" s="1052" t="s">
        <v>3828</v>
      </c>
      <c r="C1719" s="1057"/>
      <c r="D1719" s="1057"/>
      <c r="E1719" s="1057"/>
      <c r="F1719" s="1057"/>
      <c r="G1719" s="1057"/>
      <c r="H1719" s="1057"/>
      <c r="I1719" s="1057"/>
      <c r="J1719" s="1058"/>
    </row>
    <row r="1720" spans="1:10" s="42" customFormat="1" ht="20.25">
      <c r="A1720" s="44">
        <v>1</v>
      </c>
      <c r="B1720" s="17" t="s">
        <v>23</v>
      </c>
      <c r="C1720" s="12" t="s">
        <v>23</v>
      </c>
      <c r="D1720" s="269">
        <v>0</v>
      </c>
      <c r="E1720" s="269">
        <v>0</v>
      </c>
      <c r="F1720" s="269">
        <v>0</v>
      </c>
      <c r="G1720" s="269">
        <v>0</v>
      </c>
      <c r="H1720" s="19" t="s">
        <v>23</v>
      </c>
      <c r="I1720" s="5" t="s">
        <v>23</v>
      </c>
      <c r="J1720" s="18" t="s">
        <v>23</v>
      </c>
    </row>
    <row r="1721" spans="1:10" s="42" customFormat="1" ht="22.5">
      <c r="A1721" s="106" t="s">
        <v>2123</v>
      </c>
      <c r="B1721" s="1052" t="s">
        <v>3829</v>
      </c>
      <c r="C1721" s="1058"/>
      <c r="D1721" s="23">
        <v>0</v>
      </c>
      <c r="E1721" s="23">
        <v>0</v>
      </c>
      <c r="F1721" s="23">
        <v>0</v>
      </c>
      <c r="G1721" s="23">
        <v>0</v>
      </c>
      <c r="H1721" s="26" t="s">
        <v>23</v>
      </c>
      <c r="I1721" s="105" t="s">
        <v>23</v>
      </c>
      <c r="J1721" s="26" t="s">
        <v>23</v>
      </c>
    </row>
    <row r="1722" spans="1:10" s="42" customFormat="1" ht="22.5">
      <c r="A1722" s="106" t="s">
        <v>2138</v>
      </c>
      <c r="B1722" s="1052" t="s">
        <v>3830</v>
      </c>
      <c r="C1722" s="1057"/>
      <c r="D1722" s="1057"/>
      <c r="E1722" s="1057"/>
      <c r="F1722" s="1057"/>
      <c r="G1722" s="1057"/>
      <c r="H1722" s="1057"/>
      <c r="I1722" s="1057"/>
      <c r="J1722" s="1058"/>
    </row>
    <row r="1723" spans="1:10" s="42" customFormat="1" ht="60.75">
      <c r="A1723" s="44">
        <v>1</v>
      </c>
      <c r="B1723" s="12" t="s">
        <v>4325</v>
      </c>
      <c r="C1723" s="54" t="s">
        <v>4326</v>
      </c>
      <c r="D1723" s="269">
        <v>1</v>
      </c>
      <c r="E1723" s="272">
        <v>157042</v>
      </c>
      <c r="F1723" s="368">
        <v>135230.54999999999</v>
      </c>
      <c r="G1723" s="368">
        <f>E1723-F1723</f>
        <v>21811.450000000012</v>
      </c>
      <c r="H1723" s="19">
        <v>43770</v>
      </c>
      <c r="I1723" s="5" t="s">
        <v>4028</v>
      </c>
      <c r="J1723" s="18" t="s">
        <v>23</v>
      </c>
    </row>
    <row r="1724" spans="1:10" s="42" customFormat="1" ht="22.5">
      <c r="A1724" s="106" t="s">
        <v>2138</v>
      </c>
      <c r="B1724" s="1052" t="s">
        <v>3831</v>
      </c>
      <c r="C1724" s="1058"/>
      <c r="D1724" s="10">
        <v>1</v>
      </c>
      <c r="E1724" s="278">
        <v>157042</v>
      </c>
      <c r="F1724" s="167">
        <f>SUM(F1723:F1723)</f>
        <v>135230.54999999999</v>
      </c>
      <c r="G1724" s="35">
        <f>E1724-F1724</f>
        <v>21811.450000000012</v>
      </c>
      <c r="H1724" s="11" t="s">
        <v>23</v>
      </c>
      <c r="I1724" s="105" t="s">
        <v>23</v>
      </c>
      <c r="J1724" s="26" t="s">
        <v>23</v>
      </c>
    </row>
    <row r="1725" spans="1:10" s="42" customFormat="1" ht="22.5">
      <c r="A1725" s="106" t="s">
        <v>2140</v>
      </c>
      <c r="B1725" s="1052" t="s">
        <v>3832</v>
      </c>
      <c r="C1725" s="1057"/>
      <c r="D1725" s="1057"/>
      <c r="E1725" s="1057"/>
      <c r="F1725" s="1057"/>
      <c r="G1725" s="1057"/>
      <c r="H1725" s="1057"/>
      <c r="I1725" s="1057"/>
      <c r="J1725" s="1058"/>
    </row>
    <row r="1726" spans="1:10" s="42" customFormat="1" ht="20.25">
      <c r="A1726" s="44"/>
      <c r="B1726" s="21"/>
      <c r="C1726" s="21"/>
      <c r="D1726" s="282"/>
      <c r="E1726" s="283"/>
      <c r="F1726" s="283"/>
      <c r="G1726" s="27"/>
      <c r="H1726" s="20"/>
      <c r="I1726" s="28"/>
      <c r="J1726" s="18"/>
    </row>
    <row r="1727" spans="1:10" s="42" customFormat="1" ht="22.5">
      <c r="A1727" s="106" t="s">
        <v>2140</v>
      </c>
      <c r="B1727" s="1052" t="s">
        <v>3844</v>
      </c>
      <c r="C1727" s="1058"/>
      <c r="D1727" s="23">
        <v>0</v>
      </c>
      <c r="E1727" s="270">
        <v>0</v>
      </c>
      <c r="F1727" s="270">
        <v>0</v>
      </c>
      <c r="G1727" s="271">
        <v>0</v>
      </c>
      <c r="H1727" s="26" t="s">
        <v>23</v>
      </c>
      <c r="I1727" s="105" t="s">
        <v>23</v>
      </c>
      <c r="J1727" s="26" t="s">
        <v>23</v>
      </c>
    </row>
    <row r="1728" spans="1:10" s="42" customFormat="1" ht="78" customHeight="1">
      <c r="A1728" s="173" t="s">
        <v>2121</v>
      </c>
      <c r="B1728" s="1052" t="s">
        <v>4327</v>
      </c>
      <c r="C1728" s="1058"/>
      <c r="D1728" s="23">
        <v>1</v>
      </c>
      <c r="E1728" s="270">
        <v>157042</v>
      </c>
      <c r="F1728" s="270">
        <f>F1724</f>
        <v>135230.54999999999</v>
      </c>
      <c r="G1728" s="271">
        <f>G1724</f>
        <v>21811.450000000012</v>
      </c>
      <c r="H1728" s="26" t="s">
        <v>23</v>
      </c>
      <c r="I1728" s="105" t="s">
        <v>23</v>
      </c>
      <c r="J1728" s="26" t="s">
        <v>23</v>
      </c>
    </row>
    <row r="1729" spans="1:10" s="42" customFormat="1" ht="27">
      <c r="A1729" s="32" t="s">
        <v>2155</v>
      </c>
      <c r="B1729" s="1065" t="s">
        <v>4328</v>
      </c>
      <c r="C1729" s="1085"/>
      <c r="D1729" s="1085"/>
      <c r="E1729" s="1085"/>
      <c r="F1729" s="1085"/>
      <c r="G1729" s="1085"/>
      <c r="H1729" s="1085"/>
      <c r="I1729" s="1085"/>
      <c r="J1729" s="1085"/>
    </row>
    <row r="1730" spans="1:10" s="42" customFormat="1" ht="22.5">
      <c r="A1730" s="106" t="s">
        <v>2157</v>
      </c>
      <c r="B1730" s="1052" t="s">
        <v>3828</v>
      </c>
      <c r="C1730" s="1057"/>
      <c r="D1730" s="1057"/>
      <c r="E1730" s="1057"/>
      <c r="F1730" s="1057"/>
      <c r="G1730" s="1057"/>
      <c r="H1730" s="1057"/>
      <c r="I1730" s="1057"/>
      <c r="J1730" s="1058"/>
    </row>
    <row r="1731" spans="1:10" s="42" customFormat="1" ht="20.25">
      <c r="A1731" s="44">
        <v>1</v>
      </c>
      <c r="B1731" s="17" t="s">
        <v>23</v>
      </c>
      <c r="C1731" s="12" t="s">
        <v>23</v>
      </c>
      <c r="D1731" s="269">
        <v>0</v>
      </c>
      <c r="E1731" s="269">
        <v>0</v>
      </c>
      <c r="F1731" s="269">
        <v>0</v>
      </c>
      <c r="G1731" s="269">
        <v>0</v>
      </c>
      <c r="H1731" s="19" t="s">
        <v>23</v>
      </c>
      <c r="I1731" s="5" t="s">
        <v>23</v>
      </c>
      <c r="J1731" s="18" t="s">
        <v>23</v>
      </c>
    </row>
    <row r="1732" spans="1:10" s="42" customFormat="1" ht="22.5">
      <c r="A1732" s="106" t="s">
        <v>2157</v>
      </c>
      <c r="B1732" s="1052" t="s">
        <v>3829</v>
      </c>
      <c r="C1732" s="1058"/>
      <c r="D1732" s="23">
        <v>0</v>
      </c>
      <c r="E1732" s="23">
        <v>0</v>
      </c>
      <c r="F1732" s="23">
        <v>0</v>
      </c>
      <c r="G1732" s="23">
        <v>0</v>
      </c>
      <c r="H1732" s="26" t="s">
        <v>23</v>
      </c>
      <c r="I1732" s="105" t="s">
        <v>23</v>
      </c>
      <c r="J1732" s="26" t="s">
        <v>23</v>
      </c>
    </row>
    <row r="1733" spans="1:10" s="42" customFormat="1" ht="22.5">
      <c r="A1733" s="106" t="s">
        <v>2159</v>
      </c>
      <c r="B1733" s="1052" t="s">
        <v>3830</v>
      </c>
      <c r="C1733" s="1057"/>
      <c r="D1733" s="1057"/>
      <c r="E1733" s="1057"/>
      <c r="F1733" s="1057"/>
      <c r="G1733" s="1057"/>
      <c r="H1733" s="1057"/>
      <c r="I1733" s="1057"/>
      <c r="J1733" s="1058"/>
    </row>
    <row r="1734" spans="1:10" s="42" customFormat="1" ht="20.25">
      <c r="A1734" s="44"/>
      <c r="B1734" s="12"/>
      <c r="C1734" s="54"/>
      <c r="D1734" s="269"/>
      <c r="E1734" s="278"/>
      <c r="F1734" s="283"/>
      <c r="G1734" s="27"/>
      <c r="H1734" s="281"/>
      <c r="I1734" s="17"/>
      <c r="J1734" s="18"/>
    </row>
    <row r="1735" spans="1:10" s="42" customFormat="1" ht="22.5">
      <c r="A1735" s="106" t="s">
        <v>2159</v>
      </c>
      <c r="B1735" s="1052" t="s">
        <v>3831</v>
      </c>
      <c r="C1735" s="1058"/>
      <c r="D1735" s="23">
        <v>0</v>
      </c>
      <c r="E1735" s="23">
        <v>0</v>
      </c>
      <c r="F1735" s="23">
        <v>0</v>
      </c>
      <c r="G1735" s="23">
        <v>0</v>
      </c>
      <c r="H1735" s="26" t="s">
        <v>23</v>
      </c>
      <c r="I1735" s="105" t="s">
        <v>23</v>
      </c>
      <c r="J1735" s="26" t="s">
        <v>23</v>
      </c>
    </row>
    <row r="1736" spans="1:10" s="42" customFormat="1" ht="22.5">
      <c r="A1736" s="106" t="s">
        <v>2161</v>
      </c>
      <c r="B1736" s="1052" t="s">
        <v>3832</v>
      </c>
      <c r="C1736" s="1057"/>
      <c r="D1736" s="1057"/>
      <c r="E1736" s="1057"/>
      <c r="F1736" s="1057"/>
      <c r="G1736" s="1057"/>
      <c r="H1736" s="1057"/>
      <c r="I1736" s="1057"/>
      <c r="J1736" s="1058"/>
    </row>
    <row r="1737" spans="1:10" s="42" customFormat="1" ht="20.25">
      <c r="A1737" s="44"/>
      <c r="B1737" s="21"/>
      <c r="C1737" s="21"/>
      <c r="D1737" s="282"/>
      <c r="E1737" s="283"/>
      <c r="F1737" s="283"/>
      <c r="G1737" s="27"/>
      <c r="H1737" s="20"/>
      <c r="I1737" s="28"/>
      <c r="J1737" s="18"/>
    </row>
    <row r="1738" spans="1:10" s="42" customFormat="1" ht="22.5">
      <c r="A1738" s="106" t="s">
        <v>2161</v>
      </c>
      <c r="B1738" s="1052" t="s">
        <v>3844</v>
      </c>
      <c r="C1738" s="1058"/>
      <c r="D1738" s="23">
        <v>0</v>
      </c>
      <c r="E1738" s="23">
        <v>0</v>
      </c>
      <c r="F1738" s="23">
        <v>0</v>
      </c>
      <c r="G1738" s="23">
        <v>0</v>
      </c>
      <c r="H1738" s="26" t="s">
        <v>23</v>
      </c>
      <c r="I1738" s="105" t="s">
        <v>23</v>
      </c>
      <c r="J1738" s="26" t="s">
        <v>23</v>
      </c>
    </row>
    <row r="1739" spans="1:10" s="42" customFormat="1" ht="124.5" customHeight="1">
      <c r="A1739" s="173" t="s">
        <v>2155</v>
      </c>
      <c r="B1739" s="1052" t="s">
        <v>4329</v>
      </c>
      <c r="C1739" s="1058"/>
      <c r="D1739" s="23">
        <v>0</v>
      </c>
      <c r="E1739" s="23">
        <v>0</v>
      </c>
      <c r="F1739" s="23">
        <v>0</v>
      </c>
      <c r="G1739" s="23">
        <v>0</v>
      </c>
      <c r="H1739" s="26" t="s">
        <v>23</v>
      </c>
      <c r="I1739" s="105" t="s">
        <v>23</v>
      </c>
      <c r="J1739" s="26" t="s">
        <v>23</v>
      </c>
    </row>
    <row r="1740" spans="1:10" s="42" customFormat="1" ht="20.25">
      <c r="A1740" s="104" t="s">
        <v>2176</v>
      </c>
      <c r="B1740" s="1068" t="s">
        <v>4330</v>
      </c>
      <c r="C1740" s="1085"/>
      <c r="D1740" s="1085"/>
      <c r="E1740" s="1085"/>
      <c r="F1740" s="1085"/>
      <c r="G1740" s="1085"/>
      <c r="H1740" s="1085"/>
      <c r="I1740" s="1085"/>
      <c r="J1740" s="1085"/>
    </row>
    <row r="1741" spans="1:10" s="42" customFormat="1" ht="22.5">
      <c r="A1741" s="106" t="s">
        <v>2178</v>
      </c>
      <c r="B1741" s="1052" t="s">
        <v>3828</v>
      </c>
      <c r="C1741" s="1057"/>
      <c r="D1741" s="1057"/>
      <c r="E1741" s="1057"/>
      <c r="F1741" s="1057"/>
      <c r="G1741" s="1057"/>
      <c r="H1741" s="1057"/>
      <c r="I1741" s="1057"/>
      <c r="J1741" s="1058"/>
    </row>
    <row r="1742" spans="1:10" s="42" customFormat="1" ht="20.25">
      <c r="A1742" s="44">
        <v>1</v>
      </c>
      <c r="B1742" s="17" t="s">
        <v>23</v>
      </c>
      <c r="C1742" s="12" t="s">
        <v>23</v>
      </c>
      <c r="D1742" s="269">
        <v>0</v>
      </c>
      <c r="E1742" s="269">
        <v>0</v>
      </c>
      <c r="F1742" s="269">
        <v>0</v>
      </c>
      <c r="G1742" s="269">
        <v>0</v>
      </c>
      <c r="H1742" s="19" t="s">
        <v>23</v>
      </c>
      <c r="I1742" s="5" t="s">
        <v>23</v>
      </c>
      <c r="J1742" s="18" t="s">
        <v>23</v>
      </c>
    </row>
    <row r="1743" spans="1:10" s="42" customFormat="1" ht="20.25">
      <c r="A1743" s="104" t="s">
        <v>2178</v>
      </c>
      <c r="B1743" s="162" t="s">
        <v>3829</v>
      </c>
      <c r="C1743" s="163"/>
      <c r="D1743" s="10">
        <v>0</v>
      </c>
      <c r="E1743" s="10">
        <v>0</v>
      </c>
      <c r="F1743" s="10">
        <v>0</v>
      </c>
      <c r="G1743" s="10">
        <v>0</v>
      </c>
      <c r="H1743" s="11" t="s">
        <v>23</v>
      </c>
      <c r="I1743" s="103" t="s">
        <v>23</v>
      </c>
      <c r="J1743" s="11" t="s">
        <v>23</v>
      </c>
    </row>
    <row r="1744" spans="1:10" s="42" customFormat="1" ht="30" customHeight="1">
      <c r="A1744" s="106" t="s">
        <v>2188</v>
      </c>
      <c r="B1744" s="1052" t="s">
        <v>3830</v>
      </c>
      <c r="C1744" s="1057"/>
      <c r="D1744" s="1057"/>
      <c r="E1744" s="1057"/>
      <c r="F1744" s="1057"/>
      <c r="G1744" s="1057"/>
      <c r="H1744" s="1057"/>
      <c r="I1744" s="1057"/>
      <c r="J1744" s="1058"/>
    </row>
    <row r="1745" spans="1:11" s="42" customFormat="1" ht="42.75" customHeight="1">
      <c r="A1745" s="44">
        <v>1</v>
      </c>
      <c r="B1745" s="12" t="s">
        <v>4122</v>
      </c>
      <c r="C1745" s="12" t="s">
        <v>23</v>
      </c>
      <c r="D1745" s="269">
        <v>1</v>
      </c>
      <c r="E1745" s="37">
        <v>72621.320000000007</v>
      </c>
      <c r="F1745" s="269">
        <v>0</v>
      </c>
      <c r="G1745" s="27">
        <v>72621.320000000007</v>
      </c>
      <c r="H1745" s="20">
        <v>43265</v>
      </c>
      <c r="I1745" s="18" t="s">
        <v>4331</v>
      </c>
      <c r="J1745" s="18"/>
    </row>
    <row r="1746" spans="1:11" s="42" customFormat="1" ht="22.5">
      <c r="A1746" s="106" t="s">
        <v>2188</v>
      </c>
      <c r="B1746" s="153" t="s">
        <v>3831</v>
      </c>
      <c r="C1746" s="155"/>
      <c r="D1746" s="23">
        <v>1</v>
      </c>
      <c r="E1746" s="270">
        <v>72621.320000000007</v>
      </c>
      <c r="F1746" s="10">
        <v>0</v>
      </c>
      <c r="G1746" s="271">
        <v>72621.320000000007</v>
      </c>
      <c r="H1746" s="26" t="s">
        <v>23</v>
      </c>
      <c r="I1746" s="105" t="s">
        <v>23</v>
      </c>
      <c r="J1746" s="26" t="s">
        <v>23</v>
      </c>
    </row>
    <row r="1747" spans="1:11" s="42" customFormat="1" ht="45">
      <c r="A1747" s="106" t="s">
        <v>2190</v>
      </c>
      <c r="B1747" s="1052" t="s">
        <v>3832</v>
      </c>
      <c r="C1747" s="1057"/>
      <c r="D1747" s="1057"/>
      <c r="E1747" s="1057"/>
      <c r="F1747" s="1057"/>
      <c r="G1747" s="1057"/>
      <c r="H1747" s="1057"/>
      <c r="I1747" s="1057"/>
      <c r="J1747" s="1058"/>
    </row>
    <row r="1748" spans="1:11" s="42" customFormat="1" ht="60.75">
      <c r="A1748" s="44">
        <v>1</v>
      </c>
      <c r="B1748" s="44" t="s">
        <v>4109</v>
      </c>
      <c r="C1748" s="12" t="s">
        <v>23</v>
      </c>
      <c r="D1748" s="269">
        <v>1</v>
      </c>
      <c r="E1748" s="272">
        <v>50000</v>
      </c>
      <c r="F1748" s="44">
        <v>37291.83</v>
      </c>
      <c r="G1748" s="273">
        <f>E1748-F1748</f>
        <v>12708.169999999998</v>
      </c>
      <c r="H1748" s="20">
        <v>42682</v>
      </c>
      <c r="I1748" s="44" t="s">
        <v>4028</v>
      </c>
      <c r="J1748" s="18" t="s">
        <v>23</v>
      </c>
    </row>
    <row r="1749" spans="1:11" s="42" customFormat="1" ht="40.5">
      <c r="A1749" s="44">
        <v>2</v>
      </c>
      <c r="B1749" s="44" t="s">
        <v>4332</v>
      </c>
      <c r="C1749" s="12" t="s">
        <v>23</v>
      </c>
      <c r="D1749" s="269">
        <v>1</v>
      </c>
      <c r="E1749" s="274">
        <v>48467.01</v>
      </c>
      <c r="F1749" s="275">
        <v>0</v>
      </c>
      <c r="G1749" s="276">
        <f>E1749-F1749</f>
        <v>48467.01</v>
      </c>
      <c r="H1749" s="20">
        <v>40921</v>
      </c>
      <c r="I1749" s="44" t="s">
        <v>3856</v>
      </c>
      <c r="J1749" s="18"/>
    </row>
    <row r="1750" spans="1:11" s="42" customFormat="1" ht="40.5">
      <c r="A1750" s="44">
        <v>3</v>
      </c>
      <c r="B1750" s="44" t="s">
        <v>4107</v>
      </c>
      <c r="C1750" s="12" t="s">
        <v>23</v>
      </c>
      <c r="D1750" s="269">
        <v>1</v>
      </c>
      <c r="E1750" s="272">
        <v>47100</v>
      </c>
      <c r="F1750" s="275">
        <v>0</v>
      </c>
      <c r="G1750" s="273">
        <f>E1750-F1750</f>
        <v>47100</v>
      </c>
      <c r="H1750" s="20">
        <v>41449</v>
      </c>
      <c r="I1750" s="44" t="s">
        <v>3856</v>
      </c>
      <c r="J1750" s="18"/>
    </row>
    <row r="1751" spans="1:11" s="42" customFormat="1" ht="45">
      <c r="A1751" s="106" t="s">
        <v>2190</v>
      </c>
      <c r="B1751" s="153" t="s">
        <v>3844</v>
      </c>
      <c r="C1751" s="155"/>
      <c r="D1751" s="277">
        <v>3</v>
      </c>
      <c r="E1751" s="270">
        <v>145567.01</v>
      </c>
      <c r="F1751" s="167">
        <f>F1748+F1749+F1750</f>
        <v>37291.83</v>
      </c>
      <c r="G1751" s="35">
        <f>E1751-F1751</f>
        <v>108275.18000000001</v>
      </c>
      <c r="H1751" s="26" t="s">
        <v>23</v>
      </c>
      <c r="I1751" s="105" t="s">
        <v>23</v>
      </c>
      <c r="J1751" s="26" t="s">
        <v>23</v>
      </c>
    </row>
    <row r="1752" spans="1:11" s="42" customFormat="1" ht="135">
      <c r="A1752" s="173" t="s">
        <v>2176</v>
      </c>
      <c r="B1752" s="153" t="s">
        <v>4333</v>
      </c>
      <c r="C1752" s="155"/>
      <c r="D1752" s="23">
        <v>4</v>
      </c>
      <c r="E1752" s="270">
        <v>218188.33000000002</v>
      </c>
      <c r="F1752" s="278">
        <f>F1751</f>
        <v>37291.83</v>
      </c>
      <c r="G1752" s="279">
        <f>G1746+G1751</f>
        <v>180896.5</v>
      </c>
      <c r="H1752" s="26" t="s">
        <v>23</v>
      </c>
      <c r="I1752" s="105" t="s">
        <v>23</v>
      </c>
      <c r="J1752" s="26" t="s">
        <v>23</v>
      </c>
    </row>
    <row r="1753" spans="1:11" s="730" customFormat="1" ht="32.25" customHeight="1">
      <c r="A1753" s="106" t="s">
        <v>2205</v>
      </c>
      <c r="B1753" s="1138" t="s">
        <v>4334</v>
      </c>
      <c r="C1753" s="1139"/>
      <c r="D1753" s="1139"/>
      <c r="E1753" s="1139"/>
      <c r="F1753" s="1139"/>
      <c r="G1753" s="1139"/>
      <c r="H1753" s="1139"/>
      <c r="I1753" s="1139"/>
      <c r="J1753" s="1139"/>
      <c r="K1753" s="1139"/>
    </row>
    <row r="1754" spans="1:11" s="42" customFormat="1" ht="20.25">
      <c r="A1754" s="104" t="s">
        <v>2207</v>
      </c>
      <c r="B1754" s="1049" t="s">
        <v>3828</v>
      </c>
      <c r="C1754" s="1057"/>
      <c r="D1754" s="1057"/>
      <c r="E1754" s="1057"/>
      <c r="F1754" s="1057"/>
      <c r="G1754" s="1057"/>
      <c r="H1754" s="1057"/>
      <c r="I1754" s="1057"/>
      <c r="J1754" s="1058"/>
    </row>
    <row r="1755" spans="1:11" s="42" customFormat="1" ht="20.25">
      <c r="A1755" s="44">
        <v>1</v>
      </c>
      <c r="B1755" s="17" t="s">
        <v>23</v>
      </c>
      <c r="C1755" s="12" t="s">
        <v>23</v>
      </c>
      <c r="D1755" s="269">
        <v>0</v>
      </c>
      <c r="E1755" s="269">
        <v>0</v>
      </c>
      <c r="F1755" s="269">
        <v>0</v>
      </c>
      <c r="G1755" s="269">
        <v>0</v>
      </c>
      <c r="H1755" s="19" t="s">
        <v>23</v>
      </c>
      <c r="I1755" s="5" t="s">
        <v>23</v>
      </c>
      <c r="J1755" s="18" t="s">
        <v>23</v>
      </c>
    </row>
    <row r="1756" spans="1:11" s="42" customFormat="1" ht="20.25">
      <c r="A1756" s="104" t="s">
        <v>2207</v>
      </c>
      <c r="B1756" s="162" t="s">
        <v>3829</v>
      </c>
      <c r="C1756" s="163"/>
      <c r="D1756" s="10">
        <v>0</v>
      </c>
      <c r="E1756" s="10">
        <v>0</v>
      </c>
      <c r="F1756" s="10">
        <v>0</v>
      </c>
      <c r="G1756" s="10">
        <v>0</v>
      </c>
      <c r="H1756" s="11" t="s">
        <v>23</v>
      </c>
      <c r="I1756" s="103" t="s">
        <v>23</v>
      </c>
      <c r="J1756" s="11" t="s">
        <v>23</v>
      </c>
    </row>
    <row r="1757" spans="1:11" s="42" customFormat="1" ht="20.25">
      <c r="A1757" s="104" t="s">
        <v>2211</v>
      </c>
      <c r="B1757" s="1049" t="s">
        <v>3830</v>
      </c>
      <c r="C1757" s="1057"/>
      <c r="D1757" s="1057"/>
      <c r="E1757" s="1057"/>
      <c r="F1757" s="1057"/>
      <c r="G1757" s="1057"/>
      <c r="H1757" s="1057"/>
      <c r="I1757" s="1057"/>
      <c r="J1757" s="1058"/>
    </row>
    <row r="1758" spans="1:11" s="42" customFormat="1" ht="20.25">
      <c r="A1758" s="44"/>
      <c r="B1758" s="12" t="s">
        <v>3919</v>
      </c>
      <c r="C1758" s="12" t="s">
        <v>23</v>
      </c>
      <c r="D1758" s="280">
        <v>1</v>
      </c>
      <c r="E1758" s="272">
        <v>205592.22</v>
      </c>
      <c r="F1758" s="273">
        <v>8136.94</v>
      </c>
      <c r="G1758" s="6">
        <f>E1758-F1758</f>
        <v>197455.28</v>
      </c>
      <c r="H1758" s="281"/>
      <c r="I1758" s="17"/>
      <c r="J1758" s="18"/>
    </row>
    <row r="1759" spans="1:11" s="42" customFormat="1" ht="20.25">
      <c r="A1759" s="104" t="s">
        <v>2211</v>
      </c>
      <c r="B1759" s="162" t="s">
        <v>3831</v>
      </c>
      <c r="C1759" s="163"/>
      <c r="D1759" s="10">
        <v>1</v>
      </c>
      <c r="E1759" s="278">
        <v>205592.22</v>
      </c>
      <c r="F1759" s="167">
        <f>SUM(F1758:F1758)</f>
        <v>8136.94</v>
      </c>
      <c r="G1759" s="35">
        <f>E1759-F1759</f>
        <v>197455.28</v>
      </c>
      <c r="H1759" s="11" t="s">
        <v>23</v>
      </c>
      <c r="I1759" s="103" t="s">
        <v>23</v>
      </c>
      <c r="J1759" s="11" t="s">
        <v>23</v>
      </c>
    </row>
    <row r="1760" spans="1:11" s="42" customFormat="1" ht="20.25">
      <c r="A1760" s="104" t="s">
        <v>2213</v>
      </c>
      <c r="B1760" s="1049" t="s">
        <v>3832</v>
      </c>
      <c r="C1760" s="1057"/>
      <c r="D1760" s="1057"/>
      <c r="E1760" s="1057"/>
      <c r="F1760" s="1057"/>
      <c r="G1760" s="1057"/>
      <c r="H1760" s="1057"/>
      <c r="I1760" s="1057"/>
      <c r="J1760" s="1058"/>
    </row>
    <row r="1761" spans="1:10" s="42" customFormat="1" ht="20.25">
      <c r="A1761" s="44">
        <v>1</v>
      </c>
      <c r="B1761" s="21"/>
      <c r="C1761" s="21"/>
      <c r="D1761" s="282"/>
      <c r="E1761" s="283"/>
      <c r="F1761" s="283"/>
      <c r="G1761" s="27"/>
      <c r="H1761" s="20" t="s">
        <v>23</v>
      </c>
      <c r="I1761" s="28" t="s">
        <v>23</v>
      </c>
      <c r="J1761" s="18" t="s">
        <v>23</v>
      </c>
    </row>
    <row r="1762" spans="1:10" s="42" customFormat="1" ht="20.25">
      <c r="A1762" s="104" t="s">
        <v>2213</v>
      </c>
      <c r="B1762" s="162" t="s">
        <v>3844</v>
      </c>
      <c r="C1762" s="163"/>
      <c r="D1762" s="10">
        <v>0</v>
      </c>
      <c r="E1762" s="278">
        <v>0</v>
      </c>
      <c r="F1762" s="278">
        <v>0</v>
      </c>
      <c r="G1762" s="279">
        <v>0</v>
      </c>
      <c r="H1762" s="11" t="s">
        <v>23</v>
      </c>
      <c r="I1762" s="103" t="s">
        <v>23</v>
      </c>
      <c r="J1762" s="11" t="s">
        <v>23</v>
      </c>
    </row>
    <row r="1763" spans="1:10" s="42" customFormat="1" ht="135">
      <c r="A1763" s="173" t="s">
        <v>2205</v>
      </c>
      <c r="B1763" s="153" t="s">
        <v>4335</v>
      </c>
      <c r="C1763" s="155"/>
      <c r="D1763" s="23">
        <v>1</v>
      </c>
      <c r="E1763" s="270">
        <v>205592.22</v>
      </c>
      <c r="F1763" s="270">
        <f>F1759</f>
        <v>8136.94</v>
      </c>
      <c r="G1763" s="271">
        <f>G1759</f>
        <v>197455.28</v>
      </c>
      <c r="H1763" s="26" t="s">
        <v>23</v>
      </c>
      <c r="I1763" s="105" t="s">
        <v>23</v>
      </c>
      <c r="J1763" s="26" t="s">
        <v>23</v>
      </c>
    </row>
    <row r="1764" spans="1:10" s="42" customFormat="1" ht="27">
      <c r="A1764" s="32" t="s">
        <v>2228</v>
      </c>
      <c r="B1764" s="1065" t="s">
        <v>4336</v>
      </c>
      <c r="C1764" s="1085"/>
      <c r="D1764" s="1085"/>
      <c r="E1764" s="1085"/>
      <c r="F1764" s="1085"/>
      <c r="G1764" s="1085"/>
      <c r="H1764" s="1085"/>
      <c r="I1764" s="1085"/>
      <c r="J1764" s="1085"/>
    </row>
    <row r="1765" spans="1:10" s="42" customFormat="1" ht="22.5">
      <c r="A1765" s="106" t="s">
        <v>2230</v>
      </c>
      <c r="B1765" s="1052" t="s">
        <v>3828</v>
      </c>
      <c r="C1765" s="1057"/>
      <c r="D1765" s="1057"/>
      <c r="E1765" s="1057"/>
      <c r="F1765" s="1057"/>
      <c r="G1765" s="1057"/>
      <c r="H1765" s="1057"/>
      <c r="I1765" s="1057"/>
      <c r="J1765" s="1058"/>
    </row>
    <row r="1766" spans="1:10" s="42" customFormat="1" ht="20.25">
      <c r="A1766" s="44">
        <v>1</v>
      </c>
      <c r="B1766" s="17" t="s">
        <v>23</v>
      </c>
      <c r="C1766" s="12" t="s">
        <v>23</v>
      </c>
      <c r="D1766" s="269">
        <v>0</v>
      </c>
      <c r="E1766" s="269">
        <v>0</v>
      </c>
      <c r="F1766" s="269">
        <v>0</v>
      </c>
      <c r="G1766" s="269">
        <v>0</v>
      </c>
      <c r="H1766" s="19" t="s">
        <v>23</v>
      </c>
      <c r="I1766" s="5" t="s">
        <v>23</v>
      </c>
      <c r="J1766" s="18" t="s">
        <v>23</v>
      </c>
    </row>
    <row r="1767" spans="1:10" s="42" customFormat="1" ht="22.5">
      <c r="A1767" s="106" t="s">
        <v>2230</v>
      </c>
      <c r="B1767" s="153" t="s">
        <v>3829</v>
      </c>
      <c r="C1767" s="155"/>
      <c r="D1767" s="23">
        <v>0</v>
      </c>
      <c r="E1767" s="23">
        <v>0</v>
      </c>
      <c r="F1767" s="23">
        <v>0</v>
      </c>
      <c r="G1767" s="23">
        <v>0</v>
      </c>
      <c r="H1767" s="26" t="s">
        <v>23</v>
      </c>
      <c r="I1767" s="105" t="s">
        <v>23</v>
      </c>
      <c r="J1767" s="26" t="s">
        <v>23</v>
      </c>
    </row>
    <row r="1768" spans="1:10" s="42" customFormat="1" ht="22.5">
      <c r="A1768" s="106" t="s">
        <v>2235</v>
      </c>
      <c r="B1768" s="1052" t="s">
        <v>3830</v>
      </c>
      <c r="C1768" s="1057"/>
      <c r="D1768" s="1057"/>
      <c r="E1768" s="1057"/>
      <c r="F1768" s="1057"/>
      <c r="G1768" s="1057"/>
      <c r="H1768" s="1057"/>
      <c r="I1768" s="1057"/>
      <c r="J1768" s="1058"/>
    </row>
    <row r="1769" spans="1:10" s="42" customFormat="1" ht="75.75" customHeight="1">
      <c r="A1769" s="44">
        <v>1</v>
      </c>
      <c r="B1769" s="12" t="s">
        <v>6222</v>
      </c>
      <c r="C1769" s="12" t="s">
        <v>6223</v>
      </c>
      <c r="D1769" s="12">
        <v>1</v>
      </c>
      <c r="E1769" s="284">
        <v>179215</v>
      </c>
      <c r="F1769" s="273">
        <v>154324.01</v>
      </c>
      <c r="G1769" s="273">
        <f>E1769-F1769</f>
        <v>24890.989999999991</v>
      </c>
      <c r="H1769" s="20">
        <v>43770</v>
      </c>
      <c r="I1769" s="18" t="s">
        <v>4028</v>
      </c>
      <c r="J1769" s="18"/>
    </row>
    <row r="1770" spans="1:10" s="42" customFormat="1" ht="40.5">
      <c r="A1770" s="44">
        <v>2</v>
      </c>
      <c r="B1770" s="12" t="s">
        <v>6224</v>
      </c>
      <c r="C1770" s="12" t="s">
        <v>6223</v>
      </c>
      <c r="D1770" s="12">
        <v>1</v>
      </c>
      <c r="E1770" s="284">
        <v>230000</v>
      </c>
      <c r="F1770" s="273">
        <v>212111.08</v>
      </c>
      <c r="G1770" s="273">
        <f>E1770-F1770</f>
        <v>17888.920000000013</v>
      </c>
      <c r="H1770" s="20">
        <v>44125</v>
      </c>
      <c r="I1770" s="18" t="s">
        <v>6225</v>
      </c>
      <c r="J1770" s="18"/>
    </row>
    <row r="1771" spans="1:10" s="42" customFormat="1" ht="22.5">
      <c r="A1771" s="106" t="s">
        <v>2235</v>
      </c>
      <c r="B1771" s="162" t="s">
        <v>3831</v>
      </c>
      <c r="C1771" s="163"/>
      <c r="D1771" s="10">
        <f>SUM(D1769:D1770)</f>
        <v>2</v>
      </c>
      <c r="E1771" s="167">
        <f>SUM(E1769:E1770)</f>
        <v>409215</v>
      </c>
      <c r="F1771" s="167">
        <f>SUM(F1769:F1770)</f>
        <v>366435.08999999997</v>
      </c>
      <c r="G1771" s="35">
        <f>E1771-F1771</f>
        <v>42779.910000000033</v>
      </c>
      <c r="H1771" s="11" t="s">
        <v>23</v>
      </c>
      <c r="I1771" s="103" t="s">
        <v>23</v>
      </c>
      <c r="J1771" s="11" t="s">
        <v>23</v>
      </c>
    </row>
    <row r="1772" spans="1:10" s="42" customFormat="1" ht="22.5">
      <c r="A1772" s="106" t="s">
        <v>2237</v>
      </c>
      <c r="B1772" s="1049" t="s">
        <v>3832</v>
      </c>
      <c r="C1772" s="1057"/>
      <c r="D1772" s="1057"/>
      <c r="E1772" s="1057"/>
      <c r="F1772" s="1057"/>
      <c r="G1772" s="1057"/>
      <c r="H1772" s="1057"/>
      <c r="I1772" s="1057"/>
      <c r="J1772" s="1058"/>
    </row>
    <row r="1773" spans="1:10" s="42" customFormat="1" ht="40.5">
      <c r="A1773" s="44">
        <v>1</v>
      </c>
      <c r="B1773" s="21" t="s">
        <v>4107</v>
      </c>
      <c r="C1773" s="21" t="s">
        <v>23</v>
      </c>
      <c r="D1773" s="282">
        <v>1</v>
      </c>
      <c r="E1773" s="6">
        <v>49650</v>
      </c>
      <c r="F1773" s="273">
        <v>0</v>
      </c>
      <c r="G1773" s="273">
        <f>E1773-F1773</f>
        <v>49650</v>
      </c>
      <c r="H1773" s="20">
        <v>41450</v>
      </c>
      <c r="I1773" s="28" t="s">
        <v>3856</v>
      </c>
      <c r="J1773" s="18" t="s">
        <v>23</v>
      </c>
    </row>
    <row r="1774" spans="1:10" s="42" customFormat="1" ht="22.5">
      <c r="A1774" s="106" t="s">
        <v>2237</v>
      </c>
      <c r="B1774" s="162" t="s">
        <v>3844</v>
      </c>
      <c r="C1774" s="163"/>
      <c r="D1774" s="10">
        <v>1</v>
      </c>
      <c r="E1774" s="167">
        <f>SUM(E1773)</f>
        <v>49650</v>
      </c>
      <c r="F1774" s="167">
        <f>SUM(F1773)</f>
        <v>0</v>
      </c>
      <c r="G1774" s="35">
        <f>E1774-F1774</f>
        <v>49650</v>
      </c>
      <c r="H1774" s="11" t="s">
        <v>23</v>
      </c>
      <c r="I1774" s="103" t="s">
        <v>23</v>
      </c>
      <c r="J1774" s="11" t="s">
        <v>23</v>
      </c>
    </row>
    <row r="1775" spans="1:10" s="42" customFormat="1" ht="143.25" customHeight="1">
      <c r="A1775" s="173" t="s">
        <v>2228</v>
      </c>
      <c r="B1775" s="162" t="s">
        <v>4337</v>
      </c>
      <c r="C1775" s="163"/>
      <c r="D1775" s="10">
        <v>3</v>
      </c>
      <c r="E1775" s="278">
        <f>E1771+E1774</f>
        <v>458865</v>
      </c>
      <c r="F1775" s="278">
        <f>F1771+F1774</f>
        <v>366435.08999999997</v>
      </c>
      <c r="G1775" s="279">
        <f>G1771+G1774</f>
        <v>92429.910000000033</v>
      </c>
      <c r="H1775" s="11" t="s">
        <v>23</v>
      </c>
      <c r="I1775" s="103" t="s">
        <v>23</v>
      </c>
      <c r="J1775" s="11" t="s">
        <v>23</v>
      </c>
    </row>
    <row r="1776" spans="1:10" s="42" customFormat="1" ht="45" customHeight="1">
      <c r="A1776" s="32" t="s">
        <v>2257</v>
      </c>
      <c r="B1776" s="1065" t="s">
        <v>4338</v>
      </c>
      <c r="C1776" s="1085"/>
      <c r="D1776" s="1085"/>
      <c r="E1776" s="1085"/>
      <c r="F1776" s="1085"/>
      <c r="G1776" s="1085"/>
      <c r="H1776" s="1085"/>
      <c r="I1776" s="1085"/>
      <c r="J1776" s="1085"/>
    </row>
    <row r="1777" spans="1:10" s="42" customFormat="1" ht="24.75" customHeight="1">
      <c r="A1777" s="104" t="s">
        <v>2259</v>
      </c>
      <c r="B1777" s="1068" t="s">
        <v>3828</v>
      </c>
      <c r="C1777" s="1085"/>
      <c r="D1777" s="1085"/>
      <c r="E1777" s="1085"/>
      <c r="F1777" s="1085"/>
      <c r="G1777" s="1085"/>
      <c r="H1777" s="1085"/>
      <c r="I1777" s="1085"/>
      <c r="J1777" s="163"/>
    </row>
    <row r="1778" spans="1:10" s="42" customFormat="1" ht="121.5">
      <c r="A1778" s="44">
        <v>1</v>
      </c>
      <c r="B1778" s="285" t="s">
        <v>4339</v>
      </c>
      <c r="C1778" s="286" t="s">
        <v>4340</v>
      </c>
      <c r="D1778" s="287">
        <v>1</v>
      </c>
      <c r="E1778" s="288">
        <v>51014.94</v>
      </c>
      <c r="F1778" s="288">
        <v>0</v>
      </c>
      <c r="G1778" s="289">
        <f>E1778-F1778</f>
        <v>51014.94</v>
      </c>
      <c r="H1778" s="290">
        <v>42558</v>
      </c>
      <c r="I1778" s="291" t="s">
        <v>4341</v>
      </c>
      <c r="J1778" s="18" t="s">
        <v>23</v>
      </c>
    </row>
    <row r="1779" spans="1:10" s="42" customFormat="1" ht="60.75">
      <c r="A1779" s="44">
        <v>2</v>
      </c>
      <c r="B1779" s="292" t="s">
        <v>6306</v>
      </c>
      <c r="C1779" s="293"/>
      <c r="D1779" s="294">
        <v>1</v>
      </c>
      <c r="E1779" s="295">
        <v>1600000</v>
      </c>
      <c r="F1779" s="295">
        <v>1013333.26</v>
      </c>
      <c r="G1779" s="296">
        <f>E1779-F1779</f>
        <v>586666.74</v>
      </c>
      <c r="H1779" s="297">
        <v>43889</v>
      </c>
      <c r="I1779" s="296" t="s">
        <v>6307</v>
      </c>
      <c r="J1779" s="18"/>
    </row>
    <row r="1780" spans="1:10" s="42" customFormat="1" ht="283.5">
      <c r="A1780" s="44">
        <v>3</v>
      </c>
      <c r="B1780" s="298" t="s">
        <v>4342</v>
      </c>
      <c r="C1780" s="299" t="s">
        <v>4343</v>
      </c>
      <c r="D1780" s="300">
        <v>1</v>
      </c>
      <c r="E1780" s="288">
        <v>327537.25</v>
      </c>
      <c r="F1780" s="288">
        <v>0</v>
      </c>
      <c r="G1780" s="301">
        <v>327537.25</v>
      </c>
      <c r="H1780" s="302">
        <v>42867</v>
      </c>
      <c r="I1780" s="303" t="s">
        <v>4344</v>
      </c>
      <c r="J1780" s="18"/>
    </row>
    <row r="1781" spans="1:10" s="42" customFormat="1" ht="283.5">
      <c r="A1781" s="44">
        <v>4</v>
      </c>
      <c r="B1781" s="293" t="s">
        <v>4345</v>
      </c>
      <c r="C1781" s="304" t="s">
        <v>4346</v>
      </c>
      <c r="D1781" s="293">
        <v>1</v>
      </c>
      <c r="E1781" s="295">
        <v>142401.60000000001</v>
      </c>
      <c r="F1781" s="295">
        <v>0</v>
      </c>
      <c r="G1781" s="296">
        <v>142401.60000000001</v>
      </c>
      <c r="H1781" s="305">
        <v>43097</v>
      </c>
      <c r="I1781" s="296" t="s">
        <v>4347</v>
      </c>
      <c r="J1781" s="18"/>
    </row>
    <row r="1782" spans="1:10" s="42" customFormat="1" ht="263.25">
      <c r="A1782" s="44">
        <v>5</v>
      </c>
      <c r="B1782" s="306" t="s">
        <v>4348</v>
      </c>
      <c r="C1782" s="304" t="s">
        <v>6308</v>
      </c>
      <c r="D1782" s="306">
        <v>1</v>
      </c>
      <c r="E1782" s="307">
        <v>570000</v>
      </c>
      <c r="F1782" s="307">
        <v>210455.66</v>
      </c>
      <c r="G1782" s="296">
        <f>E1782-F1782</f>
        <v>359544.33999999997</v>
      </c>
      <c r="H1782" s="308">
        <v>43558</v>
      </c>
      <c r="I1782" s="309" t="s">
        <v>6309</v>
      </c>
      <c r="J1782" s="18"/>
    </row>
    <row r="1783" spans="1:10" s="42" customFormat="1" ht="243">
      <c r="A1783" s="44">
        <v>6</v>
      </c>
      <c r="B1783" s="292" t="s">
        <v>4349</v>
      </c>
      <c r="C1783" s="299" t="s">
        <v>4350</v>
      </c>
      <c r="D1783" s="310">
        <v>1</v>
      </c>
      <c r="E1783" s="295">
        <v>48672</v>
      </c>
      <c r="F1783" s="288">
        <v>0</v>
      </c>
      <c r="G1783" s="289">
        <f t="shared" ref="G1783:G1807" si="48">E1783-F1783</f>
        <v>48672</v>
      </c>
      <c r="H1783" s="311">
        <v>42558</v>
      </c>
      <c r="I1783" s="296" t="s">
        <v>4341</v>
      </c>
      <c r="J1783" s="18"/>
    </row>
    <row r="1784" spans="1:10" s="42" customFormat="1" ht="202.5">
      <c r="A1784" s="44">
        <v>7</v>
      </c>
      <c r="B1784" s="312" t="s">
        <v>4351</v>
      </c>
      <c r="C1784" s="304" t="s">
        <v>4352</v>
      </c>
      <c r="D1784" s="294">
        <v>1</v>
      </c>
      <c r="E1784" s="313">
        <v>1001700.55</v>
      </c>
      <c r="F1784" s="295">
        <v>453150.09</v>
      </c>
      <c r="G1784" s="296">
        <f>E1784-F1784</f>
        <v>548550.46</v>
      </c>
      <c r="H1784" s="297">
        <v>43143</v>
      </c>
      <c r="I1784" s="309" t="s">
        <v>4353</v>
      </c>
      <c r="J1784" s="18"/>
    </row>
    <row r="1785" spans="1:10" s="42" customFormat="1" ht="283.5">
      <c r="A1785" s="44">
        <v>8</v>
      </c>
      <c r="B1785" s="312" t="s">
        <v>4351</v>
      </c>
      <c r="C1785" s="314" t="s">
        <v>4354</v>
      </c>
      <c r="D1785" s="312">
        <v>1</v>
      </c>
      <c r="E1785" s="313">
        <v>1001700.55</v>
      </c>
      <c r="F1785" s="313">
        <v>0</v>
      </c>
      <c r="G1785" s="313">
        <f>E1785-F1785</f>
        <v>1001700.55</v>
      </c>
      <c r="H1785" s="315">
        <v>42558</v>
      </c>
      <c r="I1785" s="309" t="s">
        <v>4341</v>
      </c>
      <c r="J1785" s="18"/>
    </row>
    <row r="1786" spans="1:10" s="42" customFormat="1" ht="303.75">
      <c r="A1786" s="44">
        <v>9</v>
      </c>
      <c r="B1786" s="61" t="s">
        <v>4355</v>
      </c>
      <c r="C1786" s="316" t="s">
        <v>4356</v>
      </c>
      <c r="D1786" s="61">
        <v>1</v>
      </c>
      <c r="E1786" s="317">
        <v>878685.64</v>
      </c>
      <c r="F1786" s="317">
        <v>0</v>
      </c>
      <c r="G1786" s="317">
        <f t="shared" si="48"/>
        <v>878685.64</v>
      </c>
      <c r="H1786" s="318">
        <v>42558</v>
      </c>
      <c r="I1786" s="293" t="s">
        <v>4341</v>
      </c>
      <c r="J1786" s="18"/>
    </row>
    <row r="1787" spans="1:10" s="42" customFormat="1" ht="243">
      <c r="A1787" s="44">
        <v>10</v>
      </c>
      <c r="B1787" s="319" t="s">
        <v>4357</v>
      </c>
      <c r="C1787" s="320" t="s">
        <v>4358</v>
      </c>
      <c r="D1787" s="321">
        <v>1</v>
      </c>
      <c r="E1787" s="322">
        <v>485000</v>
      </c>
      <c r="F1787" s="322">
        <v>0</v>
      </c>
      <c r="G1787" s="317">
        <f t="shared" si="48"/>
        <v>485000</v>
      </c>
      <c r="H1787" s="290">
        <v>42558</v>
      </c>
      <c r="I1787" s="291" t="s">
        <v>4341</v>
      </c>
      <c r="J1787" s="18"/>
    </row>
    <row r="1788" spans="1:10" s="42" customFormat="1" ht="243">
      <c r="A1788" s="44">
        <v>11</v>
      </c>
      <c r="B1788" s="292" t="s">
        <v>4359</v>
      </c>
      <c r="C1788" s="304" t="s">
        <v>4360</v>
      </c>
      <c r="D1788" s="323">
        <v>1</v>
      </c>
      <c r="E1788" s="324">
        <v>515572</v>
      </c>
      <c r="F1788" s="324">
        <v>0</v>
      </c>
      <c r="G1788" s="317">
        <f t="shared" si="48"/>
        <v>515572</v>
      </c>
      <c r="H1788" s="297">
        <v>42558</v>
      </c>
      <c r="I1788" s="296" t="s">
        <v>4341</v>
      </c>
      <c r="J1788" s="18"/>
    </row>
    <row r="1789" spans="1:10" s="42" customFormat="1" ht="243">
      <c r="A1789" s="44">
        <v>12</v>
      </c>
      <c r="B1789" s="292" t="s">
        <v>4361</v>
      </c>
      <c r="C1789" s="320" t="s">
        <v>4362</v>
      </c>
      <c r="D1789" s="294">
        <v>1</v>
      </c>
      <c r="E1789" s="295">
        <v>723067</v>
      </c>
      <c r="F1789" s="295">
        <v>0</v>
      </c>
      <c r="G1789" s="317">
        <f t="shared" si="48"/>
        <v>723067</v>
      </c>
      <c r="H1789" s="290">
        <v>42558</v>
      </c>
      <c r="I1789" s="291" t="s">
        <v>4341</v>
      </c>
      <c r="J1789" s="18"/>
    </row>
    <row r="1790" spans="1:10" s="42" customFormat="1" ht="243">
      <c r="A1790" s="44">
        <v>13</v>
      </c>
      <c r="B1790" s="292" t="s">
        <v>4363</v>
      </c>
      <c r="C1790" s="320" t="s">
        <v>4364</v>
      </c>
      <c r="D1790" s="294">
        <v>1</v>
      </c>
      <c r="E1790" s="295">
        <v>147914.79999999999</v>
      </c>
      <c r="F1790" s="295">
        <v>0</v>
      </c>
      <c r="G1790" s="317">
        <f t="shared" si="48"/>
        <v>147914.79999999999</v>
      </c>
      <c r="H1790" s="290">
        <v>42558</v>
      </c>
      <c r="I1790" s="291" t="s">
        <v>4341</v>
      </c>
      <c r="J1790" s="18"/>
    </row>
    <row r="1791" spans="1:10" s="42" customFormat="1" ht="60.75">
      <c r="A1791" s="44">
        <v>14</v>
      </c>
      <c r="B1791" s="292" t="s">
        <v>4365</v>
      </c>
      <c r="C1791" s="320" t="s">
        <v>4366</v>
      </c>
      <c r="D1791" s="294">
        <v>1</v>
      </c>
      <c r="E1791" s="295">
        <v>95965</v>
      </c>
      <c r="F1791" s="295">
        <v>0</v>
      </c>
      <c r="G1791" s="317">
        <f t="shared" si="48"/>
        <v>95965</v>
      </c>
      <c r="H1791" s="290">
        <v>43454</v>
      </c>
      <c r="I1791" s="291" t="s">
        <v>4367</v>
      </c>
      <c r="J1791" s="18"/>
    </row>
    <row r="1792" spans="1:10" s="42" customFormat="1" ht="81">
      <c r="A1792" s="44">
        <v>15</v>
      </c>
      <c r="B1792" s="292" t="s">
        <v>6310</v>
      </c>
      <c r="C1792" s="320" t="s">
        <v>6311</v>
      </c>
      <c r="D1792" s="294">
        <v>1</v>
      </c>
      <c r="E1792" s="295">
        <v>898800</v>
      </c>
      <c r="F1792" s="295">
        <v>381898.4</v>
      </c>
      <c r="G1792" s="317">
        <f t="shared" si="48"/>
        <v>516901.6</v>
      </c>
      <c r="H1792" s="290">
        <v>43474</v>
      </c>
      <c r="I1792" s="291"/>
      <c r="J1792" s="18"/>
    </row>
    <row r="1793" spans="1:10" s="42" customFormat="1" ht="243">
      <c r="A1793" s="44">
        <v>16</v>
      </c>
      <c r="B1793" s="292" t="s">
        <v>4368</v>
      </c>
      <c r="C1793" s="320" t="s">
        <v>4369</v>
      </c>
      <c r="D1793" s="294">
        <v>1</v>
      </c>
      <c r="E1793" s="295">
        <v>543877.12</v>
      </c>
      <c r="F1793" s="295">
        <v>52401.120000000003</v>
      </c>
      <c r="G1793" s="317">
        <f t="shared" si="48"/>
        <v>491476</v>
      </c>
      <c r="H1793" s="290">
        <v>42558</v>
      </c>
      <c r="I1793" s="291" t="s">
        <v>4341</v>
      </c>
      <c r="J1793" s="18"/>
    </row>
    <row r="1794" spans="1:10" s="42" customFormat="1" ht="283.5">
      <c r="A1794" s="44">
        <v>17</v>
      </c>
      <c r="B1794" s="61" t="s">
        <v>4370</v>
      </c>
      <c r="C1794" s="316" t="s">
        <v>4371</v>
      </c>
      <c r="D1794" s="61">
        <v>1</v>
      </c>
      <c r="E1794" s="317">
        <v>139750</v>
      </c>
      <c r="F1794" s="317">
        <v>0</v>
      </c>
      <c r="G1794" s="317">
        <f t="shared" si="48"/>
        <v>139750</v>
      </c>
      <c r="H1794" s="318">
        <v>42558</v>
      </c>
      <c r="I1794" s="296" t="s">
        <v>4372</v>
      </c>
      <c r="J1794" s="18"/>
    </row>
    <row r="1795" spans="1:10" s="42" customFormat="1" ht="283.5">
      <c r="A1795" s="44">
        <v>18</v>
      </c>
      <c r="B1795" s="61" t="s">
        <v>4370</v>
      </c>
      <c r="C1795" s="316" t="s">
        <v>4373</v>
      </c>
      <c r="D1795" s="61">
        <v>1</v>
      </c>
      <c r="E1795" s="317">
        <v>139750</v>
      </c>
      <c r="F1795" s="317">
        <v>0</v>
      </c>
      <c r="G1795" s="317">
        <f t="shared" si="48"/>
        <v>139750</v>
      </c>
      <c r="H1795" s="318">
        <v>42576</v>
      </c>
      <c r="I1795" s="296" t="s">
        <v>4374</v>
      </c>
      <c r="J1795" s="18"/>
    </row>
    <row r="1796" spans="1:10" s="42" customFormat="1" ht="243">
      <c r="A1796" s="44">
        <v>19</v>
      </c>
      <c r="B1796" s="292" t="s">
        <v>4375</v>
      </c>
      <c r="C1796" s="320" t="s">
        <v>4376</v>
      </c>
      <c r="D1796" s="294">
        <v>1</v>
      </c>
      <c r="E1796" s="295">
        <v>40000</v>
      </c>
      <c r="F1796" s="295">
        <v>0</v>
      </c>
      <c r="G1796" s="317">
        <f t="shared" si="48"/>
        <v>40000</v>
      </c>
      <c r="H1796" s="290">
        <v>42578</v>
      </c>
      <c r="I1796" s="291" t="s">
        <v>4377</v>
      </c>
      <c r="J1796" s="18"/>
    </row>
    <row r="1797" spans="1:10" s="42" customFormat="1" ht="243">
      <c r="A1797" s="44">
        <v>20</v>
      </c>
      <c r="B1797" s="292" t="s">
        <v>4378</v>
      </c>
      <c r="C1797" s="320" t="s">
        <v>4379</v>
      </c>
      <c r="D1797" s="294">
        <v>1</v>
      </c>
      <c r="E1797" s="295">
        <v>45000</v>
      </c>
      <c r="F1797" s="295">
        <v>0</v>
      </c>
      <c r="G1797" s="317">
        <f t="shared" si="48"/>
        <v>45000</v>
      </c>
      <c r="H1797" s="290">
        <v>42578</v>
      </c>
      <c r="I1797" s="291" t="s">
        <v>4377</v>
      </c>
      <c r="J1797" s="18"/>
    </row>
    <row r="1798" spans="1:10" s="42" customFormat="1" ht="243">
      <c r="A1798" s="44">
        <v>21</v>
      </c>
      <c r="B1798" s="292" t="s">
        <v>4378</v>
      </c>
      <c r="C1798" s="320" t="s">
        <v>4380</v>
      </c>
      <c r="D1798" s="294">
        <v>1</v>
      </c>
      <c r="E1798" s="295">
        <v>45000</v>
      </c>
      <c r="F1798" s="295">
        <v>0</v>
      </c>
      <c r="G1798" s="317">
        <f t="shared" si="48"/>
        <v>45000</v>
      </c>
      <c r="H1798" s="290">
        <v>42578</v>
      </c>
      <c r="I1798" s="291" t="s">
        <v>4377</v>
      </c>
      <c r="J1798" s="18"/>
    </row>
    <row r="1799" spans="1:10" s="42" customFormat="1" ht="263.25">
      <c r="A1799" s="44">
        <v>22</v>
      </c>
      <c r="B1799" s="292" t="s">
        <v>4381</v>
      </c>
      <c r="C1799" s="320" t="s">
        <v>4382</v>
      </c>
      <c r="D1799" s="294">
        <v>1</v>
      </c>
      <c r="E1799" s="295">
        <v>25500</v>
      </c>
      <c r="F1799" s="295">
        <v>0</v>
      </c>
      <c r="G1799" s="317">
        <f t="shared" si="48"/>
        <v>25500</v>
      </c>
      <c r="H1799" s="290">
        <v>42579</v>
      </c>
      <c r="I1799" s="291" t="s">
        <v>4383</v>
      </c>
      <c r="J1799" s="18"/>
    </row>
    <row r="1800" spans="1:10" s="42" customFormat="1" ht="283.5">
      <c r="A1800" s="44">
        <v>23</v>
      </c>
      <c r="B1800" s="292" t="s">
        <v>4384</v>
      </c>
      <c r="C1800" s="316" t="s">
        <v>4385</v>
      </c>
      <c r="D1800" s="294">
        <v>1</v>
      </c>
      <c r="E1800" s="295">
        <v>2017000</v>
      </c>
      <c r="F1800" s="295">
        <f>E1800-G1800</f>
        <v>0</v>
      </c>
      <c r="G1800" s="317">
        <v>2017000</v>
      </c>
      <c r="H1800" s="290">
        <v>43300</v>
      </c>
      <c r="I1800" s="291" t="s">
        <v>4386</v>
      </c>
      <c r="J1800" s="18"/>
    </row>
    <row r="1801" spans="1:10" s="42" customFormat="1" ht="202.5">
      <c r="A1801" s="44">
        <v>24</v>
      </c>
      <c r="B1801" s="292" t="s">
        <v>4387</v>
      </c>
      <c r="C1801" s="316" t="s">
        <v>4388</v>
      </c>
      <c r="D1801" s="294">
        <v>1</v>
      </c>
      <c r="E1801" s="295">
        <v>4270000</v>
      </c>
      <c r="F1801" s="295">
        <v>2597583.46</v>
      </c>
      <c r="G1801" s="317">
        <f t="shared" si="48"/>
        <v>1672416.54</v>
      </c>
      <c r="H1801" s="290">
        <v>43131</v>
      </c>
      <c r="I1801" s="291" t="s">
        <v>4389</v>
      </c>
      <c r="J1801" s="18"/>
    </row>
    <row r="1802" spans="1:10" s="42" customFormat="1" ht="196.5" customHeight="1">
      <c r="A1802" s="44">
        <v>25</v>
      </c>
      <c r="B1802" s="292" t="s">
        <v>4390</v>
      </c>
      <c r="C1802" s="320" t="s">
        <v>4391</v>
      </c>
      <c r="D1802" s="294">
        <v>1</v>
      </c>
      <c r="E1802" s="295">
        <v>63704</v>
      </c>
      <c r="F1802" s="295">
        <v>0</v>
      </c>
      <c r="G1802" s="317">
        <f t="shared" si="48"/>
        <v>63704</v>
      </c>
      <c r="H1802" s="290">
        <v>43143</v>
      </c>
      <c r="I1802" s="291" t="s">
        <v>4392</v>
      </c>
      <c r="J1802" s="18"/>
    </row>
    <row r="1803" spans="1:10" s="42" customFormat="1" ht="157.5" customHeight="1">
      <c r="A1803" s="44">
        <v>26</v>
      </c>
      <c r="B1803" s="292" t="s">
        <v>4393</v>
      </c>
      <c r="C1803" s="320" t="s">
        <v>4394</v>
      </c>
      <c r="D1803" s="294">
        <v>1</v>
      </c>
      <c r="E1803" s="295">
        <v>1</v>
      </c>
      <c r="F1803" s="295">
        <v>0</v>
      </c>
      <c r="G1803" s="317">
        <v>1</v>
      </c>
      <c r="H1803" s="290">
        <v>43171</v>
      </c>
      <c r="I1803" s="291" t="s">
        <v>4395</v>
      </c>
      <c r="J1803" s="18"/>
    </row>
    <row r="1804" spans="1:10" s="42" customFormat="1" ht="283.5">
      <c r="A1804" s="44">
        <v>27</v>
      </c>
      <c r="B1804" s="292" t="s">
        <v>6312</v>
      </c>
      <c r="C1804" s="316" t="s">
        <v>6313</v>
      </c>
      <c r="D1804" s="294">
        <v>1</v>
      </c>
      <c r="E1804" s="295">
        <v>317337.5</v>
      </c>
      <c r="F1804" s="295">
        <v>400.22</v>
      </c>
      <c r="G1804" s="317">
        <f t="shared" si="48"/>
        <v>316937.28000000003</v>
      </c>
      <c r="H1804" s="290">
        <v>43535</v>
      </c>
      <c r="I1804" s="291" t="s">
        <v>6314</v>
      </c>
      <c r="J1804" s="18"/>
    </row>
    <row r="1805" spans="1:10" s="42" customFormat="1" ht="219.75" customHeight="1">
      <c r="A1805" s="44">
        <v>28</v>
      </c>
      <c r="B1805" s="292" t="s">
        <v>4398</v>
      </c>
      <c r="C1805" s="320" t="s">
        <v>8650</v>
      </c>
      <c r="D1805" s="294">
        <v>1</v>
      </c>
      <c r="E1805" s="295">
        <v>3901000</v>
      </c>
      <c r="F1805" s="295">
        <v>1950499.92</v>
      </c>
      <c r="G1805" s="317">
        <f t="shared" si="48"/>
        <v>1950500.08</v>
      </c>
      <c r="H1805" s="290">
        <v>43636</v>
      </c>
      <c r="I1805" s="291" t="s">
        <v>6315</v>
      </c>
      <c r="J1805" s="18"/>
    </row>
    <row r="1806" spans="1:10" s="42" customFormat="1" ht="128.25" customHeight="1">
      <c r="A1806" s="44">
        <v>29</v>
      </c>
      <c r="B1806" s="292" t="s">
        <v>6316</v>
      </c>
      <c r="C1806" s="320"/>
      <c r="D1806" s="294">
        <v>1</v>
      </c>
      <c r="E1806" s="295">
        <v>135000</v>
      </c>
      <c r="F1806" s="295">
        <v>110250</v>
      </c>
      <c r="G1806" s="317">
        <f t="shared" si="48"/>
        <v>24750</v>
      </c>
      <c r="H1806" s="290">
        <v>43874</v>
      </c>
      <c r="I1806" s="291" t="s">
        <v>6317</v>
      </c>
      <c r="J1806" s="18"/>
    </row>
    <row r="1807" spans="1:10" s="42" customFormat="1" ht="222.75">
      <c r="A1807" s="44">
        <v>30</v>
      </c>
      <c r="B1807" s="292" t="s">
        <v>8651</v>
      </c>
      <c r="C1807" s="320" t="s">
        <v>4396</v>
      </c>
      <c r="D1807" s="294">
        <v>1</v>
      </c>
      <c r="E1807" s="295">
        <v>1580000</v>
      </c>
      <c r="F1807" s="295">
        <v>737333.12</v>
      </c>
      <c r="G1807" s="317">
        <f t="shared" si="48"/>
        <v>842666.88</v>
      </c>
      <c r="H1807" s="290">
        <v>42599</v>
      </c>
      <c r="I1807" s="291" t="s">
        <v>4397</v>
      </c>
      <c r="J1807" s="18"/>
    </row>
    <row r="1808" spans="1:10" s="42" customFormat="1" ht="132.75" customHeight="1">
      <c r="A1808" s="44">
        <v>31</v>
      </c>
      <c r="B1808" s="12" t="s">
        <v>3984</v>
      </c>
      <c r="C1808" s="5" t="s">
        <v>4044</v>
      </c>
      <c r="D1808" s="325">
        <v>1</v>
      </c>
      <c r="E1808" s="37">
        <v>1102000</v>
      </c>
      <c r="F1808" s="283">
        <v>0</v>
      </c>
      <c r="G1808" s="27">
        <v>1102000</v>
      </c>
      <c r="H1808" s="19">
        <v>40794</v>
      </c>
      <c r="I1808" s="17" t="s">
        <v>4045</v>
      </c>
      <c r="J1808" s="18" t="s">
        <v>23</v>
      </c>
    </row>
    <row r="1809" spans="1:11" s="42" customFormat="1" ht="143.25" customHeight="1">
      <c r="A1809" s="44">
        <v>32</v>
      </c>
      <c r="B1809" s="12" t="s">
        <v>3984</v>
      </c>
      <c r="C1809" s="5" t="s">
        <v>3985</v>
      </c>
      <c r="D1809" s="325">
        <v>1</v>
      </c>
      <c r="E1809" s="37">
        <v>1102000</v>
      </c>
      <c r="F1809" s="37">
        <v>0</v>
      </c>
      <c r="G1809" s="27">
        <v>1102000</v>
      </c>
      <c r="H1809" s="281">
        <v>40794</v>
      </c>
      <c r="I1809" s="17" t="s">
        <v>8649</v>
      </c>
      <c r="J1809" s="18" t="s">
        <v>23</v>
      </c>
    </row>
    <row r="1810" spans="1:11" s="42" customFormat="1" ht="182.25">
      <c r="A1810" s="45">
        <v>13</v>
      </c>
      <c r="B1810" s="292" t="s">
        <v>8652</v>
      </c>
      <c r="C1810" s="304" t="s">
        <v>8653</v>
      </c>
      <c r="D1810" s="294">
        <v>1</v>
      </c>
      <c r="E1810" s="295">
        <v>1733700</v>
      </c>
      <c r="F1810" s="295">
        <v>1651142.84</v>
      </c>
      <c r="G1810" s="326">
        <f t="shared" ref="G1810:G1824" si="49">E1810-F1810</f>
        <v>82557.159999999916</v>
      </c>
      <c r="H1810" s="297">
        <v>44426</v>
      </c>
      <c r="I1810" s="296" t="s">
        <v>8654</v>
      </c>
      <c r="J1810" s="18"/>
    </row>
    <row r="1811" spans="1:11" s="42" customFormat="1" ht="121.5">
      <c r="A1811" s="45">
        <v>19</v>
      </c>
      <c r="B1811" s="292" t="s">
        <v>8655</v>
      </c>
      <c r="C1811" s="320" t="s">
        <v>8656</v>
      </c>
      <c r="D1811" s="294">
        <v>1</v>
      </c>
      <c r="E1811" s="295">
        <v>1474258.34</v>
      </c>
      <c r="F1811" s="295">
        <v>1474258.34</v>
      </c>
      <c r="G1811" s="317">
        <f t="shared" si="49"/>
        <v>0</v>
      </c>
      <c r="H1811" s="290">
        <v>44560</v>
      </c>
      <c r="I1811" s="291" t="s">
        <v>8657</v>
      </c>
      <c r="J1811" s="12"/>
      <c r="K1811" s="327"/>
    </row>
    <row r="1812" spans="1:11" s="42" customFormat="1" ht="121.5">
      <c r="A1812" s="45">
        <v>20</v>
      </c>
      <c r="B1812" s="292" t="s">
        <v>8655</v>
      </c>
      <c r="C1812" s="320" t="s">
        <v>8658</v>
      </c>
      <c r="D1812" s="294">
        <v>1</v>
      </c>
      <c r="E1812" s="295">
        <v>1474258.34</v>
      </c>
      <c r="F1812" s="295">
        <v>1474258.34</v>
      </c>
      <c r="G1812" s="317">
        <f t="shared" si="49"/>
        <v>0</v>
      </c>
      <c r="H1812" s="290">
        <v>44560</v>
      </c>
      <c r="I1812" s="291" t="s">
        <v>8657</v>
      </c>
      <c r="J1812" s="12"/>
      <c r="K1812" s="327"/>
    </row>
    <row r="1813" spans="1:11" s="42" customFormat="1" ht="121.5">
      <c r="A1813" s="45">
        <v>21</v>
      </c>
      <c r="B1813" s="292" t="s">
        <v>8655</v>
      </c>
      <c r="C1813" s="320" t="s">
        <v>8659</v>
      </c>
      <c r="D1813" s="294">
        <v>1</v>
      </c>
      <c r="E1813" s="295">
        <v>1474258.34</v>
      </c>
      <c r="F1813" s="295">
        <v>1474258.34</v>
      </c>
      <c r="G1813" s="317">
        <f t="shared" si="49"/>
        <v>0</v>
      </c>
      <c r="H1813" s="290">
        <v>44560</v>
      </c>
      <c r="I1813" s="291" t="s">
        <v>8657</v>
      </c>
      <c r="J1813" s="12"/>
      <c r="K1813" s="327"/>
    </row>
    <row r="1814" spans="1:11" s="42" customFormat="1" ht="121.5">
      <c r="A1814" s="45">
        <v>22</v>
      </c>
      <c r="B1814" s="292" t="s">
        <v>8655</v>
      </c>
      <c r="C1814" s="320" t="s">
        <v>8660</v>
      </c>
      <c r="D1814" s="294">
        <v>1</v>
      </c>
      <c r="E1814" s="295">
        <v>1474258.34</v>
      </c>
      <c r="F1814" s="295">
        <v>1474258.34</v>
      </c>
      <c r="G1814" s="317">
        <f t="shared" si="49"/>
        <v>0</v>
      </c>
      <c r="H1814" s="290">
        <v>44560</v>
      </c>
      <c r="I1814" s="291" t="s">
        <v>8657</v>
      </c>
      <c r="J1814" s="12"/>
      <c r="K1814" s="327"/>
    </row>
    <row r="1815" spans="1:11" s="42" customFormat="1" ht="121.5">
      <c r="A1815" s="45">
        <v>30</v>
      </c>
      <c r="B1815" s="292" t="s">
        <v>8661</v>
      </c>
      <c r="C1815" s="304" t="s">
        <v>8662</v>
      </c>
      <c r="D1815" s="294">
        <v>1</v>
      </c>
      <c r="E1815" s="295">
        <v>846400</v>
      </c>
      <c r="F1815" s="295">
        <v>846400</v>
      </c>
      <c r="G1815" s="317">
        <f t="shared" si="49"/>
        <v>0</v>
      </c>
      <c r="H1815" s="290">
        <v>44560</v>
      </c>
      <c r="I1815" s="291" t="s">
        <v>8663</v>
      </c>
      <c r="J1815" s="12"/>
      <c r="K1815" s="327"/>
    </row>
    <row r="1816" spans="1:11" s="42" customFormat="1" ht="121.5">
      <c r="A1816" s="45">
        <v>31</v>
      </c>
      <c r="B1816" s="292" t="s">
        <v>8661</v>
      </c>
      <c r="C1816" s="304" t="s">
        <v>8664</v>
      </c>
      <c r="D1816" s="294">
        <v>1</v>
      </c>
      <c r="E1816" s="295">
        <v>846400</v>
      </c>
      <c r="F1816" s="295">
        <v>846400</v>
      </c>
      <c r="G1816" s="317">
        <f t="shared" si="49"/>
        <v>0</v>
      </c>
      <c r="H1816" s="290">
        <v>44560</v>
      </c>
      <c r="I1816" s="291" t="s">
        <v>8663</v>
      </c>
      <c r="J1816" s="12"/>
      <c r="K1816" s="327"/>
    </row>
    <row r="1817" spans="1:11" s="42" customFormat="1" ht="121.5">
      <c r="A1817" s="45">
        <v>37</v>
      </c>
      <c r="B1817" s="292" t="s">
        <v>8665</v>
      </c>
      <c r="C1817" s="320" t="s">
        <v>8666</v>
      </c>
      <c r="D1817" s="294">
        <v>1</v>
      </c>
      <c r="E1817" s="295">
        <v>5889405</v>
      </c>
      <c r="F1817" s="295">
        <v>5889405</v>
      </c>
      <c r="G1817" s="317">
        <f t="shared" si="49"/>
        <v>0</v>
      </c>
      <c r="H1817" s="290">
        <v>44550</v>
      </c>
      <c r="I1817" s="291" t="s">
        <v>8667</v>
      </c>
      <c r="J1817" s="12"/>
      <c r="K1817" s="327"/>
    </row>
    <row r="1818" spans="1:11" s="42" customFormat="1" ht="202.5">
      <c r="A1818" s="45">
        <v>39</v>
      </c>
      <c r="B1818" s="292" t="s">
        <v>8668</v>
      </c>
      <c r="C1818" s="320" t="s">
        <v>8669</v>
      </c>
      <c r="D1818" s="294">
        <v>1</v>
      </c>
      <c r="E1818" s="295">
        <v>440000</v>
      </c>
      <c r="F1818" s="295">
        <v>440000</v>
      </c>
      <c r="G1818" s="317">
        <f t="shared" si="49"/>
        <v>0</v>
      </c>
      <c r="H1818" s="290">
        <v>44433</v>
      </c>
      <c r="I1818" s="291" t="s">
        <v>8670</v>
      </c>
      <c r="J1818" s="12"/>
      <c r="K1818" s="327"/>
    </row>
    <row r="1819" spans="1:11" s="42" customFormat="1" ht="141.75">
      <c r="A1819" s="45">
        <v>42</v>
      </c>
      <c r="B1819" s="292" t="s">
        <v>8689</v>
      </c>
      <c r="C1819" s="304" t="s">
        <v>8671</v>
      </c>
      <c r="D1819" s="294">
        <v>1</v>
      </c>
      <c r="E1819" s="295">
        <v>275000</v>
      </c>
      <c r="F1819" s="295">
        <v>275000</v>
      </c>
      <c r="G1819" s="317">
        <f t="shared" si="49"/>
        <v>0</v>
      </c>
      <c r="H1819" s="290">
        <v>44231</v>
      </c>
      <c r="I1819" s="291" t="s">
        <v>8672</v>
      </c>
      <c r="J1819" s="12"/>
      <c r="K1819" s="327"/>
    </row>
    <row r="1820" spans="1:11" s="42" customFormat="1" ht="182.25">
      <c r="A1820" s="45">
        <v>43</v>
      </c>
      <c r="B1820" s="292" t="s">
        <v>8673</v>
      </c>
      <c r="C1820" s="304" t="s">
        <v>8674</v>
      </c>
      <c r="D1820" s="294">
        <v>1</v>
      </c>
      <c r="E1820" s="295">
        <v>4990000</v>
      </c>
      <c r="F1820" s="295">
        <v>4990000</v>
      </c>
      <c r="G1820" s="317">
        <f t="shared" si="49"/>
        <v>0</v>
      </c>
      <c r="H1820" s="290">
        <v>44425</v>
      </c>
      <c r="I1820" s="291" t="s">
        <v>8675</v>
      </c>
      <c r="J1820" s="12"/>
      <c r="K1820" s="327"/>
    </row>
    <row r="1821" spans="1:11" s="42" customFormat="1" ht="162">
      <c r="A1821" s="45">
        <v>44</v>
      </c>
      <c r="B1821" s="292" t="s">
        <v>8676</v>
      </c>
      <c r="C1821" s="304" t="s">
        <v>8677</v>
      </c>
      <c r="D1821" s="294">
        <v>1</v>
      </c>
      <c r="E1821" s="295">
        <v>2507687.7200000002</v>
      </c>
      <c r="F1821" s="295">
        <v>2507687.7200000002</v>
      </c>
      <c r="G1821" s="317">
        <f t="shared" si="49"/>
        <v>0</v>
      </c>
      <c r="H1821" s="290">
        <v>44551</v>
      </c>
      <c r="I1821" s="291" t="s">
        <v>8678</v>
      </c>
      <c r="J1821" s="12"/>
      <c r="K1821" s="327"/>
    </row>
    <row r="1822" spans="1:11" s="42" customFormat="1" ht="141.75">
      <c r="A1822" s="45">
        <v>45</v>
      </c>
      <c r="B1822" s="292" t="s">
        <v>8679</v>
      </c>
      <c r="C1822" s="304" t="s">
        <v>8680</v>
      </c>
      <c r="D1822" s="294">
        <v>1</v>
      </c>
      <c r="E1822" s="295">
        <v>2082600</v>
      </c>
      <c r="F1822" s="295">
        <v>2082600</v>
      </c>
      <c r="G1822" s="317">
        <f t="shared" si="49"/>
        <v>0</v>
      </c>
      <c r="H1822" s="290">
        <v>44560</v>
      </c>
      <c r="I1822" s="291" t="s">
        <v>8681</v>
      </c>
      <c r="J1822" s="12"/>
      <c r="K1822" s="327"/>
    </row>
    <row r="1823" spans="1:11" s="42" customFormat="1" ht="409.5">
      <c r="A1823" s="45">
        <v>46</v>
      </c>
      <c r="B1823" s="292" t="s">
        <v>8682</v>
      </c>
      <c r="C1823" s="316" t="s">
        <v>8683</v>
      </c>
      <c r="D1823" s="294">
        <v>1</v>
      </c>
      <c r="E1823" s="295">
        <v>9213866.6699999999</v>
      </c>
      <c r="F1823" s="295">
        <v>9213866.6699999999</v>
      </c>
      <c r="G1823" s="317">
        <f t="shared" si="49"/>
        <v>0</v>
      </c>
      <c r="H1823" s="290">
        <v>44550</v>
      </c>
      <c r="I1823" s="291" t="s">
        <v>8684</v>
      </c>
      <c r="J1823" s="12"/>
      <c r="K1823" s="327"/>
    </row>
    <row r="1824" spans="1:11" s="42" customFormat="1" ht="161.25" customHeight="1">
      <c r="A1824" s="45">
        <v>47</v>
      </c>
      <c r="B1824" s="292" t="s">
        <v>8682</v>
      </c>
      <c r="C1824" s="328" t="s">
        <v>167</v>
      </c>
      <c r="D1824" s="294">
        <v>1</v>
      </c>
      <c r="E1824" s="295">
        <v>9029589.3399999999</v>
      </c>
      <c r="F1824" s="295">
        <v>9029589.3399999999</v>
      </c>
      <c r="G1824" s="317">
        <f t="shared" si="49"/>
        <v>0</v>
      </c>
      <c r="H1824" s="290">
        <v>44558</v>
      </c>
      <c r="I1824" s="291" t="s">
        <v>8685</v>
      </c>
      <c r="J1824" s="12"/>
      <c r="K1824" s="327"/>
    </row>
    <row r="1825" spans="1:10" s="67" customFormat="1" ht="21">
      <c r="A1825" s="104" t="s">
        <v>2259</v>
      </c>
      <c r="B1825" s="124" t="s">
        <v>6318</v>
      </c>
      <c r="C1825" s="125"/>
      <c r="D1825" s="66">
        <f>SUM(D1778:D1824)</f>
        <v>47</v>
      </c>
      <c r="E1825" s="60">
        <f>SUM(E1778:E1824)</f>
        <v>67706633.039999992</v>
      </c>
      <c r="F1825" s="76">
        <f>SUM(F1778:F1824)</f>
        <v>51176430.179999992</v>
      </c>
      <c r="G1825" s="76">
        <f>SUM(G1778:G1824)</f>
        <v>16530202.859999998</v>
      </c>
      <c r="H1825" s="62" t="s">
        <v>23</v>
      </c>
      <c r="I1825" s="107" t="s">
        <v>23</v>
      </c>
      <c r="J1825" s="11" t="s">
        <v>23</v>
      </c>
    </row>
    <row r="1826" spans="1:10" s="67" customFormat="1" ht="21">
      <c r="A1826" s="104" t="s">
        <v>2281</v>
      </c>
      <c r="B1826" s="1049" t="s">
        <v>3830</v>
      </c>
      <c r="C1826" s="1063"/>
      <c r="D1826" s="1063"/>
      <c r="E1826" s="1063"/>
      <c r="F1826" s="1063"/>
      <c r="G1826" s="1063"/>
      <c r="H1826" s="1063"/>
      <c r="I1826" s="1063"/>
      <c r="J1826" s="1064"/>
    </row>
    <row r="1827" spans="1:10" s="67" customFormat="1" ht="121.5">
      <c r="A1827" s="44">
        <v>1</v>
      </c>
      <c r="B1827" s="17" t="s">
        <v>6319</v>
      </c>
      <c r="C1827" s="293"/>
      <c r="D1827" s="293">
        <v>2</v>
      </c>
      <c r="E1827" s="296">
        <v>542800</v>
      </c>
      <c r="F1827" s="296">
        <v>9046.99</v>
      </c>
      <c r="G1827" s="317">
        <f t="shared" ref="G1827:G1889" si="50">E1827-F1827</f>
        <v>533753.01</v>
      </c>
      <c r="H1827" s="297">
        <v>42752</v>
      </c>
      <c r="I1827" s="296" t="s">
        <v>4399</v>
      </c>
      <c r="J1827" s="18" t="s">
        <v>23</v>
      </c>
    </row>
    <row r="1828" spans="1:10" s="67" customFormat="1" ht="121.5">
      <c r="A1828" s="44">
        <v>2</v>
      </c>
      <c r="B1828" s="329" t="s">
        <v>6320</v>
      </c>
      <c r="C1828" s="293"/>
      <c r="D1828" s="293">
        <v>2</v>
      </c>
      <c r="E1828" s="296">
        <v>190000</v>
      </c>
      <c r="F1828" s="296">
        <v>63333.58</v>
      </c>
      <c r="G1828" s="317">
        <f t="shared" si="50"/>
        <v>126666.42</v>
      </c>
      <c r="H1828" s="290">
        <v>42830</v>
      </c>
      <c r="I1828" s="296" t="s">
        <v>4400</v>
      </c>
      <c r="J1828" s="18" t="s">
        <v>23</v>
      </c>
    </row>
    <row r="1829" spans="1:10" s="67" customFormat="1" ht="121.5">
      <c r="A1829" s="44">
        <v>3</v>
      </c>
      <c r="B1829" s="17" t="s">
        <v>6321</v>
      </c>
      <c r="C1829" s="293"/>
      <c r="D1829" s="293">
        <v>2</v>
      </c>
      <c r="E1829" s="296">
        <v>89980</v>
      </c>
      <c r="F1829" s="296">
        <v>29992.84</v>
      </c>
      <c r="G1829" s="317">
        <f t="shared" si="50"/>
        <v>59987.16</v>
      </c>
      <c r="H1829" s="290">
        <v>42830</v>
      </c>
      <c r="I1829" s="296" t="s">
        <v>4400</v>
      </c>
      <c r="J1829" s="18" t="s">
        <v>23</v>
      </c>
    </row>
    <row r="1830" spans="1:10" s="67" customFormat="1" ht="121.5">
      <c r="A1830" s="44">
        <v>4</v>
      </c>
      <c r="B1830" s="12" t="s">
        <v>6322</v>
      </c>
      <c r="C1830" s="293"/>
      <c r="D1830" s="293">
        <v>1</v>
      </c>
      <c r="E1830" s="296">
        <v>54570</v>
      </c>
      <c r="F1830" s="296">
        <v>19489.439999999999</v>
      </c>
      <c r="G1830" s="317">
        <f t="shared" si="50"/>
        <v>35080.559999999998</v>
      </c>
      <c r="H1830" s="297">
        <v>42892</v>
      </c>
      <c r="I1830" s="296" t="s">
        <v>4401</v>
      </c>
      <c r="J1830" s="18" t="s">
        <v>23</v>
      </c>
    </row>
    <row r="1831" spans="1:10" s="67" customFormat="1" ht="121.5">
      <c r="A1831" s="44">
        <v>5</v>
      </c>
      <c r="B1831" s="292" t="s">
        <v>4415</v>
      </c>
      <c r="C1831" s="286"/>
      <c r="D1831" s="294">
        <v>1</v>
      </c>
      <c r="E1831" s="295">
        <v>190000</v>
      </c>
      <c r="F1831" s="295">
        <v>0</v>
      </c>
      <c r="G1831" s="317">
        <f t="shared" si="50"/>
        <v>190000</v>
      </c>
      <c r="H1831" s="290">
        <v>42558</v>
      </c>
      <c r="I1831" s="291" t="s">
        <v>4341</v>
      </c>
      <c r="J1831" s="18" t="s">
        <v>23</v>
      </c>
    </row>
    <row r="1832" spans="1:10" s="67" customFormat="1" ht="121.5">
      <c r="A1832" s="44">
        <v>6</v>
      </c>
      <c r="B1832" s="292" t="s">
        <v>6323</v>
      </c>
      <c r="C1832" s="286"/>
      <c r="D1832" s="294">
        <v>2</v>
      </c>
      <c r="E1832" s="295">
        <f>157315*2</f>
        <v>314630</v>
      </c>
      <c r="F1832" s="295">
        <v>0</v>
      </c>
      <c r="G1832" s="317">
        <f t="shared" si="50"/>
        <v>314630</v>
      </c>
      <c r="H1832" s="290">
        <v>42558</v>
      </c>
      <c r="I1832" s="291" t="s">
        <v>4341</v>
      </c>
      <c r="J1832" s="18" t="s">
        <v>23</v>
      </c>
    </row>
    <row r="1833" spans="1:10" s="67" customFormat="1" ht="121.5">
      <c r="A1833" s="44">
        <v>7</v>
      </c>
      <c r="B1833" s="292" t="s">
        <v>6324</v>
      </c>
      <c r="C1833" s="286" t="s">
        <v>6325</v>
      </c>
      <c r="D1833" s="294">
        <v>1</v>
      </c>
      <c r="E1833" s="295">
        <v>55900</v>
      </c>
      <c r="F1833" s="295">
        <v>0</v>
      </c>
      <c r="G1833" s="317">
        <f t="shared" si="50"/>
        <v>55900</v>
      </c>
      <c r="H1833" s="290">
        <v>42558</v>
      </c>
      <c r="I1833" s="291" t="s">
        <v>4341</v>
      </c>
      <c r="J1833" s="18" t="s">
        <v>23</v>
      </c>
    </row>
    <row r="1834" spans="1:10" s="67" customFormat="1" ht="121.5">
      <c r="A1834" s="44">
        <v>8</v>
      </c>
      <c r="B1834" s="292" t="s">
        <v>6326</v>
      </c>
      <c r="C1834" s="286"/>
      <c r="D1834" s="294">
        <v>1</v>
      </c>
      <c r="E1834" s="295">
        <v>83050.850000000006</v>
      </c>
      <c r="F1834" s="295">
        <v>0</v>
      </c>
      <c r="G1834" s="317">
        <f t="shared" si="50"/>
        <v>83050.850000000006</v>
      </c>
      <c r="H1834" s="290">
        <v>42558</v>
      </c>
      <c r="I1834" s="291" t="s">
        <v>4341</v>
      </c>
      <c r="J1834" s="330" t="s">
        <v>23</v>
      </c>
    </row>
    <row r="1835" spans="1:10" s="67" customFormat="1" ht="121.5">
      <c r="A1835" s="44">
        <v>9</v>
      </c>
      <c r="B1835" s="292" t="s">
        <v>6327</v>
      </c>
      <c r="C1835" s="286"/>
      <c r="D1835" s="294">
        <v>1</v>
      </c>
      <c r="E1835" s="295">
        <v>37288.14</v>
      </c>
      <c r="F1835" s="295">
        <v>0</v>
      </c>
      <c r="G1835" s="317">
        <f t="shared" si="50"/>
        <v>37288.14</v>
      </c>
      <c r="H1835" s="290">
        <v>42558</v>
      </c>
      <c r="I1835" s="291" t="s">
        <v>4341</v>
      </c>
      <c r="J1835" s="331"/>
    </row>
    <row r="1836" spans="1:10" s="67" customFormat="1" ht="121.5">
      <c r="A1836" s="44">
        <v>10</v>
      </c>
      <c r="B1836" s="292" t="s">
        <v>6328</v>
      </c>
      <c r="C1836" s="292"/>
      <c r="D1836" s="294">
        <v>1</v>
      </c>
      <c r="E1836" s="295">
        <v>420778.23</v>
      </c>
      <c r="F1836" s="295">
        <v>0</v>
      </c>
      <c r="G1836" s="317">
        <f t="shared" si="50"/>
        <v>420778.23</v>
      </c>
      <c r="H1836" s="290">
        <v>42558</v>
      </c>
      <c r="I1836" s="291" t="s">
        <v>4341</v>
      </c>
      <c r="J1836" s="331"/>
    </row>
    <row r="1837" spans="1:10" s="67" customFormat="1" ht="121.5">
      <c r="A1837" s="44">
        <v>11</v>
      </c>
      <c r="B1837" s="332" t="s">
        <v>4402</v>
      </c>
      <c r="C1837" s="286" t="s">
        <v>4403</v>
      </c>
      <c r="D1837" s="321">
        <v>6</v>
      </c>
      <c r="E1837" s="322">
        <v>917676</v>
      </c>
      <c r="F1837" s="322">
        <v>0</v>
      </c>
      <c r="G1837" s="317">
        <f t="shared" si="50"/>
        <v>917676</v>
      </c>
      <c r="H1837" s="290">
        <v>42558</v>
      </c>
      <c r="I1837" s="291" t="s">
        <v>4341</v>
      </c>
      <c r="J1837" s="331"/>
    </row>
    <row r="1838" spans="1:10" s="67" customFormat="1" ht="40.5">
      <c r="A1838" s="44">
        <v>12</v>
      </c>
      <c r="B1838" s="333" t="s">
        <v>4404</v>
      </c>
      <c r="C1838" s="333" t="s">
        <v>4405</v>
      </c>
      <c r="D1838" s="294">
        <v>1</v>
      </c>
      <c r="E1838" s="295">
        <v>1426232</v>
      </c>
      <c r="F1838" s="295">
        <v>0</v>
      </c>
      <c r="G1838" s="317">
        <f t="shared" si="50"/>
        <v>1426232</v>
      </c>
      <c r="H1838" s="297">
        <v>42557</v>
      </c>
      <c r="I1838" s="296" t="s">
        <v>4406</v>
      </c>
      <c r="J1838" s="7"/>
    </row>
    <row r="1839" spans="1:10" s="67" customFormat="1" ht="40.5">
      <c r="A1839" s="44">
        <v>13</v>
      </c>
      <c r="B1839" s="334" t="s">
        <v>4407</v>
      </c>
      <c r="C1839" s="293"/>
      <c r="D1839" s="294">
        <v>1</v>
      </c>
      <c r="E1839" s="295">
        <v>168400</v>
      </c>
      <c r="F1839" s="295">
        <v>0</v>
      </c>
      <c r="G1839" s="317">
        <f t="shared" si="50"/>
        <v>168400</v>
      </c>
      <c r="H1839" s="297">
        <v>42557</v>
      </c>
      <c r="I1839" s="296" t="s">
        <v>4406</v>
      </c>
      <c r="J1839" s="335"/>
    </row>
    <row r="1840" spans="1:10" s="67" customFormat="1" ht="121.5">
      <c r="A1840" s="44">
        <v>14</v>
      </c>
      <c r="B1840" s="336" t="s">
        <v>4408</v>
      </c>
      <c r="C1840" s="293" t="s">
        <v>4409</v>
      </c>
      <c r="D1840" s="294">
        <v>1</v>
      </c>
      <c r="E1840" s="295">
        <v>949483.5</v>
      </c>
      <c r="F1840" s="295">
        <v>0</v>
      </c>
      <c r="G1840" s="317">
        <f t="shared" si="50"/>
        <v>949483.5</v>
      </c>
      <c r="H1840" s="297">
        <v>42643</v>
      </c>
      <c r="I1840" s="303" t="s">
        <v>4410</v>
      </c>
      <c r="J1840" s="335"/>
    </row>
    <row r="1841" spans="1:10" s="67" customFormat="1" ht="121.5">
      <c r="A1841" s="44">
        <v>15</v>
      </c>
      <c r="B1841" s="292" t="s">
        <v>4408</v>
      </c>
      <c r="C1841" s="306" t="s">
        <v>4411</v>
      </c>
      <c r="D1841" s="337">
        <v>1</v>
      </c>
      <c r="E1841" s="307">
        <v>1985205.99</v>
      </c>
      <c r="F1841" s="307">
        <v>0</v>
      </c>
      <c r="G1841" s="317">
        <f t="shared" si="50"/>
        <v>1985205.99</v>
      </c>
      <c r="H1841" s="290">
        <v>42643</v>
      </c>
      <c r="I1841" s="291" t="s">
        <v>4410</v>
      </c>
      <c r="J1841" s="335"/>
    </row>
    <row r="1842" spans="1:10" s="67" customFormat="1" ht="121.5">
      <c r="A1842" s="44">
        <v>16</v>
      </c>
      <c r="B1842" s="292" t="s">
        <v>4412</v>
      </c>
      <c r="C1842" s="293" t="s">
        <v>4413</v>
      </c>
      <c r="D1842" s="294">
        <v>1</v>
      </c>
      <c r="E1842" s="295">
        <v>1270358.3</v>
      </c>
      <c r="F1842" s="295">
        <v>0</v>
      </c>
      <c r="G1842" s="317">
        <f t="shared" si="50"/>
        <v>1270358.3</v>
      </c>
      <c r="H1842" s="290">
        <v>42643</v>
      </c>
      <c r="I1842" s="291" t="s">
        <v>4410</v>
      </c>
      <c r="J1842" s="335"/>
    </row>
    <row r="1843" spans="1:10" s="67" customFormat="1" ht="40.5">
      <c r="A1843" s="44">
        <v>17</v>
      </c>
      <c r="B1843" s="17" t="s">
        <v>6320</v>
      </c>
      <c r="C1843" s="286"/>
      <c r="D1843" s="293">
        <v>1</v>
      </c>
      <c r="E1843" s="296">
        <v>95000</v>
      </c>
      <c r="F1843" s="296">
        <v>28273.919999999998</v>
      </c>
      <c r="G1843" s="317">
        <f t="shared" si="50"/>
        <v>66726.080000000002</v>
      </c>
      <c r="H1843" s="290">
        <v>42760</v>
      </c>
      <c r="I1843" s="286" t="s">
        <v>4414</v>
      </c>
      <c r="J1843" s="335"/>
    </row>
    <row r="1844" spans="1:10" s="67" customFormat="1" ht="141.75">
      <c r="A1844" s="44">
        <v>18</v>
      </c>
      <c r="B1844" s="319" t="s">
        <v>6329</v>
      </c>
      <c r="C1844" s="286" t="s">
        <v>4416</v>
      </c>
      <c r="D1844" s="321">
        <v>1</v>
      </c>
      <c r="E1844" s="322">
        <v>170871.2</v>
      </c>
      <c r="F1844" s="322">
        <v>0</v>
      </c>
      <c r="G1844" s="317">
        <f t="shared" si="50"/>
        <v>170871.2</v>
      </c>
      <c r="H1844" s="290">
        <v>43075</v>
      </c>
      <c r="I1844" s="291" t="s">
        <v>4417</v>
      </c>
      <c r="J1844" s="335"/>
    </row>
    <row r="1845" spans="1:10" s="67" customFormat="1" ht="60.75">
      <c r="A1845" s="44">
        <v>19</v>
      </c>
      <c r="B1845" s="319" t="s">
        <v>6330</v>
      </c>
      <c r="C1845" s="286"/>
      <c r="D1845" s="321">
        <v>1</v>
      </c>
      <c r="E1845" s="322">
        <v>191100</v>
      </c>
      <c r="F1845" s="322">
        <v>47775</v>
      </c>
      <c r="G1845" s="317">
        <f t="shared" si="50"/>
        <v>143325</v>
      </c>
      <c r="H1845" s="290">
        <v>43172</v>
      </c>
      <c r="I1845" s="291" t="s">
        <v>4418</v>
      </c>
      <c r="J1845" s="335"/>
    </row>
    <row r="1846" spans="1:10" s="67" customFormat="1" ht="121.5">
      <c r="A1846" s="44">
        <v>20</v>
      </c>
      <c r="B1846" s="319" t="s">
        <v>6331</v>
      </c>
      <c r="C1846" s="286"/>
      <c r="D1846" s="321">
        <v>1</v>
      </c>
      <c r="E1846" s="322">
        <v>185000</v>
      </c>
      <c r="F1846" s="322">
        <v>0</v>
      </c>
      <c r="G1846" s="317">
        <f t="shared" si="50"/>
        <v>185000</v>
      </c>
      <c r="H1846" s="290">
        <v>43171</v>
      </c>
      <c r="I1846" s="291" t="s">
        <v>4395</v>
      </c>
      <c r="J1846" s="335"/>
    </row>
    <row r="1847" spans="1:10" s="67" customFormat="1" ht="121.5">
      <c r="A1847" s="44">
        <v>21</v>
      </c>
      <c r="B1847" s="319" t="s">
        <v>6332</v>
      </c>
      <c r="C1847" s="286"/>
      <c r="D1847" s="321">
        <v>1</v>
      </c>
      <c r="E1847" s="322">
        <v>66890</v>
      </c>
      <c r="F1847" s="322">
        <v>0</v>
      </c>
      <c r="G1847" s="317">
        <f t="shared" si="50"/>
        <v>66890</v>
      </c>
      <c r="H1847" s="290">
        <v>43123</v>
      </c>
      <c r="I1847" s="296" t="s">
        <v>4419</v>
      </c>
      <c r="J1847" s="335"/>
    </row>
    <row r="1848" spans="1:10" s="67" customFormat="1" ht="60.75">
      <c r="A1848" s="44">
        <v>22</v>
      </c>
      <c r="B1848" s="332" t="s">
        <v>4420</v>
      </c>
      <c r="C1848" s="286"/>
      <c r="D1848" s="321">
        <v>1</v>
      </c>
      <c r="E1848" s="322">
        <v>120000</v>
      </c>
      <c r="F1848" s="322">
        <v>46000</v>
      </c>
      <c r="G1848" s="317">
        <f t="shared" si="50"/>
        <v>74000</v>
      </c>
      <c r="H1848" s="290">
        <v>43434</v>
      </c>
      <c r="I1848" s="291" t="s">
        <v>4421</v>
      </c>
      <c r="J1848" s="335"/>
    </row>
    <row r="1849" spans="1:10" s="67" customFormat="1" ht="121.5">
      <c r="A1849" s="44">
        <v>23</v>
      </c>
      <c r="B1849" s="338" t="s">
        <v>6333</v>
      </c>
      <c r="C1849" s="339"/>
      <c r="D1849" s="340">
        <v>3</v>
      </c>
      <c r="E1849" s="340">
        <v>132000</v>
      </c>
      <c r="F1849" s="340">
        <v>0</v>
      </c>
      <c r="G1849" s="317">
        <f t="shared" si="50"/>
        <v>132000</v>
      </c>
      <c r="H1849" s="341">
        <v>43271</v>
      </c>
      <c r="I1849" s="291" t="s">
        <v>4422</v>
      </c>
      <c r="J1849" s="335"/>
    </row>
    <row r="1850" spans="1:10" s="67" customFormat="1" ht="40.5">
      <c r="A1850" s="44">
        <v>24</v>
      </c>
      <c r="B1850" s="332" t="s">
        <v>4435</v>
      </c>
      <c r="C1850" s="286"/>
      <c r="D1850" s="321">
        <v>1</v>
      </c>
      <c r="E1850" s="322">
        <v>117000</v>
      </c>
      <c r="F1850" s="322">
        <v>70200</v>
      </c>
      <c r="G1850" s="317">
        <f t="shared" si="50"/>
        <v>46800</v>
      </c>
      <c r="H1850" s="290">
        <v>43828</v>
      </c>
      <c r="I1850" s="291" t="s">
        <v>6334</v>
      </c>
      <c r="J1850" s="335"/>
    </row>
    <row r="1851" spans="1:10" s="67" customFormat="1" ht="121.5">
      <c r="A1851" s="44">
        <v>25</v>
      </c>
      <c r="B1851" s="332" t="s">
        <v>6335</v>
      </c>
      <c r="C1851" s="286"/>
      <c r="D1851" s="321">
        <v>1</v>
      </c>
      <c r="E1851" s="322">
        <v>81000</v>
      </c>
      <c r="F1851" s="322">
        <v>0</v>
      </c>
      <c r="G1851" s="317">
        <f t="shared" si="50"/>
        <v>81000</v>
      </c>
      <c r="H1851" s="290">
        <v>43808</v>
      </c>
      <c r="I1851" s="291" t="s">
        <v>6336</v>
      </c>
      <c r="J1851" s="335"/>
    </row>
    <row r="1852" spans="1:10" s="67" customFormat="1" ht="60.75">
      <c r="A1852" s="44">
        <v>26</v>
      </c>
      <c r="B1852" s="332" t="s">
        <v>4430</v>
      </c>
      <c r="C1852" s="286"/>
      <c r="D1852" s="321">
        <v>1</v>
      </c>
      <c r="E1852" s="322">
        <v>124900</v>
      </c>
      <c r="F1852" s="322">
        <v>0</v>
      </c>
      <c r="G1852" s="317">
        <f t="shared" si="50"/>
        <v>124900</v>
      </c>
      <c r="H1852" s="290">
        <v>43682</v>
      </c>
      <c r="I1852" s="291" t="s">
        <v>6337</v>
      </c>
      <c r="J1852" s="335"/>
    </row>
    <row r="1853" spans="1:10" s="67" customFormat="1" ht="117" customHeight="1">
      <c r="A1853" s="44">
        <v>27</v>
      </c>
      <c r="B1853" s="332" t="s">
        <v>6338</v>
      </c>
      <c r="C1853" s="286" t="s">
        <v>6301</v>
      </c>
      <c r="D1853" s="321">
        <v>2</v>
      </c>
      <c r="E1853" s="322">
        <v>205000</v>
      </c>
      <c r="F1853" s="322">
        <v>157166.76</v>
      </c>
      <c r="G1853" s="317">
        <f t="shared" si="50"/>
        <v>47833.239999999991</v>
      </c>
      <c r="H1853" s="290">
        <v>44106</v>
      </c>
      <c r="I1853" s="291" t="s">
        <v>8690</v>
      </c>
      <c r="J1853" s="335"/>
    </row>
    <row r="1854" spans="1:10" s="67" customFormat="1" ht="40.5">
      <c r="A1854" s="44">
        <v>28</v>
      </c>
      <c r="B1854" s="332" t="s">
        <v>4429</v>
      </c>
      <c r="C1854" s="286"/>
      <c r="D1854" s="321">
        <v>2</v>
      </c>
      <c r="E1854" s="322">
        <v>117000</v>
      </c>
      <c r="F1854" s="322">
        <v>0</v>
      </c>
      <c r="G1854" s="317">
        <f t="shared" si="50"/>
        <v>117000</v>
      </c>
      <c r="H1854" s="290">
        <v>43584</v>
      </c>
      <c r="I1854" s="291" t="s">
        <v>6339</v>
      </c>
      <c r="J1854" s="335"/>
    </row>
    <row r="1855" spans="1:10" s="67" customFormat="1" ht="121.5">
      <c r="A1855" s="44">
        <v>29</v>
      </c>
      <c r="B1855" s="332" t="s">
        <v>6340</v>
      </c>
      <c r="C1855" s="286" t="s">
        <v>6341</v>
      </c>
      <c r="D1855" s="321">
        <v>1</v>
      </c>
      <c r="E1855" s="322">
        <v>89290</v>
      </c>
      <c r="F1855" s="322">
        <v>0</v>
      </c>
      <c r="G1855" s="317">
        <f t="shared" si="50"/>
        <v>89290</v>
      </c>
      <c r="H1855" s="290">
        <v>43545</v>
      </c>
      <c r="I1855" s="291" t="s">
        <v>6342</v>
      </c>
      <c r="J1855" s="335"/>
    </row>
    <row r="1856" spans="1:10" s="67" customFormat="1" ht="121.5">
      <c r="A1856" s="44">
        <v>30</v>
      </c>
      <c r="B1856" s="332" t="s">
        <v>8691</v>
      </c>
      <c r="C1856" s="286" t="s">
        <v>6343</v>
      </c>
      <c r="D1856" s="321">
        <v>1</v>
      </c>
      <c r="E1856" s="322">
        <v>1121300</v>
      </c>
      <c r="F1856" s="322">
        <v>151601.39000000001</v>
      </c>
      <c r="G1856" s="317">
        <f t="shared" si="50"/>
        <v>969698.61</v>
      </c>
      <c r="H1856" s="290">
        <v>43545</v>
      </c>
      <c r="I1856" s="291" t="s">
        <v>6342</v>
      </c>
      <c r="J1856" s="335"/>
    </row>
    <row r="1857" spans="1:10" s="67" customFormat="1" ht="121.5">
      <c r="A1857" s="44">
        <v>31</v>
      </c>
      <c r="B1857" s="332" t="s">
        <v>6344</v>
      </c>
      <c r="C1857" s="286" t="s">
        <v>6343</v>
      </c>
      <c r="D1857" s="321">
        <v>1</v>
      </c>
      <c r="E1857" s="322">
        <v>61980</v>
      </c>
      <c r="F1857" s="322">
        <v>0</v>
      </c>
      <c r="G1857" s="317">
        <f t="shared" si="50"/>
        <v>61980</v>
      </c>
      <c r="H1857" s="290">
        <v>43545</v>
      </c>
      <c r="I1857" s="291" t="s">
        <v>6342</v>
      </c>
      <c r="J1857" s="335"/>
    </row>
    <row r="1858" spans="1:10" s="67" customFormat="1" ht="121.5">
      <c r="A1858" s="44">
        <v>32</v>
      </c>
      <c r="B1858" s="332" t="s">
        <v>6345</v>
      </c>
      <c r="C1858" s="286" t="s">
        <v>6343</v>
      </c>
      <c r="D1858" s="321">
        <v>1</v>
      </c>
      <c r="E1858" s="322">
        <v>525000</v>
      </c>
      <c r="F1858" s="322">
        <v>119687.5</v>
      </c>
      <c r="G1858" s="317">
        <f t="shared" si="50"/>
        <v>405312.5</v>
      </c>
      <c r="H1858" s="290">
        <v>43545</v>
      </c>
      <c r="I1858" s="291" t="s">
        <v>6342</v>
      </c>
      <c r="J1858" s="335"/>
    </row>
    <row r="1859" spans="1:10" s="67" customFormat="1" ht="121.5">
      <c r="A1859" s="44">
        <v>33</v>
      </c>
      <c r="B1859" s="332" t="s">
        <v>6346</v>
      </c>
      <c r="C1859" s="286" t="s">
        <v>6347</v>
      </c>
      <c r="D1859" s="321">
        <v>1</v>
      </c>
      <c r="E1859" s="322">
        <v>2362045</v>
      </c>
      <c r="F1859" s="322">
        <v>1279441.5</v>
      </c>
      <c r="G1859" s="317">
        <f t="shared" si="50"/>
        <v>1082603.5</v>
      </c>
      <c r="H1859" s="290">
        <v>43545</v>
      </c>
      <c r="I1859" s="291" t="s">
        <v>6342</v>
      </c>
      <c r="J1859" s="335"/>
    </row>
    <row r="1860" spans="1:10" s="67" customFormat="1" ht="121.5">
      <c r="A1860" s="44">
        <v>34</v>
      </c>
      <c r="B1860" s="332" t="s">
        <v>4434</v>
      </c>
      <c r="C1860" s="286" t="s">
        <v>6347</v>
      </c>
      <c r="D1860" s="321">
        <v>1</v>
      </c>
      <c r="E1860" s="322">
        <v>78881.73</v>
      </c>
      <c r="F1860" s="322">
        <v>0</v>
      </c>
      <c r="G1860" s="317">
        <f t="shared" si="50"/>
        <v>78881.73</v>
      </c>
      <c r="H1860" s="290">
        <v>43808</v>
      </c>
      <c r="I1860" s="291" t="s">
        <v>6336</v>
      </c>
      <c r="J1860" s="335"/>
    </row>
    <row r="1861" spans="1:10" s="67" customFormat="1" ht="60.75">
      <c r="A1861" s="44">
        <v>35</v>
      </c>
      <c r="B1861" s="332" t="s">
        <v>4431</v>
      </c>
      <c r="C1861" s="286" t="s">
        <v>6348</v>
      </c>
      <c r="D1861" s="321">
        <v>3</v>
      </c>
      <c r="E1861" s="322">
        <v>240000</v>
      </c>
      <c r="F1861" s="322">
        <v>0</v>
      </c>
      <c r="G1861" s="317">
        <f t="shared" si="50"/>
        <v>240000</v>
      </c>
      <c r="H1861" s="290">
        <v>43682</v>
      </c>
      <c r="I1861" s="291" t="s">
        <v>6337</v>
      </c>
      <c r="J1861" s="335"/>
    </row>
    <row r="1862" spans="1:10" s="67" customFormat="1" ht="60.75">
      <c r="A1862" s="44">
        <v>36</v>
      </c>
      <c r="B1862" s="332" t="s">
        <v>4431</v>
      </c>
      <c r="C1862" s="286" t="s">
        <v>6349</v>
      </c>
      <c r="D1862" s="321">
        <v>1</v>
      </c>
      <c r="E1862" s="322">
        <v>75000</v>
      </c>
      <c r="F1862" s="322">
        <v>0</v>
      </c>
      <c r="G1862" s="317">
        <f t="shared" si="50"/>
        <v>75000</v>
      </c>
      <c r="H1862" s="290">
        <v>43682</v>
      </c>
      <c r="I1862" s="291" t="s">
        <v>6337</v>
      </c>
      <c r="J1862" s="335"/>
    </row>
    <row r="1863" spans="1:10" s="67" customFormat="1" ht="121.5">
      <c r="A1863" s="44">
        <v>37</v>
      </c>
      <c r="B1863" s="332" t="s">
        <v>4432</v>
      </c>
      <c r="C1863" s="286" t="s">
        <v>6350</v>
      </c>
      <c r="D1863" s="321">
        <v>1</v>
      </c>
      <c r="E1863" s="322">
        <v>98667</v>
      </c>
      <c r="F1863" s="322">
        <v>0</v>
      </c>
      <c r="G1863" s="317">
        <f t="shared" si="50"/>
        <v>98667</v>
      </c>
      <c r="H1863" s="290">
        <v>43808</v>
      </c>
      <c r="I1863" s="291" t="s">
        <v>6336</v>
      </c>
      <c r="J1863" s="335"/>
    </row>
    <row r="1864" spans="1:10" s="67" customFormat="1" ht="121.5">
      <c r="A1864" s="44">
        <v>38</v>
      </c>
      <c r="B1864" s="332" t="s">
        <v>4432</v>
      </c>
      <c r="C1864" s="286" t="s">
        <v>6351</v>
      </c>
      <c r="D1864" s="321">
        <v>1</v>
      </c>
      <c r="E1864" s="322">
        <v>99852</v>
      </c>
      <c r="F1864" s="322">
        <v>0</v>
      </c>
      <c r="G1864" s="317">
        <f t="shared" si="50"/>
        <v>99852</v>
      </c>
      <c r="H1864" s="290">
        <v>43808</v>
      </c>
      <c r="I1864" s="291" t="s">
        <v>6336</v>
      </c>
      <c r="J1864" s="335"/>
    </row>
    <row r="1865" spans="1:10" s="67" customFormat="1" ht="121.5">
      <c r="A1865" s="44">
        <v>39</v>
      </c>
      <c r="B1865" s="332" t="s">
        <v>4432</v>
      </c>
      <c r="C1865" s="286" t="s">
        <v>6352</v>
      </c>
      <c r="D1865" s="321">
        <v>1</v>
      </c>
      <c r="E1865" s="322">
        <v>99000</v>
      </c>
      <c r="F1865" s="322">
        <v>0</v>
      </c>
      <c r="G1865" s="317">
        <f t="shared" si="50"/>
        <v>99000</v>
      </c>
      <c r="H1865" s="290">
        <v>43808</v>
      </c>
      <c r="I1865" s="291" t="s">
        <v>6336</v>
      </c>
      <c r="J1865" s="335"/>
    </row>
    <row r="1866" spans="1:10" s="67" customFormat="1" ht="121.5">
      <c r="A1866" s="44">
        <v>40</v>
      </c>
      <c r="B1866" s="332" t="s">
        <v>4432</v>
      </c>
      <c r="C1866" s="286" t="s">
        <v>6353</v>
      </c>
      <c r="D1866" s="321">
        <v>1</v>
      </c>
      <c r="E1866" s="322">
        <v>93792</v>
      </c>
      <c r="F1866" s="322">
        <v>0</v>
      </c>
      <c r="G1866" s="317">
        <f t="shared" si="50"/>
        <v>93792</v>
      </c>
      <c r="H1866" s="290">
        <v>43808</v>
      </c>
      <c r="I1866" s="291" t="s">
        <v>6336</v>
      </c>
      <c r="J1866" s="335"/>
    </row>
    <row r="1867" spans="1:10" s="67" customFormat="1" ht="121.5">
      <c r="A1867" s="44">
        <v>41</v>
      </c>
      <c r="B1867" s="332" t="s">
        <v>4432</v>
      </c>
      <c r="C1867" s="286" t="s">
        <v>6354</v>
      </c>
      <c r="D1867" s="321">
        <v>1</v>
      </c>
      <c r="E1867" s="322">
        <v>110580</v>
      </c>
      <c r="F1867" s="322">
        <v>78985.679999999993</v>
      </c>
      <c r="G1867" s="317">
        <f t="shared" si="50"/>
        <v>31594.320000000007</v>
      </c>
      <c r="H1867" s="290">
        <v>43808</v>
      </c>
      <c r="I1867" s="291" t="s">
        <v>6336</v>
      </c>
      <c r="J1867" s="335"/>
    </row>
    <row r="1868" spans="1:10" s="67" customFormat="1" ht="121.5">
      <c r="A1868" s="44">
        <v>42</v>
      </c>
      <c r="B1868" s="332" t="s">
        <v>4433</v>
      </c>
      <c r="C1868" s="286" t="s">
        <v>6355</v>
      </c>
      <c r="D1868" s="321">
        <v>1</v>
      </c>
      <c r="E1868" s="322">
        <v>50789</v>
      </c>
      <c r="F1868" s="322">
        <v>0</v>
      </c>
      <c r="G1868" s="317">
        <f t="shared" si="50"/>
        <v>50789</v>
      </c>
      <c r="H1868" s="290">
        <v>43808</v>
      </c>
      <c r="I1868" s="291" t="s">
        <v>6336</v>
      </c>
      <c r="J1868" s="335"/>
    </row>
    <row r="1869" spans="1:10" s="67" customFormat="1" ht="121.5">
      <c r="A1869" s="44">
        <v>43</v>
      </c>
      <c r="B1869" s="332" t="s">
        <v>4432</v>
      </c>
      <c r="C1869" s="286" t="s">
        <v>6356</v>
      </c>
      <c r="D1869" s="321">
        <v>1</v>
      </c>
      <c r="E1869" s="322">
        <v>99288</v>
      </c>
      <c r="F1869" s="322">
        <v>0</v>
      </c>
      <c r="G1869" s="317">
        <f t="shared" si="50"/>
        <v>99288</v>
      </c>
      <c r="H1869" s="290">
        <v>43808</v>
      </c>
      <c r="I1869" s="291" t="s">
        <v>6336</v>
      </c>
      <c r="J1869" s="335"/>
    </row>
    <row r="1870" spans="1:10" s="67" customFormat="1" ht="121.5">
      <c r="A1870" s="44">
        <v>44</v>
      </c>
      <c r="B1870" s="332" t="s">
        <v>4432</v>
      </c>
      <c r="C1870" s="286" t="s">
        <v>6357</v>
      </c>
      <c r="D1870" s="321">
        <v>3</v>
      </c>
      <c r="E1870" s="322">
        <v>200754.34</v>
      </c>
      <c r="F1870" s="322">
        <v>0</v>
      </c>
      <c r="G1870" s="317">
        <f t="shared" si="50"/>
        <v>200754.34</v>
      </c>
      <c r="H1870" s="290">
        <v>43808</v>
      </c>
      <c r="I1870" s="291" t="s">
        <v>6336</v>
      </c>
      <c r="J1870" s="335"/>
    </row>
    <row r="1871" spans="1:10" s="67" customFormat="1" ht="121.5">
      <c r="A1871" s="44">
        <v>45</v>
      </c>
      <c r="B1871" s="332" t="s">
        <v>4432</v>
      </c>
      <c r="C1871" s="286" t="s">
        <v>6358</v>
      </c>
      <c r="D1871" s="321">
        <v>1</v>
      </c>
      <c r="E1871" s="322">
        <v>96035</v>
      </c>
      <c r="F1871" s="322">
        <v>0</v>
      </c>
      <c r="G1871" s="317">
        <f t="shared" si="50"/>
        <v>96035</v>
      </c>
      <c r="H1871" s="290">
        <v>43808</v>
      </c>
      <c r="I1871" s="291" t="s">
        <v>6336</v>
      </c>
      <c r="J1871" s="335"/>
    </row>
    <row r="1872" spans="1:10" s="67" customFormat="1" ht="121.5">
      <c r="A1872" s="44">
        <v>46</v>
      </c>
      <c r="B1872" s="332" t="s">
        <v>4432</v>
      </c>
      <c r="C1872" s="286" t="s">
        <v>6359</v>
      </c>
      <c r="D1872" s="321"/>
      <c r="E1872" s="322">
        <v>233017.91</v>
      </c>
      <c r="F1872" s="322">
        <v>163528.43</v>
      </c>
      <c r="G1872" s="317">
        <f t="shared" si="50"/>
        <v>69489.48000000001</v>
      </c>
      <c r="H1872" s="290">
        <v>43808</v>
      </c>
      <c r="I1872" s="291" t="s">
        <v>6336</v>
      </c>
      <c r="J1872" s="335"/>
    </row>
    <row r="1873" spans="1:10" s="67" customFormat="1" ht="121.5">
      <c r="A1873" s="44">
        <v>47</v>
      </c>
      <c r="B1873" s="332" t="s">
        <v>4432</v>
      </c>
      <c r="C1873" s="286" t="s">
        <v>6360</v>
      </c>
      <c r="D1873" s="321"/>
      <c r="E1873" s="322">
        <v>134912</v>
      </c>
      <c r="F1873" s="322">
        <v>96365.6</v>
      </c>
      <c r="G1873" s="317">
        <f t="shared" si="50"/>
        <v>38546.399999999994</v>
      </c>
      <c r="H1873" s="290">
        <v>43808</v>
      </c>
      <c r="I1873" s="291" t="s">
        <v>6336</v>
      </c>
      <c r="J1873" s="335"/>
    </row>
    <row r="1874" spans="1:10" s="67" customFormat="1" ht="121.5">
      <c r="A1874" s="44">
        <v>48</v>
      </c>
      <c r="B1874" s="332" t="s">
        <v>4432</v>
      </c>
      <c r="C1874" s="286" t="s">
        <v>6361</v>
      </c>
      <c r="D1874" s="321">
        <v>1</v>
      </c>
      <c r="E1874" s="322">
        <v>98920</v>
      </c>
      <c r="F1874" s="322">
        <v>0</v>
      </c>
      <c r="G1874" s="317">
        <f t="shared" si="50"/>
        <v>98920</v>
      </c>
      <c r="H1874" s="290">
        <v>43808</v>
      </c>
      <c r="I1874" s="291" t="s">
        <v>6336</v>
      </c>
      <c r="J1874" s="335"/>
    </row>
    <row r="1875" spans="1:10" s="67" customFormat="1" ht="121.5">
      <c r="A1875" s="44">
        <v>49</v>
      </c>
      <c r="B1875" s="332" t="s">
        <v>6346</v>
      </c>
      <c r="C1875" s="286" t="s">
        <v>6362</v>
      </c>
      <c r="D1875" s="321">
        <v>1</v>
      </c>
      <c r="E1875" s="322">
        <v>3030897</v>
      </c>
      <c r="F1875" s="322">
        <v>2614148.58</v>
      </c>
      <c r="G1875" s="317">
        <f t="shared" si="50"/>
        <v>416748.41999999993</v>
      </c>
      <c r="H1875" s="290">
        <v>43545</v>
      </c>
      <c r="I1875" s="291" t="s">
        <v>6342</v>
      </c>
      <c r="J1875" s="335"/>
    </row>
    <row r="1876" spans="1:10" s="67" customFormat="1" ht="121.5">
      <c r="A1876" s="44">
        <v>50</v>
      </c>
      <c r="B1876" s="332" t="s">
        <v>6346</v>
      </c>
      <c r="C1876" s="286" t="s">
        <v>6363</v>
      </c>
      <c r="D1876" s="321">
        <v>1</v>
      </c>
      <c r="E1876" s="322">
        <v>107762</v>
      </c>
      <c r="F1876" s="322">
        <v>92944.67</v>
      </c>
      <c r="G1876" s="317">
        <f t="shared" si="50"/>
        <v>14817.330000000002</v>
      </c>
      <c r="H1876" s="290">
        <v>43545</v>
      </c>
      <c r="I1876" s="291" t="s">
        <v>6342</v>
      </c>
      <c r="J1876" s="335"/>
    </row>
    <row r="1877" spans="1:10" s="67" customFormat="1" ht="121.5">
      <c r="A1877" s="44">
        <v>51</v>
      </c>
      <c r="B1877" s="332" t="s">
        <v>6346</v>
      </c>
      <c r="C1877" s="286" t="s">
        <v>6364</v>
      </c>
      <c r="D1877" s="321">
        <v>1</v>
      </c>
      <c r="E1877" s="322">
        <v>75882.83</v>
      </c>
      <c r="F1877" s="322">
        <v>0</v>
      </c>
      <c r="G1877" s="317">
        <f t="shared" si="50"/>
        <v>75882.83</v>
      </c>
      <c r="H1877" s="290">
        <v>43545</v>
      </c>
      <c r="I1877" s="291" t="s">
        <v>6342</v>
      </c>
      <c r="J1877" s="335"/>
    </row>
    <row r="1878" spans="1:10" s="67" customFormat="1" ht="121.5">
      <c r="A1878" s="44">
        <v>52</v>
      </c>
      <c r="B1878" s="332" t="s">
        <v>6346</v>
      </c>
      <c r="C1878" s="286" t="s">
        <v>6365</v>
      </c>
      <c r="D1878" s="321">
        <v>1</v>
      </c>
      <c r="E1878" s="322">
        <v>264828.58</v>
      </c>
      <c r="F1878" s="322">
        <v>228414.73</v>
      </c>
      <c r="G1878" s="317">
        <f t="shared" si="50"/>
        <v>36413.850000000006</v>
      </c>
      <c r="H1878" s="290">
        <v>43545</v>
      </c>
      <c r="I1878" s="291" t="s">
        <v>6342</v>
      </c>
      <c r="J1878" s="335"/>
    </row>
    <row r="1879" spans="1:10" s="67" customFormat="1" ht="121.5">
      <c r="A1879" s="44">
        <v>53</v>
      </c>
      <c r="B1879" s="332" t="s">
        <v>6346</v>
      </c>
      <c r="C1879" s="286" t="s">
        <v>6366</v>
      </c>
      <c r="D1879" s="321">
        <v>1</v>
      </c>
      <c r="E1879" s="322">
        <v>154281.46</v>
      </c>
      <c r="F1879" s="322">
        <v>133067.74</v>
      </c>
      <c r="G1879" s="317">
        <f t="shared" si="50"/>
        <v>21213.72</v>
      </c>
      <c r="H1879" s="290">
        <v>43545</v>
      </c>
      <c r="I1879" s="291" t="s">
        <v>6342</v>
      </c>
      <c r="J1879" s="335"/>
    </row>
    <row r="1880" spans="1:10" s="67" customFormat="1" ht="121.5">
      <c r="A1880" s="44">
        <v>54</v>
      </c>
      <c r="B1880" s="332" t="s">
        <v>4425</v>
      </c>
      <c r="C1880" s="286" t="s">
        <v>6367</v>
      </c>
      <c r="D1880" s="321">
        <v>1</v>
      </c>
      <c r="E1880" s="322">
        <v>59672</v>
      </c>
      <c r="F1880" s="322">
        <v>0</v>
      </c>
      <c r="G1880" s="317">
        <f t="shared" si="50"/>
        <v>59672</v>
      </c>
      <c r="H1880" s="290">
        <v>43545</v>
      </c>
      <c r="I1880" s="291" t="s">
        <v>6342</v>
      </c>
      <c r="J1880" s="335"/>
    </row>
    <row r="1881" spans="1:10" s="67" customFormat="1" ht="155.25" customHeight="1">
      <c r="A1881" s="44">
        <v>55</v>
      </c>
      <c r="B1881" s="332" t="s">
        <v>4425</v>
      </c>
      <c r="C1881" s="286" t="s">
        <v>6368</v>
      </c>
      <c r="D1881" s="321">
        <v>1</v>
      </c>
      <c r="E1881" s="322">
        <v>59672</v>
      </c>
      <c r="F1881" s="322">
        <v>0</v>
      </c>
      <c r="G1881" s="317">
        <f t="shared" si="50"/>
        <v>59672</v>
      </c>
      <c r="H1881" s="290">
        <v>43545</v>
      </c>
      <c r="I1881" s="291" t="s">
        <v>6342</v>
      </c>
      <c r="J1881" s="335"/>
    </row>
    <row r="1882" spans="1:10" s="67" customFormat="1" ht="155.25" customHeight="1">
      <c r="A1882" s="44">
        <v>56</v>
      </c>
      <c r="B1882" s="332" t="s">
        <v>4426</v>
      </c>
      <c r="C1882" s="286" t="s">
        <v>6369</v>
      </c>
      <c r="D1882" s="321">
        <v>1</v>
      </c>
      <c r="E1882" s="322">
        <v>361130</v>
      </c>
      <c r="F1882" s="322">
        <v>219257.39</v>
      </c>
      <c r="G1882" s="317">
        <f t="shared" si="50"/>
        <v>141872.60999999999</v>
      </c>
      <c r="H1882" s="290">
        <v>43545</v>
      </c>
      <c r="I1882" s="291" t="s">
        <v>6342</v>
      </c>
      <c r="J1882" s="335"/>
    </row>
    <row r="1883" spans="1:10" s="67" customFormat="1" ht="177.75" customHeight="1">
      <c r="A1883" s="44">
        <v>57</v>
      </c>
      <c r="B1883" s="332" t="s">
        <v>6370</v>
      </c>
      <c r="C1883" s="286" t="s">
        <v>6371</v>
      </c>
      <c r="D1883" s="321">
        <v>1</v>
      </c>
      <c r="E1883" s="322">
        <v>224000</v>
      </c>
      <c r="F1883" s="322">
        <v>17230.759999999998</v>
      </c>
      <c r="G1883" s="317">
        <f t="shared" si="50"/>
        <v>206769.24</v>
      </c>
      <c r="H1883" s="290">
        <v>44195</v>
      </c>
      <c r="I1883" s="291" t="s">
        <v>8694</v>
      </c>
      <c r="J1883" s="335"/>
    </row>
    <row r="1884" spans="1:10" s="67" customFormat="1" ht="109.5" customHeight="1">
      <c r="A1884" s="44">
        <v>58</v>
      </c>
      <c r="B1884" s="332" t="s">
        <v>6372</v>
      </c>
      <c r="C1884" s="286" t="s">
        <v>8775</v>
      </c>
      <c r="D1884" s="321">
        <v>1</v>
      </c>
      <c r="E1884" s="322">
        <v>386000</v>
      </c>
      <c r="F1884" s="322">
        <v>246611.14</v>
      </c>
      <c r="G1884" s="317">
        <f t="shared" si="50"/>
        <v>139388.85999999999</v>
      </c>
      <c r="H1884" s="290">
        <v>44151</v>
      </c>
      <c r="I1884" s="291" t="s">
        <v>6373</v>
      </c>
      <c r="J1884" s="335"/>
    </row>
    <row r="1885" spans="1:10" s="67" customFormat="1" ht="89.25" customHeight="1">
      <c r="A1885" s="44">
        <v>59</v>
      </c>
      <c r="B1885" s="332" t="s">
        <v>6372</v>
      </c>
      <c r="C1885" s="286" t="s">
        <v>6374</v>
      </c>
      <c r="D1885" s="321">
        <v>1</v>
      </c>
      <c r="E1885" s="322">
        <v>174135</v>
      </c>
      <c r="F1885" s="322">
        <v>111252.96</v>
      </c>
      <c r="G1885" s="317">
        <f t="shared" si="50"/>
        <v>62882.039999999994</v>
      </c>
      <c r="H1885" s="290">
        <v>44151</v>
      </c>
      <c r="I1885" s="291" t="s">
        <v>6375</v>
      </c>
      <c r="J1885" s="335"/>
    </row>
    <row r="1886" spans="1:10" s="67" customFormat="1" ht="98.25" customHeight="1">
      <c r="A1886" s="44">
        <v>60</v>
      </c>
      <c r="B1886" s="332" t="s">
        <v>6372</v>
      </c>
      <c r="C1886" s="286" t="s">
        <v>6376</v>
      </c>
      <c r="D1886" s="321">
        <v>1</v>
      </c>
      <c r="E1886" s="322">
        <v>160284</v>
      </c>
      <c r="F1886" s="322">
        <v>129753.76</v>
      </c>
      <c r="G1886" s="317">
        <f t="shared" si="50"/>
        <v>30530.240000000005</v>
      </c>
      <c r="H1886" s="290">
        <v>44047</v>
      </c>
      <c r="I1886" s="291" t="s">
        <v>6377</v>
      </c>
      <c r="J1886" s="335"/>
    </row>
    <row r="1887" spans="1:10" s="67" customFormat="1" ht="150" customHeight="1">
      <c r="A1887" s="44">
        <v>61</v>
      </c>
      <c r="B1887" s="332" t="s">
        <v>4426</v>
      </c>
      <c r="C1887" s="286" t="s">
        <v>6378</v>
      </c>
      <c r="D1887" s="321">
        <v>1</v>
      </c>
      <c r="E1887" s="322">
        <v>56209</v>
      </c>
      <c r="F1887" s="322">
        <v>0</v>
      </c>
      <c r="G1887" s="317">
        <f t="shared" si="50"/>
        <v>56209</v>
      </c>
      <c r="H1887" s="290">
        <v>43545</v>
      </c>
      <c r="I1887" s="291" t="s">
        <v>6342</v>
      </c>
      <c r="J1887" s="335"/>
    </row>
    <row r="1888" spans="1:10" s="67" customFormat="1" ht="121.5">
      <c r="A1888" s="44">
        <v>62</v>
      </c>
      <c r="B1888" s="332" t="s">
        <v>4428</v>
      </c>
      <c r="C1888" s="286" t="s">
        <v>6379</v>
      </c>
      <c r="D1888" s="321">
        <v>1</v>
      </c>
      <c r="E1888" s="322">
        <v>54427.08</v>
      </c>
      <c r="F1888" s="322">
        <v>0</v>
      </c>
      <c r="G1888" s="317">
        <f t="shared" si="50"/>
        <v>54427.08</v>
      </c>
      <c r="H1888" s="290">
        <v>43545</v>
      </c>
      <c r="I1888" s="291" t="s">
        <v>6342</v>
      </c>
      <c r="J1888" s="335"/>
    </row>
    <row r="1889" spans="1:10" s="67" customFormat="1" ht="121.5">
      <c r="A1889" s="44">
        <v>63</v>
      </c>
      <c r="B1889" s="332" t="s">
        <v>6346</v>
      </c>
      <c r="C1889" s="286" t="s">
        <v>6380</v>
      </c>
      <c r="D1889" s="321">
        <v>1</v>
      </c>
      <c r="E1889" s="322">
        <v>119989</v>
      </c>
      <c r="F1889" s="322">
        <v>103490.65</v>
      </c>
      <c r="G1889" s="317">
        <f t="shared" si="50"/>
        <v>16498.350000000006</v>
      </c>
      <c r="H1889" s="290">
        <v>43545</v>
      </c>
      <c r="I1889" s="291" t="s">
        <v>6342</v>
      </c>
      <c r="J1889" s="335"/>
    </row>
    <row r="1890" spans="1:10" s="67" customFormat="1" ht="121.5">
      <c r="A1890" s="44">
        <v>64</v>
      </c>
      <c r="B1890" s="332" t="s">
        <v>6346</v>
      </c>
      <c r="C1890" s="286" t="s">
        <v>6381</v>
      </c>
      <c r="D1890" s="321"/>
      <c r="E1890" s="322">
        <v>5911382.3399999999</v>
      </c>
      <c r="F1890" s="322">
        <v>4359666.92</v>
      </c>
      <c r="G1890" s="317">
        <f t="shared" ref="G1890:G1909" si="51">E1890-F1890</f>
        <v>1551715.42</v>
      </c>
      <c r="H1890" s="290">
        <v>43545</v>
      </c>
      <c r="I1890" s="291" t="s">
        <v>6342</v>
      </c>
      <c r="J1890" s="335"/>
    </row>
    <row r="1891" spans="1:10" s="67" customFormat="1" ht="121.5">
      <c r="A1891" s="44">
        <v>65</v>
      </c>
      <c r="B1891" s="332" t="s">
        <v>6346</v>
      </c>
      <c r="C1891" s="286" t="s">
        <v>6382</v>
      </c>
      <c r="D1891" s="321"/>
      <c r="E1891" s="322">
        <v>6631400</v>
      </c>
      <c r="F1891" s="322">
        <v>0</v>
      </c>
      <c r="G1891" s="317">
        <f t="shared" si="51"/>
        <v>6631400</v>
      </c>
      <c r="H1891" s="290">
        <v>43545</v>
      </c>
      <c r="I1891" s="291" t="s">
        <v>6342</v>
      </c>
      <c r="J1891" s="335"/>
    </row>
    <row r="1892" spans="1:10" s="67" customFormat="1" ht="121.5">
      <c r="A1892" s="44">
        <v>66</v>
      </c>
      <c r="B1892" s="332" t="s">
        <v>6346</v>
      </c>
      <c r="C1892" s="286" t="s">
        <v>6383</v>
      </c>
      <c r="D1892" s="321"/>
      <c r="E1892" s="322">
        <v>5480530</v>
      </c>
      <c r="F1892" s="322">
        <v>4041877.64</v>
      </c>
      <c r="G1892" s="317">
        <f t="shared" si="51"/>
        <v>1438652.3599999999</v>
      </c>
      <c r="H1892" s="290">
        <v>43545</v>
      </c>
      <c r="I1892" s="291" t="s">
        <v>6342</v>
      </c>
      <c r="J1892" s="335"/>
    </row>
    <row r="1893" spans="1:10" s="67" customFormat="1" ht="121.5">
      <c r="A1893" s="44">
        <v>67</v>
      </c>
      <c r="B1893" s="332" t="s">
        <v>4427</v>
      </c>
      <c r="C1893" s="286" t="s">
        <v>6384</v>
      </c>
      <c r="D1893" s="321">
        <v>1</v>
      </c>
      <c r="E1893" s="322">
        <v>634344.94999999995</v>
      </c>
      <c r="F1893" s="322">
        <v>385137.88</v>
      </c>
      <c r="G1893" s="317">
        <f t="shared" si="51"/>
        <v>249207.06999999995</v>
      </c>
      <c r="H1893" s="290">
        <v>43545</v>
      </c>
      <c r="I1893" s="291" t="s">
        <v>6342</v>
      </c>
      <c r="J1893" s="335"/>
    </row>
    <row r="1894" spans="1:10" s="67" customFormat="1" ht="121.5">
      <c r="A1894" s="44">
        <v>68</v>
      </c>
      <c r="B1894" s="332" t="s">
        <v>6385</v>
      </c>
      <c r="C1894" s="286" t="s">
        <v>6386</v>
      </c>
      <c r="D1894" s="321">
        <v>1</v>
      </c>
      <c r="E1894" s="322">
        <v>75000</v>
      </c>
      <c r="F1894" s="322">
        <v>0</v>
      </c>
      <c r="G1894" s="317">
        <f t="shared" si="51"/>
        <v>75000</v>
      </c>
      <c r="H1894" s="290">
        <v>43545</v>
      </c>
      <c r="I1894" s="291" t="s">
        <v>6342</v>
      </c>
      <c r="J1894" s="335"/>
    </row>
    <row r="1895" spans="1:10" s="67" customFormat="1" ht="121.5">
      <c r="A1895" s="44">
        <v>69</v>
      </c>
      <c r="B1895" s="332" t="s">
        <v>6387</v>
      </c>
      <c r="C1895" s="286" t="s">
        <v>6388</v>
      </c>
      <c r="D1895" s="321">
        <v>1</v>
      </c>
      <c r="E1895" s="322">
        <v>115900</v>
      </c>
      <c r="F1895" s="322">
        <v>84027.6</v>
      </c>
      <c r="G1895" s="317">
        <f t="shared" si="51"/>
        <v>31872.399999999994</v>
      </c>
      <c r="H1895" s="290">
        <v>43545</v>
      </c>
      <c r="I1895" s="291" t="s">
        <v>6342</v>
      </c>
      <c r="J1895" s="335"/>
    </row>
    <row r="1896" spans="1:10" s="67" customFormat="1" ht="121.5">
      <c r="A1896" s="44">
        <v>70</v>
      </c>
      <c r="B1896" s="332" t="s">
        <v>8774</v>
      </c>
      <c r="C1896" s="286" t="s">
        <v>6389</v>
      </c>
      <c r="D1896" s="321">
        <v>1</v>
      </c>
      <c r="E1896" s="322">
        <v>89000</v>
      </c>
      <c r="F1896" s="322">
        <v>0</v>
      </c>
      <c r="G1896" s="317">
        <f t="shared" si="51"/>
        <v>89000</v>
      </c>
      <c r="H1896" s="290">
        <v>43545</v>
      </c>
      <c r="I1896" s="291" t="s">
        <v>6342</v>
      </c>
      <c r="J1896" s="335"/>
    </row>
    <row r="1897" spans="1:10" s="67" customFormat="1" ht="121.5">
      <c r="A1897" s="44">
        <v>71</v>
      </c>
      <c r="B1897" s="332" t="s">
        <v>4427</v>
      </c>
      <c r="C1897" s="286" t="s">
        <v>6390</v>
      </c>
      <c r="D1897" s="321">
        <v>1</v>
      </c>
      <c r="E1897" s="322">
        <v>341085.78</v>
      </c>
      <c r="F1897" s="322">
        <v>207087.65</v>
      </c>
      <c r="G1897" s="317">
        <f t="shared" si="51"/>
        <v>133998.13000000003</v>
      </c>
      <c r="H1897" s="290">
        <v>43545</v>
      </c>
      <c r="I1897" s="291" t="s">
        <v>6342</v>
      </c>
      <c r="J1897" s="335"/>
    </row>
    <row r="1898" spans="1:10" s="67" customFormat="1" ht="121.5">
      <c r="A1898" s="44">
        <v>72</v>
      </c>
      <c r="B1898" s="332" t="s">
        <v>6391</v>
      </c>
      <c r="C1898" s="286" t="s">
        <v>6341</v>
      </c>
      <c r="D1898" s="321">
        <v>1</v>
      </c>
      <c r="E1898" s="322">
        <v>98824</v>
      </c>
      <c r="F1898" s="322">
        <v>0</v>
      </c>
      <c r="G1898" s="317">
        <f t="shared" si="51"/>
        <v>98824</v>
      </c>
      <c r="H1898" s="290">
        <v>43545</v>
      </c>
      <c r="I1898" s="291" t="s">
        <v>6342</v>
      </c>
      <c r="J1898" s="335"/>
    </row>
    <row r="1899" spans="1:10" s="67" customFormat="1" ht="121.5">
      <c r="A1899" s="44">
        <v>73</v>
      </c>
      <c r="B1899" s="332" t="s">
        <v>6392</v>
      </c>
      <c r="C1899" s="286" t="s">
        <v>6393</v>
      </c>
      <c r="D1899" s="321">
        <v>1</v>
      </c>
      <c r="E1899" s="322">
        <v>200000</v>
      </c>
      <c r="F1899" s="322">
        <v>0</v>
      </c>
      <c r="G1899" s="317">
        <f t="shared" si="51"/>
        <v>200000</v>
      </c>
      <c r="H1899" s="290">
        <v>43629</v>
      </c>
      <c r="I1899" s="291" t="s">
        <v>6394</v>
      </c>
      <c r="J1899" s="18" t="s">
        <v>23</v>
      </c>
    </row>
    <row r="1900" spans="1:10" s="67" customFormat="1" ht="121.5">
      <c r="A1900" s="44">
        <v>74</v>
      </c>
      <c r="B1900" s="332" t="s">
        <v>6395</v>
      </c>
      <c r="C1900" s="286" t="s">
        <v>6393</v>
      </c>
      <c r="D1900" s="321">
        <v>3</v>
      </c>
      <c r="E1900" s="322">
        <v>300000</v>
      </c>
      <c r="F1900" s="322">
        <v>0</v>
      </c>
      <c r="G1900" s="317">
        <f t="shared" si="51"/>
        <v>300000</v>
      </c>
      <c r="H1900" s="290">
        <v>43629</v>
      </c>
      <c r="I1900" s="291" t="s">
        <v>6394</v>
      </c>
      <c r="J1900" s="18"/>
    </row>
    <row r="1901" spans="1:10" s="67" customFormat="1" ht="121.5">
      <c r="A1901" s="44">
        <v>75</v>
      </c>
      <c r="B1901" s="332" t="s">
        <v>4423</v>
      </c>
      <c r="C1901" s="286" t="s">
        <v>6386</v>
      </c>
      <c r="D1901" s="321">
        <v>1</v>
      </c>
      <c r="E1901" s="322">
        <v>103700</v>
      </c>
      <c r="F1901" s="322">
        <v>0</v>
      </c>
      <c r="G1901" s="317">
        <f t="shared" si="51"/>
        <v>103700</v>
      </c>
      <c r="H1901" s="290">
        <v>43545</v>
      </c>
      <c r="I1901" s="291" t="s">
        <v>6342</v>
      </c>
      <c r="J1901" s="18"/>
    </row>
    <row r="1902" spans="1:10" s="67" customFormat="1" ht="60.75">
      <c r="A1902" s="44">
        <v>76</v>
      </c>
      <c r="B1902" s="332" t="s">
        <v>6396</v>
      </c>
      <c r="C1902" s="286" t="s">
        <v>6397</v>
      </c>
      <c r="D1902" s="321">
        <v>1</v>
      </c>
      <c r="E1902" s="322">
        <v>196000</v>
      </c>
      <c r="F1902" s="322">
        <v>195764.8</v>
      </c>
      <c r="G1902" s="317">
        <f t="shared" si="51"/>
        <v>235.20000000001164</v>
      </c>
      <c r="H1902" s="290">
        <v>44169</v>
      </c>
      <c r="I1902" s="291" t="s">
        <v>6398</v>
      </c>
      <c r="J1902" s="18"/>
    </row>
    <row r="1903" spans="1:10" s="67" customFormat="1" ht="115.5" customHeight="1">
      <c r="A1903" s="44">
        <v>77</v>
      </c>
      <c r="B1903" s="332" t="s">
        <v>6396</v>
      </c>
      <c r="C1903" s="286" t="s">
        <v>6399</v>
      </c>
      <c r="D1903" s="321">
        <v>1</v>
      </c>
      <c r="E1903" s="322">
        <v>196000</v>
      </c>
      <c r="F1903" s="322">
        <v>195764.8</v>
      </c>
      <c r="G1903" s="317">
        <f t="shared" si="51"/>
        <v>235.20000000001164</v>
      </c>
      <c r="H1903" s="290">
        <v>44169</v>
      </c>
      <c r="I1903" s="291" t="s">
        <v>6398</v>
      </c>
      <c r="J1903" s="18"/>
    </row>
    <row r="1904" spans="1:10" s="67" customFormat="1" ht="121.5">
      <c r="A1904" s="44">
        <v>78</v>
      </c>
      <c r="B1904" s="342" t="s">
        <v>6401</v>
      </c>
      <c r="C1904" s="286" t="s">
        <v>6402</v>
      </c>
      <c r="D1904" s="342"/>
      <c r="E1904" s="343">
        <v>1069500</v>
      </c>
      <c r="F1904" s="342">
        <v>59671.85</v>
      </c>
      <c r="G1904" s="344">
        <f t="shared" si="51"/>
        <v>1009828.15</v>
      </c>
      <c r="H1904" s="345">
        <v>43545</v>
      </c>
      <c r="I1904" s="291" t="s">
        <v>6342</v>
      </c>
      <c r="J1904" s="346"/>
    </row>
    <row r="1905" spans="1:11" s="795" customFormat="1" ht="121.5">
      <c r="A1905" s="44">
        <v>79</v>
      </c>
      <c r="B1905" s="292" t="s">
        <v>8695</v>
      </c>
      <c r="C1905" s="286"/>
      <c r="D1905" s="294">
        <v>2</v>
      </c>
      <c r="E1905" s="295">
        <v>180660</v>
      </c>
      <c r="F1905" s="295">
        <v>0</v>
      </c>
      <c r="G1905" s="317">
        <f t="shared" si="51"/>
        <v>180660</v>
      </c>
      <c r="H1905" s="290">
        <v>44550</v>
      </c>
      <c r="I1905" s="291" t="s">
        <v>8696</v>
      </c>
      <c r="J1905" s="12"/>
      <c r="K1905" s="347"/>
    </row>
    <row r="1906" spans="1:11" s="795" customFormat="1" ht="121.5">
      <c r="A1906" s="44">
        <v>80</v>
      </c>
      <c r="B1906" s="319" t="s">
        <v>8697</v>
      </c>
      <c r="C1906" s="319"/>
      <c r="D1906" s="321">
        <v>1</v>
      </c>
      <c r="E1906" s="322">
        <v>50600</v>
      </c>
      <c r="F1906" s="322">
        <v>0</v>
      </c>
      <c r="G1906" s="317">
        <f t="shared" si="51"/>
        <v>50600</v>
      </c>
      <c r="H1906" s="290">
        <v>44439</v>
      </c>
      <c r="I1906" s="291" t="s">
        <v>8698</v>
      </c>
      <c r="J1906" s="12"/>
      <c r="K1906" s="347"/>
    </row>
    <row r="1907" spans="1:11" s="795" customFormat="1" ht="121.5">
      <c r="A1907" s="44">
        <v>81</v>
      </c>
      <c r="B1907" s="319" t="s">
        <v>8699</v>
      </c>
      <c r="C1907" s="319"/>
      <c r="D1907" s="321">
        <v>2</v>
      </c>
      <c r="E1907" s="322">
        <v>101980</v>
      </c>
      <c r="F1907" s="322">
        <v>0</v>
      </c>
      <c r="G1907" s="317">
        <f t="shared" si="51"/>
        <v>101980</v>
      </c>
      <c r="H1907" s="290">
        <v>44439</v>
      </c>
      <c r="I1907" s="291" t="s">
        <v>8698</v>
      </c>
      <c r="J1907" s="12"/>
      <c r="K1907" s="347"/>
    </row>
    <row r="1908" spans="1:11" s="795" customFormat="1" ht="63" customHeight="1">
      <c r="A1908" s="44">
        <v>82</v>
      </c>
      <c r="B1908" s="319" t="s">
        <v>8699</v>
      </c>
      <c r="C1908" s="319"/>
      <c r="D1908" s="321">
        <v>1</v>
      </c>
      <c r="E1908" s="322">
        <v>53990</v>
      </c>
      <c r="F1908" s="322">
        <v>0</v>
      </c>
      <c r="G1908" s="317">
        <f t="shared" si="51"/>
        <v>53990</v>
      </c>
      <c r="H1908" s="290">
        <v>44267</v>
      </c>
      <c r="I1908" s="291" t="s">
        <v>8700</v>
      </c>
      <c r="J1908" s="12"/>
      <c r="K1908" s="347"/>
    </row>
    <row r="1909" spans="1:11" s="795" customFormat="1" ht="121.5">
      <c r="A1909" s="44">
        <v>83</v>
      </c>
      <c r="B1909" s="319" t="s">
        <v>8701</v>
      </c>
      <c r="C1909" s="319"/>
      <c r="D1909" s="321">
        <v>2</v>
      </c>
      <c r="E1909" s="322">
        <v>148088.16</v>
      </c>
      <c r="F1909" s="322">
        <v>0</v>
      </c>
      <c r="G1909" s="317">
        <f t="shared" si="51"/>
        <v>148088.16</v>
      </c>
      <c r="H1909" s="290">
        <v>44560</v>
      </c>
      <c r="I1909" s="291" t="s">
        <v>8702</v>
      </c>
      <c r="J1909" s="12"/>
      <c r="K1909" s="347"/>
    </row>
    <row r="1910" spans="1:11" s="795" customFormat="1" ht="66.75" customHeight="1">
      <c r="A1910" s="44">
        <v>84</v>
      </c>
      <c r="B1910" s="334" t="s">
        <v>8703</v>
      </c>
      <c r="C1910" s="293" t="s">
        <v>8704</v>
      </c>
      <c r="D1910" s="294">
        <v>1</v>
      </c>
      <c r="E1910" s="295">
        <v>470000</v>
      </c>
      <c r="F1910" s="295">
        <v>470000</v>
      </c>
      <c r="G1910" s="348">
        <f>E1910-F1910</f>
        <v>0</v>
      </c>
      <c r="H1910" s="297">
        <v>44197</v>
      </c>
      <c r="I1910" s="296" t="s">
        <v>8705</v>
      </c>
      <c r="J1910" s="12"/>
      <c r="K1910" s="347"/>
    </row>
    <row r="1911" spans="1:11" s="796" customFormat="1" ht="126" customHeight="1">
      <c r="A1911" s="44">
        <v>85</v>
      </c>
      <c r="B1911" s="319" t="s">
        <v>8706</v>
      </c>
      <c r="C1911" s="286" t="s">
        <v>8707</v>
      </c>
      <c r="D1911" s="321">
        <v>2</v>
      </c>
      <c r="E1911" s="322">
        <v>450000</v>
      </c>
      <c r="F1911" s="322">
        <v>400000</v>
      </c>
      <c r="G1911" s="296">
        <f t="shared" ref="G1911:G1923" si="52">E1911-F1911</f>
        <v>50000</v>
      </c>
      <c r="H1911" s="290">
        <v>44418</v>
      </c>
      <c r="I1911" s="291" t="s">
        <v>8708</v>
      </c>
      <c r="J1911" s="12"/>
      <c r="K1911" s="349"/>
    </row>
    <row r="1912" spans="1:11" s="796" customFormat="1" ht="106.5" customHeight="1">
      <c r="A1912" s="44">
        <v>86</v>
      </c>
      <c r="B1912" s="319" t="s">
        <v>8709</v>
      </c>
      <c r="C1912" s="286" t="s">
        <v>8707</v>
      </c>
      <c r="D1912" s="321">
        <v>1</v>
      </c>
      <c r="E1912" s="322">
        <v>99500</v>
      </c>
      <c r="F1912" s="322">
        <v>0</v>
      </c>
      <c r="G1912" s="296">
        <f t="shared" si="52"/>
        <v>99500</v>
      </c>
      <c r="H1912" s="290">
        <v>44474</v>
      </c>
      <c r="I1912" s="291" t="s">
        <v>8710</v>
      </c>
      <c r="J1912" s="12"/>
      <c r="K1912" s="349"/>
    </row>
    <row r="1913" spans="1:11" s="796" customFormat="1" ht="117.75" customHeight="1">
      <c r="A1913" s="44">
        <v>87</v>
      </c>
      <c r="B1913" s="319" t="s">
        <v>8711</v>
      </c>
      <c r="C1913" s="286" t="s">
        <v>8712</v>
      </c>
      <c r="D1913" s="321">
        <v>1</v>
      </c>
      <c r="E1913" s="322">
        <v>99500</v>
      </c>
      <c r="F1913" s="322">
        <v>0</v>
      </c>
      <c r="G1913" s="296">
        <f t="shared" si="52"/>
        <v>99500</v>
      </c>
      <c r="H1913" s="290">
        <v>44474</v>
      </c>
      <c r="I1913" s="291" t="s">
        <v>8710</v>
      </c>
      <c r="J1913" s="12"/>
      <c r="K1913" s="349"/>
    </row>
    <row r="1914" spans="1:11" s="796" customFormat="1" ht="109.5" customHeight="1">
      <c r="A1914" s="44">
        <v>88</v>
      </c>
      <c r="B1914" s="319" t="s">
        <v>8711</v>
      </c>
      <c r="C1914" s="286"/>
      <c r="D1914" s="321">
        <v>1</v>
      </c>
      <c r="E1914" s="322">
        <v>528200</v>
      </c>
      <c r="F1914" s="322">
        <v>528200</v>
      </c>
      <c r="G1914" s="348">
        <f t="shared" si="52"/>
        <v>0</v>
      </c>
      <c r="H1914" s="290">
        <v>44495</v>
      </c>
      <c r="I1914" s="291" t="s">
        <v>8713</v>
      </c>
      <c r="J1914" s="12"/>
      <c r="K1914" s="349"/>
    </row>
    <row r="1915" spans="1:11" s="796" customFormat="1" ht="174" customHeight="1">
      <c r="A1915" s="44">
        <v>89</v>
      </c>
      <c r="B1915" s="332" t="s">
        <v>8714</v>
      </c>
      <c r="C1915" s="286" t="s">
        <v>8715</v>
      </c>
      <c r="D1915" s="321">
        <v>1</v>
      </c>
      <c r="E1915" s="322">
        <v>60000</v>
      </c>
      <c r="F1915" s="322">
        <v>0</v>
      </c>
      <c r="G1915" s="291">
        <f t="shared" si="52"/>
        <v>60000</v>
      </c>
      <c r="H1915" s="290">
        <v>44560</v>
      </c>
      <c r="I1915" s="291" t="s">
        <v>8716</v>
      </c>
      <c r="J1915" s="12"/>
      <c r="K1915" s="349"/>
    </row>
    <row r="1916" spans="1:11" s="796" customFormat="1" ht="174" customHeight="1">
      <c r="A1916" s="44">
        <v>90</v>
      </c>
      <c r="B1916" s="332" t="s">
        <v>8717</v>
      </c>
      <c r="C1916" s="286" t="s">
        <v>8718</v>
      </c>
      <c r="D1916" s="321">
        <v>1</v>
      </c>
      <c r="E1916" s="322">
        <v>80000</v>
      </c>
      <c r="F1916" s="322">
        <v>0</v>
      </c>
      <c r="G1916" s="291">
        <f t="shared" si="52"/>
        <v>80000</v>
      </c>
      <c r="H1916" s="290">
        <v>44560</v>
      </c>
      <c r="I1916" s="291" t="s">
        <v>8716</v>
      </c>
      <c r="J1916" s="12"/>
      <c r="K1916" s="349"/>
    </row>
    <row r="1917" spans="1:11" s="796" customFormat="1" ht="174" customHeight="1">
      <c r="A1917" s="44">
        <v>91</v>
      </c>
      <c r="B1917" s="332" t="s">
        <v>8719</v>
      </c>
      <c r="C1917" s="286" t="s">
        <v>8720</v>
      </c>
      <c r="D1917" s="321">
        <v>2</v>
      </c>
      <c r="E1917" s="322">
        <v>259095</v>
      </c>
      <c r="F1917" s="322">
        <v>0</v>
      </c>
      <c r="G1917" s="291">
        <f t="shared" si="52"/>
        <v>259095</v>
      </c>
      <c r="H1917" s="290">
        <v>44411</v>
      </c>
      <c r="I1917" s="291" t="s">
        <v>8721</v>
      </c>
      <c r="J1917" s="12"/>
      <c r="K1917" s="349"/>
    </row>
    <row r="1918" spans="1:11" s="796" customFormat="1" ht="174" customHeight="1">
      <c r="A1918" s="44">
        <v>92</v>
      </c>
      <c r="B1918" s="332" t="s">
        <v>8719</v>
      </c>
      <c r="C1918" s="286" t="s">
        <v>8722</v>
      </c>
      <c r="D1918" s="321">
        <v>3</v>
      </c>
      <c r="E1918" s="322">
        <v>490905</v>
      </c>
      <c r="F1918" s="322">
        <v>0</v>
      </c>
      <c r="G1918" s="291">
        <f t="shared" si="52"/>
        <v>490905</v>
      </c>
      <c r="H1918" s="290">
        <v>44411</v>
      </c>
      <c r="I1918" s="291" t="s">
        <v>8721</v>
      </c>
      <c r="J1918" s="12"/>
      <c r="K1918" s="349"/>
    </row>
    <row r="1919" spans="1:11" s="796" customFormat="1" ht="130.5" customHeight="1">
      <c r="A1919" s="44">
        <v>93</v>
      </c>
      <c r="B1919" s="332" t="s">
        <v>8723</v>
      </c>
      <c r="C1919" s="286"/>
      <c r="D1919" s="321">
        <v>1</v>
      </c>
      <c r="E1919" s="322">
        <v>64000</v>
      </c>
      <c r="F1919" s="322">
        <v>0</v>
      </c>
      <c r="G1919" s="291">
        <f t="shared" si="52"/>
        <v>64000</v>
      </c>
      <c r="H1919" s="290">
        <v>44439</v>
      </c>
      <c r="I1919" s="291" t="s">
        <v>8724</v>
      </c>
      <c r="J1919" s="12"/>
      <c r="K1919" s="349"/>
    </row>
    <row r="1920" spans="1:11" s="796" customFormat="1" ht="130.5" customHeight="1">
      <c r="A1920" s="44">
        <v>94</v>
      </c>
      <c r="B1920" s="332" t="s">
        <v>8725</v>
      </c>
      <c r="C1920" s="286" t="s">
        <v>8726</v>
      </c>
      <c r="D1920" s="321">
        <v>1</v>
      </c>
      <c r="E1920" s="322">
        <v>3566444</v>
      </c>
      <c r="F1920" s="322">
        <v>3071105.55</v>
      </c>
      <c r="G1920" s="291">
        <f t="shared" si="52"/>
        <v>495338.45000000019</v>
      </c>
      <c r="H1920" s="290">
        <v>44358</v>
      </c>
      <c r="I1920" s="291" t="s">
        <v>8727</v>
      </c>
      <c r="J1920" s="12"/>
      <c r="K1920" s="349"/>
    </row>
    <row r="1921" spans="1:11" s="796" customFormat="1" ht="130.5" customHeight="1">
      <c r="A1921" s="44">
        <v>95</v>
      </c>
      <c r="B1921" s="332" t="s">
        <v>8728</v>
      </c>
      <c r="C1921" s="286" t="s">
        <v>8729</v>
      </c>
      <c r="D1921" s="321">
        <v>1</v>
      </c>
      <c r="E1921" s="322">
        <v>44215</v>
      </c>
      <c r="F1921" s="322">
        <v>0</v>
      </c>
      <c r="G1921" s="291">
        <f t="shared" si="52"/>
        <v>44215</v>
      </c>
      <c r="H1921" s="290">
        <v>44397</v>
      </c>
      <c r="I1921" s="291" t="s">
        <v>8730</v>
      </c>
      <c r="J1921" s="12"/>
      <c r="K1921" s="349"/>
    </row>
    <row r="1922" spans="1:11" s="796" customFormat="1" ht="130.5" customHeight="1">
      <c r="A1922" s="44">
        <v>96</v>
      </c>
      <c r="B1922" s="332" t="s">
        <v>6396</v>
      </c>
      <c r="C1922" s="286" t="s">
        <v>8731</v>
      </c>
      <c r="D1922" s="321">
        <v>1</v>
      </c>
      <c r="E1922" s="322">
        <v>316000</v>
      </c>
      <c r="F1922" s="322">
        <v>316000</v>
      </c>
      <c r="G1922" s="291">
        <f t="shared" si="52"/>
        <v>0</v>
      </c>
      <c r="H1922" s="290">
        <v>44197</v>
      </c>
      <c r="I1922" s="291" t="s">
        <v>8732</v>
      </c>
      <c r="J1922" s="12"/>
      <c r="K1922" s="349"/>
    </row>
    <row r="1923" spans="1:11" s="796" customFormat="1" ht="130.5" customHeight="1">
      <c r="A1923" s="44">
        <v>97</v>
      </c>
      <c r="B1923" s="332" t="s">
        <v>8733</v>
      </c>
      <c r="C1923" s="286" t="s">
        <v>8731</v>
      </c>
      <c r="D1923" s="321">
        <v>1</v>
      </c>
      <c r="E1923" s="322">
        <v>201600</v>
      </c>
      <c r="F1923" s="322">
        <v>201600</v>
      </c>
      <c r="G1923" s="291">
        <f t="shared" si="52"/>
        <v>0</v>
      </c>
      <c r="H1923" s="290">
        <v>44197</v>
      </c>
      <c r="I1923" s="291" t="s">
        <v>8732</v>
      </c>
      <c r="J1923" s="45"/>
      <c r="K1923" s="349"/>
    </row>
    <row r="1924" spans="1:11" s="796" customFormat="1" ht="130.5" customHeight="1">
      <c r="A1924" s="44">
        <v>98</v>
      </c>
      <c r="B1924" s="332" t="s">
        <v>8734</v>
      </c>
      <c r="C1924" s="286" t="s">
        <v>8735</v>
      </c>
      <c r="D1924" s="321">
        <v>2</v>
      </c>
      <c r="E1924" s="322">
        <v>200000</v>
      </c>
      <c r="F1924" s="322">
        <v>0</v>
      </c>
      <c r="G1924" s="291">
        <f t="shared" ref="G1924:G1933" si="53">E1924-F1924</f>
        <v>200000</v>
      </c>
      <c r="H1924" s="290">
        <v>44560</v>
      </c>
      <c r="I1924" s="291" t="s">
        <v>8736</v>
      </c>
      <c r="J1924" s="12"/>
      <c r="K1924" s="349"/>
    </row>
    <row r="1925" spans="1:11" s="796" customFormat="1" ht="130.5" customHeight="1">
      <c r="A1925" s="44">
        <v>99</v>
      </c>
      <c r="B1925" s="332" t="s">
        <v>8737</v>
      </c>
      <c r="C1925" s="286" t="s">
        <v>8738</v>
      </c>
      <c r="D1925" s="321">
        <v>1</v>
      </c>
      <c r="E1925" s="322">
        <v>1396805.54</v>
      </c>
      <c r="F1925" s="322">
        <v>1396805.54</v>
      </c>
      <c r="G1925" s="291">
        <f t="shared" si="53"/>
        <v>0</v>
      </c>
      <c r="H1925" s="290">
        <v>44358</v>
      </c>
      <c r="I1925" s="291" t="s">
        <v>8739</v>
      </c>
      <c r="J1925" s="12"/>
      <c r="K1925" s="349"/>
    </row>
    <row r="1926" spans="1:11" s="796" customFormat="1" ht="130.5" customHeight="1">
      <c r="A1926" s="44">
        <v>100</v>
      </c>
      <c r="B1926" s="332" t="s">
        <v>8740</v>
      </c>
      <c r="C1926" s="286" t="s">
        <v>8741</v>
      </c>
      <c r="D1926" s="321"/>
      <c r="E1926" s="322">
        <v>5118808.8</v>
      </c>
      <c r="F1926" s="322">
        <v>5118808.8</v>
      </c>
      <c r="G1926" s="291">
        <f t="shared" si="53"/>
        <v>0</v>
      </c>
      <c r="H1926" s="290">
        <v>44358</v>
      </c>
      <c r="I1926" s="291" t="s">
        <v>8739</v>
      </c>
      <c r="J1926" s="12"/>
      <c r="K1926" s="349"/>
    </row>
    <row r="1927" spans="1:11" s="796" customFormat="1" ht="130.5" customHeight="1">
      <c r="A1927" s="44">
        <v>101</v>
      </c>
      <c r="B1927" s="332" t="s">
        <v>6346</v>
      </c>
      <c r="C1927" s="286" t="s">
        <v>8742</v>
      </c>
      <c r="D1927" s="321"/>
      <c r="E1927" s="322">
        <v>78090</v>
      </c>
      <c r="F1927" s="322">
        <v>0</v>
      </c>
      <c r="G1927" s="291">
        <f t="shared" si="53"/>
        <v>78090</v>
      </c>
      <c r="H1927" s="290">
        <v>44358</v>
      </c>
      <c r="I1927" s="291" t="s">
        <v>8739</v>
      </c>
      <c r="J1927" s="12"/>
      <c r="K1927" s="349"/>
    </row>
    <row r="1928" spans="1:11" s="796" customFormat="1" ht="130.5" customHeight="1">
      <c r="A1928" s="44">
        <v>102</v>
      </c>
      <c r="B1928" s="332" t="s">
        <v>6346</v>
      </c>
      <c r="C1928" s="286" t="s">
        <v>8743</v>
      </c>
      <c r="D1928" s="321"/>
      <c r="E1928" s="322">
        <v>2202566.4</v>
      </c>
      <c r="F1928" s="322">
        <v>2202566.4</v>
      </c>
      <c r="G1928" s="291">
        <f t="shared" si="53"/>
        <v>0</v>
      </c>
      <c r="H1928" s="290">
        <v>44358</v>
      </c>
      <c r="I1928" s="291" t="s">
        <v>8739</v>
      </c>
      <c r="J1928" s="12"/>
      <c r="K1928" s="349"/>
    </row>
    <row r="1929" spans="1:11" s="796" customFormat="1" ht="130.5" customHeight="1">
      <c r="A1929" s="44">
        <v>103</v>
      </c>
      <c r="B1929" s="332" t="s">
        <v>5005</v>
      </c>
      <c r="C1929" s="286" t="s">
        <v>8744</v>
      </c>
      <c r="D1929" s="321"/>
      <c r="E1929" s="322">
        <v>1077295.69</v>
      </c>
      <c r="F1929" s="322">
        <v>1077295.69</v>
      </c>
      <c r="G1929" s="291">
        <f t="shared" si="53"/>
        <v>0</v>
      </c>
      <c r="H1929" s="290">
        <v>44560</v>
      </c>
      <c r="I1929" s="291" t="s">
        <v>8716</v>
      </c>
      <c r="J1929" s="12"/>
      <c r="K1929" s="349"/>
    </row>
    <row r="1930" spans="1:11" s="796" customFormat="1" ht="130.5" customHeight="1">
      <c r="A1930" s="44">
        <v>104</v>
      </c>
      <c r="B1930" s="332" t="s">
        <v>8745</v>
      </c>
      <c r="C1930" s="286" t="s">
        <v>8746</v>
      </c>
      <c r="D1930" s="321">
        <v>1</v>
      </c>
      <c r="E1930" s="322">
        <v>169000</v>
      </c>
      <c r="F1930" s="322">
        <v>169000</v>
      </c>
      <c r="G1930" s="291">
        <f t="shared" si="53"/>
        <v>0</v>
      </c>
      <c r="H1930" s="290">
        <v>44358</v>
      </c>
      <c r="I1930" s="291" t="s">
        <v>8747</v>
      </c>
      <c r="J1930" s="12"/>
      <c r="K1930" s="349"/>
    </row>
    <row r="1931" spans="1:11" s="796" customFormat="1" ht="130.5" customHeight="1">
      <c r="A1931" s="44">
        <v>105</v>
      </c>
      <c r="B1931" s="332" t="s">
        <v>8748</v>
      </c>
      <c r="C1931" s="286" t="s">
        <v>8749</v>
      </c>
      <c r="D1931" s="321">
        <v>1</v>
      </c>
      <c r="E1931" s="322">
        <v>85000</v>
      </c>
      <c r="F1931" s="322">
        <v>0</v>
      </c>
      <c r="G1931" s="291">
        <f t="shared" si="53"/>
        <v>85000</v>
      </c>
      <c r="H1931" s="290">
        <v>44404</v>
      </c>
      <c r="I1931" s="291" t="s">
        <v>8750</v>
      </c>
      <c r="J1931" s="12"/>
      <c r="K1931" s="349"/>
    </row>
    <row r="1932" spans="1:11" s="796" customFormat="1" ht="130.5" customHeight="1">
      <c r="A1932" s="44">
        <v>106</v>
      </c>
      <c r="B1932" s="332" t="s">
        <v>8769</v>
      </c>
      <c r="C1932" s="286" t="s">
        <v>8770</v>
      </c>
      <c r="D1932" s="321">
        <v>1</v>
      </c>
      <c r="E1932" s="322">
        <v>747900</v>
      </c>
      <c r="F1932" s="322">
        <v>747900</v>
      </c>
      <c r="G1932" s="291">
        <f t="shared" si="53"/>
        <v>0</v>
      </c>
      <c r="H1932" s="290">
        <v>43822</v>
      </c>
      <c r="I1932" s="291" t="s">
        <v>8771</v>
      </c>
      <c r="J1932" s="12"/>
      <c r="K1932" s="349"/>
    </row>
    <row r="1933" spans="1:11" s="796" customFormat="1" ht="130.5" customHeight="1">
      <c r="A1933" s="44">
        <v>107</v>
      </c>
      <c r="B1933" s="332" t="s">
        <v>8772</v>
      </c>
      <c r="C1933" s="286" t="s">
        <v>6347</v>
      </c>
      <c r="D1933" s="321">
        <v>1</v>
      </c>
      <c r="E1933" s="322">
        <v>850000</v>
      </c>
      <c r="F1933" s="322">
        <v>850000</v>
      </c>
      <c r="G1933" s="291">
        <f t="shared" si="53"/>
        <v>0</v>
      </c>
      <c r="H1933" s="290">
        <v>43808</v>
      </c>
      <c r="I1933" s="291" t="s">
        <v>8773</v>
      </c>
      <c r="J1933" s="12"/>
      <c r="K1933" s="349"/>
    </row>
    <row r="1934" spans="1:11" s="67" customFormat="1" ht="54.75" customHeight="1">
      <c r="A1934" s="104" t="s">
        <v>2259</v>
      </c>
      <c r="B1934" s="1055" t="s">
        <v>8693</v>
      </c>
      <c r="C1934" s="1122"/>
      <c r="D1934" s="350">
        <f>SUM(D1827:D1933)</f>
        <v>124</v>
      </c>
      <c r="E1934" s="351">
        <f>SUM(E1827:E1933)</f>
        <v>62193298.799999982</v>
      </c>
      <c r="F1934" s="351">
        <f>SUM(F1827:F1933)</f>
        <v>32335342.130000003</v>
      </c>
      <c r="G1934" s="351">
        <f>SUM(G1827:G1933)</f>
        <v>29857956.669999991</v>
      </c>
      <c r="H1934" s="297"/>
      <c r="I1934" s="296"/>
      <c r="J1934" s="11" t="s">
        <v>23</v>
      </c>
    </row>
    <row r="1935" spans="1:11" s="42" customFormat="1" ht="47.25" customHeight="1">
      <c r="A1935" s="106" t="s">
        <v>2283</v>
      </c>
      <c r="B1935" s="1052" t="s">
        <v>3832</v>
      </c>
      <c r="C1935" s="1057"/>
      <c r="D1935" s="1057"/>
      <c r="E1935" s="1057"/>
      <c r="F1935" s="1057"/>
      <c r="G1935" s="1057"/>
      <c r="H1935" s="1057"/>
      <c r="I1935" s="1057"/>
      <c r="J1935" s="1058"/>
    </row>
    <row r="1936" spans="1:11" s="67" customFormat="1" ht="121.5">
      <c r="A1936" s="352">
        <v>1</v>
      </c>
      <c r="B1936" s="7" t="s">
        <v>4424</v>
      </c>
      <c r="C1936" s="293" t="s">
        <v>6848</v>
      </c>
      <c r="D1936" s="7">
        <v>1</v>
      </c>
      <c r="E1936" s="353">
        <v>40000</v>
      </c>
      <c r="F1936" s="353">
        <v>0</v>
      </c>
      <c r="G1936" s="353">
        <v>40000</v>
      </c>
      <c r="H1936" s="354">
        <v>43629</v>
      </c>
      <c r="I1936" s="291" t="s">
        <v>6394</v>
      </c>
      <c r="J1936" s="355"/>
    </row>
    <row r="1937" spans="1:10" s="67" customFormat="1" ht="121.5">
      <c r="A1937" s="352">
        <v>2</v>
      </c>
      <c r="B1937" s="7" t="s">
        <v>4424</v>
      </c>
      <c r="C1937" s="286" t="s">
        <v>6347</v>
      </c>
      <c r="D1937" s="7">
        <v>1</v>
      </c>
      <c r="E1937" s="353">
        <v>40890</v>
      </c>
      <c r="F1937" s="353">
        <v>0</v>
      </c>
      <c r="G1937" s="353">
        <v>40890</v>
      </c>
      <c r="H1937" s="354">
        <v>43629</v>
      </c>
      <c r="I1937" s="291" t="s">
        <v>6394</v>
      </c>
      <c r="J1937" s="355"/>
    </row>
    <row r="1938" spans="1:10" s="67" customFormat="1" ht="121.5">
      <c r="A1938" s="352">
        <v>3</v>
      </c>
      <c r="B1938" s="7" t="s">
        <v>6851</v>
      </c>
      <c r="C1938" s="286" t="s">
        <v>6347</v>
      </c>
      <c r="D1938" s="7">
        <v>1</v>
      </c>
      <c r="E1938" s="353">
        <v>41600</v>
      </c>
      <c r="F1938" s="353">
        <v>0</v>
      </c>
      <c r="G1938" s="353">
        <v>41600</v>
      </c>
      <c r="H1938" s="354">
        <v>42639</v>
      </c>
      <c r="I1938" s="296" t="s">
        <v>6852</v>
      </c>
      <c r="J1938" s="355"/>
    </row>
    <row r="1939" spans="1:10" s="67" customFormat="1" ht="121.5">
      <c r="A1939" s="352">
        <v>4</v>
      </c>
      <c r="B1939" s="7" t="s">
        <v>4424</v>
      </c>
      <c r="C1939" s="293" t="s">
        <v>6848</v>
      </c>
      <c r="D1939" s="7">
        <v>1</v>
      </c>
      <c r="E1939" s="353">
        <v>47887</v>
      </c>
      <c r="F1939" s="353">
        <v>0</v>
      </c>
      <c r="G1939" s="353">
        <v>47887</v>
      </c>
      <c r="H1939" s="354">
        <v>43545</v>
      </c>
      <c r="I1939" s="291" t="s">
        <v>6342</v>
      </c>
      <c r="J1939" s="355"/>
    </row>
    <row r="1940" spans="1:10" s="67" customFormat="1" ht="60.75">
      <c r="A1940" s="352">
        <v>5</v>
      </c>
      <c r="B1940" s="7" t="s">
        <v>6853</v>
      </c>
      <c r="C1940" s="293" t="s">
        <v>3248</v>
      </c>
      <c r="D1940" s="7">
        <v>1</v>
      </c>
      <c r="E1940" s="353">
        <v>49813</v>
      </c>
      <c r="F1940" s="353">
        <v>0</v>
      </c>
      <c r="G1940" s="353">
        <v>49813</v>
      </c>
      <c r="H1940" s="354">
        <v>43682</v>
      </c>
      <c r="I1940" s="291" t="s">
        <v>6337</v>
      </c>
      <c r="J1940" s="355"/>
    </row>
    <row r="1941" spans="1:10" s="67" customFormat="1" ht="141.75">
      <c r="A1941" s="352">
        <v>6</v>
      </c>
      <c r="B1941" s="7" t="s">
        <v>4424</v>
      </c>
      <c r="C1941" s="293" t="s">
        <v>8751</v>
      </c>
      <c r="D1941" s="7">
        <v>1</v>
      </c>
      <c r="E1941" s="353">
        <v>50000</v>
      </c>
      <c r="F1941" s="353">
        <v>0</v>
      </c>
      <c r="G1941" s="353">
        <v>50000</v>
      </c>
      <c r="H1941" s="356">
        <v>43279</v>
      </c>
      <c r="I1941" s="291" t="s">
        <v>6854</v>
      </c>
      <c r="J1941" s="355"/>
    </row>
    <row r="1942" spans="1:10" s="67" customFormat="1" ht="126" customHeight="1">
      <c r="A1942" s="352">
        <v>7</v>
      </c>
      <c r="B1942" s="12" t="s">
        <v>6849</v>
      </c>
      <c r="C1942" s="293" t="s">
        <v>6850</v>
      </c>
      <c r="D1942" s="7">
        <v>4</v>
      </c>
      <c r="E1942" s="353">
        <v>160000</v>
      </c>
      <c r="F1942" s="353">
        <v>0</v>
      </c>
      <c r="G1942" s="353">
        <v>160000</v>
      </c>
      <c r="H1942" s="354">
        <v>43545</v>
      </c>
      <c r="I1942" s="291" t="s">
        <v>6342</v>
      </c>
      <c r="J1942" s="346"/>
    </row>
    <row r="1943" spans="1:10" s="67" customFormat="1" ht="101.25">
      <c r="A1943" s="352">
        <v>8</v>
      </c>
      <c r="B1943" s="7" t="s">
        <v>6855</v>
      </c>
      <c r="C1943" s="293" t="s">
        <v>3248</v>
      </c>
      <c r="D1943" s="7">
        <v>1</v>
      </c>
      <c r="E1943" s="353">
        <v>80310</v>
      </c>
      <c r="F1943" s="353">
        <v>0</v>
      </c>
      <c r="G1943" s="353">
        <v>80310</v>
      </c>
      <c r="H1943" s="354">
        <v>44178</v>
      </c>
      <c r="I1943" s="291" t="s">
        <v>6856</v>
      </c>
      <c r="J1943" s="346"/>
    </row>
    <row r="1944" spans="1:10" s="67" customFormat="1" ht="121.5">
      <c r="A1944" s="352">
        <v>9</v>
      </c>
      <c r="B1944" s="12" t="s">
        <v>6857</v>
      </c>
      <c r="C1944" s="293" t="s">
        <v>3248</v>
      </c>
      <c r="D1944" s="7">
        <v>1</v>
      </c>
      <c r="E1944" s="353">
        <v>81035.360000000001</v>
      </c>
      <c r="F1944" s="353">
        <v>0</v>
      </c>
      <c r="G1944" s="353">
        <v>81035.360000000001</v>
      </c>
      <c r="H1944" s="354">
        <v>43808</v>
      </c>
      <c r="I1944" s="291" t="s">
        <v>6336</v>
      </c>
      <c r="J1944" s="346"/>
    </row>
    <row r="1945" spans="1:10" s="67" customFormat="1" ht="60.75">
      <c r="A1945" s="352">
        <v>10</v>
      </c>
      <c r="B1945" s="12" t="s">
        <v>6858</v>
      </c>
      <c r="C1945" s="293" t="s">
        <v>6859</v>
      </c>
      <c r="D1945" s="7">
        <v>2</v>
      </c>
      <c r="E1945" s="353">
        <v>82350.539999999994</v>
      </c>
      <c r="F1945" s="353">
        <v>0</v>
      </c>
      <c r="G1945" s="353">
        <v>82350.539999999994</v>
      </c>
      <c r="H1945" s="354">
        <v>44169</v>
      </c>
      <c r="I1945" s="291" t="s">
        <v>6860</v>
      </c>
      <c r="J1945" s="346"/>
    </row>
    <row r="1946" spans="1:10" s="67" customFormat="1" ht="60.75">
      <c r="A1946" s="352">
        <v>11</v>
      </c>
      <c r="B1946" s="12" t="s">
        <v>6861</v>
      </c>
      <c r="C1946" s="293" t="s">
        <v>6859</v>
      </c>
      <c r="D1946" s="7">
        <v>2</v>
      </c>
      <c r="E1946" s="353">
        <v>82577.62</v>
      </c>
      <c r="F1946" s="353">
        <v>0</v>
      </c>
      <c r="G1946" s="353">
        <v>82577.62</v>
      </c>
      <c r="H1946" s="354">
        <v>44169</v>
      </c>
      <c r="I1946" s="291" t="s">
        <v>6860</v>
      </c>
      <c r="J1946" s="346"/>
    </row>
    <row r="1947" spans="1:10" s="67" customFormat="1" ht="60.75">
      <c r="A1947" s="352">
        <v>12</v>
      </c>
      <c r="B1947" s="12" t="s">
        <v>6862</v>
      </c>
      <c r="C1947" s="293" t="s">
        <v>6859</v>
      </c>
      <c r="D1947" s="7">
        <v>2</v>
      </c>
      <c r="E1947" s="353">
        <v>92512.38</v>
      </c>
      <c r="F1947" s="353">
        <v>0</v>
      </c>
      <c r="G1947" s="353">
        <v>92512.38</v>
      </c>
      <c r="H1947" s="354">
        <v>44169</v>
      </c>
      <c r="I1947" s="291" t="s">
        <v>6860</v>
      </c>
      <c r="J1947" s="346"/>
    </row>
    <row r="1948" spans="1:10" s="67" customFormat="1" ht="60.75">
      <c r="A1948" s="352">
        <v>13</v>
      </c>
      <c r="B1948" s="12" t="s">
        <v>6863</v>
      </c>
      <c r="C1948" s="293" t="s">
        <v>6859</v>
      </c>
      <c r="D1948" s="7">
        <v>2</v>
      </c>
      <c r="E1948" s="353">
        <v>92512.38</v>
      </c>
      <c r="F1948" s="353">
        <v>0</v>
      </c>
      <c r="G1948" s="353">
        <v>92512.38</v>
      </c>
      <c r="H1948" s="354">
        <v>44169</v>
      </c>
      <c r="I1948" s="291" t="s">
        <v>6860</v>
      </c>
      <c r="J1948" s="346"/>
    </row>
    <row r="1949" spans="1:10" s="67" customFormat="1" ht="60.75">
      <c r="A1949" s="352">
        <v>14</v>
      </c>
      <c r="B1949" s="12" t="s">
        <v>6864</v>
      </c>
      <c r="C1949" s="293" t="s">
        <v>6859</v>
      </c>
      <c r="D1949" s="7">
        <v>2</v>
      </c>
      <c r="E1949" s="353">
        <v>94612.86</v>
      </c>
      <c r="F1949" s="353">
        <v>0</v>
      </c>
      <c r="G1949" s="353">
        <v>94612.86</v>
      </c>
      <c r="H1949" s="354">
        <v>44169</v>
      </c>
      <c r="I1949" s="291" t="s">
        <v>6860</v>
      </c>
      <c r="J1949" s="346"/>
    </row>
    <row r="1950" spans="1:10" s="67" customFormat="1" ht="60.75">
      <c r="A1950" s="352">
        <v>15</v>
      </c>
      <c r="B1950" s="12" t="s">
        <v>6865</v>
      </c>
      <c r="C1950" s="293" t="s">
        <v>6859</v>
      </c>
      <c r="D1950" s="7">
        <v>2</v>
      </c>
      <c r="E1950" s="353">
        <v>98813.84</v>
      </c>
      <c r="F1950" s="353">
        <v>0</v>
      </c>
      <c r="G1950" s="353">
        <v>98813.84</v>
      </c>
      <c r="H1950" s="354">
        <v>44169</v>
      </c>
      <c r="I1950" s="291" t="s">
        <v>6860</v>
      </c>
      <c r="J1950" s="346"/>
    </row>
    <row r="1951" spans="1:10" s="67" customFormat="1" ht="60.75">
      <c r="A1951" s="352">
        <v>16</v>
      </c>
      <c r="B1951" s="12" t="s">
        <v>6866</v>
      </c>
      <c r="C1951" s="293" t="s">
        <v>6867</v>
      </c>
      <c r="D1951" s="7">
        <v>1</v>
      </c>
      <c r="E1951" s="353">
        <v>100000</v>
      </c>
      <c r="F1951" s="353">
        <v>0</v>
      </c>
      <c r="G1951" s="353">
        <v>100000</v>
      </c>
      <c r="H1951" s="354">
        <v>43535</v>
      </c>
      <c r="I1951" s="291" t="s">
        <v>6868</v>
      </c>
      <c r="J1951" s="346"/>
    </row>
    <row r="1952" spans="1:10" s="67" customFormat="1" ht="60.75">
      <c r="A1952" s="352">
        <v>17</v>
      </c>
      <c r="B1952" s="12" t="s">
        <v>2358</v>
      </c>
      <c r="C1952" s="293" t="s">
        <v>6859</v>
      </c>
      <c r="D1952" s="7">
        <v>2</v>
      </c>
      <c r="E1952" s="353">
        <v>101311.72</v>
      </c>
      <c r="F1952" s="353">
        <v>0</v>
      </c>
      <c r="G1952" s="353">
        <v>101311.72</v>
      </c>
      <c r="H1952" s="354">
        <v>44169</v>
      </c>
      <c r="I1952" s="291" t="s">
        <v>6860</v>
      </c>
      <c r="J1952" s="346"/>
    </row>
    <row r="1953" spans="1:11" s="67" customFormat="1" ht="60.75">
      <c r="A1953" s="352">
        <v>18</v>
      </c>
      <c r="B1953" s="12" t="s">
        <v>6870</v>
      </c>
      <c r="C1953" s="293" t="s">
        <v>6859</v>
      </c>
      <c r="D1953" s="7">
        <v>2</v>
      </c>
      <c r="E1953" s="353">
        <v>114994.64</v>
      </c>
      <c r="F1953" s="353">
        <v>0</v>
      </c>
      <c r="G1953" s="353">
        <v>114994.64</v>
      </c>
      <c r="H1953" s="354">
        <v>44169</v>
      </c>
      <c r="I1953" s="291" t="s">
        <v>6860</v>
      </c>
      <c r="J1953" s="346"/>
    </row>
    <row r="1954" spans="1:11" s="67" customFormat="1" ht="60.75">
      <c r="A1954" s="352">
        <v>19</v>
      </c>
      <c r="B1954" s="12" t="s">
        <v>6869</v>
      </c>
      <c r="C1954" s="293" t="s">
        <v>6859</v>
      </c>
      <c r="D1954" s="7">
        <v>2</v>
      </c>
      <c r="E1954" s="353">
        <v>158649.54</v>
      </c>
      <c r="F1954" s="353">
        <v>0</v>
      </c>
      <c r="G1954" s="353">
        <v>158649.54</v>
      </c>
      <c r="H1954" s="354">
        <v>44169</v>
      </c>
      <c r="I1954" s="291" t="s">
        <v>6860</v>
      </c>
      <c r="J1954" s="346"/>
    </row>
    <row r="1955" spans="1:11" s="67" customFormat="1" ht="60.75">
      <c r="A1955" s="352">
        <v>20</v>
      </c>
      <c r="B1955" s="12" t="s">
        <v>6871</v>
      </c>
      <c r="C1955" s="293" t="s">
        <v>3248</v>
      </c>
      <c r="D1955" s="7">
        <v>2</v>
      </c>
      <c r="E1955" s="322">
        <v>212176</v>
      </c>
      <c r="F1955" s="322">
        <v>177991.98</v>
      </c>
      <c r="G1955" s="291">
        <f t="shared" ref="G1955" si="54">E1955-F1955</f>
        <v>34184.01999999999</v>
      </c>
      <c r="H1955" s="354">
        <v>43649</v>
      </c>
      <c r="I1955" s="12" t="s">
        <v>6872</v>
      </c>
      <c r="J1955" s="346"/>
    </row>
    <row r="1956" spans="1:11" s="797" customFormat="1" ht="93.75" customHeight="1">
      <c r="A1956" s="352">
        <v>21</v>
      </c>
      <c r="B1956" s="12" t="s">
        <v>8752</v>
      </c>
      <c r="C1956" s="293" t="s">
        <v>3248</v>
      </c>
      <c r="D1956" s="7">
        <v>1</v>
      </c>
      <c r="E1956" s="353">
        <v>46527.199999999997</v>
      </c>
      <c r="F1956" s="353">
        <v>0</v>
      </c>
      <c r="G1956" s="353">
        <v>46527.199999999997</v>
      </c>
      <c r="H1956" s="354">
        <v>44508</v>
      </c>
      <c r="I1956" s="291" t="s">
        <v>8753</v>
      </c>
      <c r="J1956" s="45"/>
      <c r="K1956" s="357"/>
    </row>
    <row r="1957" spans="1:11" s="797" customFormat="1" ht="93.75" customHeight="1">
      <c r="A1957" s="352">
        <v>22</v>
      </c>
      <c r="B1957" s="12" t="s">
        <v>8754</v>
      </c>
      <c r="C1957" s="293" t="s">
        <v>3248</v>
      </c>
      <c r="D1957" s="7">
        <v>4</v>
      </c>
      <c r="E1957" s="353">
        <v>160964.96</v>
      </c>
      <c r="F1957" s="353">
        <v>0</v>
      </c>
      <c r="G1957" s="353">
        <v>160964.96</v>
      </c>
      <c r="H1957" s="354">
        <v>44508</v>
      </c>
      <c r="I1957" s="291" t="s">
        <v>8753</v>
      </c>
      <c r="J1957" s="45"/>
      <c r="K1957" s="357"/>
    </row>
    <row r="1958" spans="1:11" s="797" customFormat="1" ht="123.75" customHeight="1">
      <c r="A1958" s="352">
        <v>23</v>
      </c>
      <c r="B1958" s="12" t="s">
        <v>8755</v>
      </c>
      <c r="C1958" s="293" t="s">
        <v>8756</v>
      </c>
      <c r="D1958" s="7">
        <v>2</v>
      </c>
      <c r="E1958" s="353">
        <v>96014</v>
      </c>
      <c r="F1958" s="353">
        <v>0</v>
      </c>
      <c r="G1958" s="353">
        <v>96014</v>
      </c>
      <c r="H1958" s="354">
        <v>44510</v>
      </c>
      <c r="I1958" s="291" t="s">
        <v>8757</v>
      </c>
      <c r="J1958" s="45"/>
      <c r="K1958" s="357"/>
    </row>
    <row r="1959" spans="1:11" s="797" customFormat="1" ht="123.75" customHeight="1">
      <c r="A1959" s="352">
        <v>24</v>
      </c>
      <c r="B1959" s="12" t="s">
        <v>8758</v>
      </c>
      <c r="C1959" s="293" t="s">
        <v>3248</v>
      </c>
      <c r="D1959" s="7">
        <v>1</v>
      </c>
      <c r="E1959" s="353">
        <v>40342</v>
      </c>
      <c r="F1959" s="353">
        <v>0</v>
      </c>
      <c r="G1959" s="353">
        <v>40342</v>
      </c>
      <c r="H1959" s="354">
        <v>44510</v>
      </c>
      <c r="I1959" s="291" t="s">
        <v>8757</v>
      </c>
      <c r="J1959" s="45"/>
      <c r="K1959" s="357"/>
    </row>
    <row r="1960" spans="1:11" s="797" customFormat="1" ht="118.5" customHeight="1">
      <c r="A1960" s="352">
        <v>25</v>
      </c>
      <c r="B1960" s="12" t="s">
        <v>8759</v>
      </c>
      <c r="C1960" s="293" t="s">
        <v>8760</v>
      </c>
      <c r="D1960" s="7">
        <v>1</v>
      </c>
      <c r="E1960" s="353">
        <v>46200</v>
      </c>
      <c r="F1960" s="353">
        <v>0</v>
      </c>
      <c r="G1960" s="353">
        <v>46200</v>
      </c>
      <c r="H1960" s="354">
        <v>44197</v>
      </c>
      <c r="I1960" s="291" t="s">
        <v>8761</v>
      </c>
      <c r="J1960" s="45"/>
      <c r="K1960" s="357"/>
    </row>
    <row r="1961" spans="1:11" s="797" customFormat="1" ht="118.5" customHeight="1">
      <c r="A1961" s="352">
        <v>26</v>
      </c>
      <c r="B1961" s="12" t="s">
        <v>8762</v>
      </c>
      <c r="C1961" s="293" t="s">
        <v>8760</v>
      </c>
      <c r="D1961" s="7">
        <v>1</v>
      </c>
      <c r="E1961" s="353">
        <v>49580</v>
      </c>
      <c r="F1961" s="353">
        <v>0</v>
      </c>
      <c r="G1961" s="353">
        <v>49580</v>
      </c>
      <c r="H1961" s="354">
        <v>44197</v>
      </c>
      <c r="I1961" s="291" t="s">
        <v>8761</v>
      </c>
      <c r="J1961" s="45"/>
      <c r="K1961" s="357"/>
    </row>
    <row r="1962" spans="1:11" s="797" customFormat="1" ht="118.5" customHeight="1">
      <c r="A1962" s="352">
        <v>27</v>
      </c>
      <c r="B1962" s="12" t="s">
        <v>2358</v>
      </c>
      <c r="C1962" s="293" t="s">
        <v>8763</v>
      </c>
      <c r="D1962" s="7">
        <v>1</v>
      </c>
      <c r="E1962" s="353">
        <v>85413.73</v>
      </c>
      <c r="F1962" s="353">
        <v>0</v>
      </c>
      <c r="G1962" s="353">
        <v>85413.73</v>
      </c>
      <c r="H1962" s="354">
        <v>44490</v>
      </c>
      <c r="I1962" s="291" t="s">
        <v>8764</v>
      </c>
      <c r="J1962" s="45"/>
      <c r="K1962" s="357"/>
    </row>
    <row r="1963" spans="1:11" s="797" customFormat="1" ht="129" customHeight="1">
      <c r="A1963" s="352">
        <v>28</v>
      </c>
      <c r="B1963" s="12" t="s">
        <v>6869</v>
      </c>
      <c r="C1963" s="293" t="s">
        <v>3248</v>
      </c>
      <c r="D1963" s="7">
        <v>1</v>
      </c>
      <c r="E1963" s="353">
        <v>135150</v>
      </c>
      <c r="F1963" s="353">
        <v>0</v>
      </c>
      <c r="G1963" s="358">
        <v>135150</v>
      </c>
      <c r="H1963" s="354">
        <v>44197</v>
      </c>
      <c r="I1963" s="291" t="s">
        <v>8765</v>
      </c>
      <c r="J1963" s="45"/>
      <c r="K1963" s="357"/>
    </row>
    <row r="1964" spans="1:11" s="797" customFormat="1" ht="129" customHeight="1">
      <c r="A1964" s="352">
        <v>29</v>
      </c>
      <c r="B1964" s="12" t="s">
        <v>8766</v>
      </c>
      <c r="C1964" s="293" t="s">
        <v>8767</v>
      </c>
      <c r="D1964" s="7">
        <v>1</v>
      </c>
      <c r="E1964" s="353">
        <v>42000</v>
      </c>
      <c r="F1964" s="353">
        <v>0</v>
      </c>
      <c r="G1964" s="358">
        <v>42000</v>
      </c>
      <c r="H1964" s="354">
        <v>44377</v>
      </c>
      <c r="I1964" s="291" t="s">
        <v>8768</v>
      </c>
      <c r="J1964" s="45"/>
      <c r="K1964" s="357"/>
    </row>
    <row r="1965" spans="1:11" s="67" customFormat="1" ht="53.25" customHeight="1">
      <c r="A1965" s="359"/>
      <c r="B1965" s="1055" t="s">
        <v>6403</v>
      </c>
      <c r="C1965" s="1122"/>
      <c r="D1965" s="360">
        <f>SUM(D1936:D1964)</f>
        <v>46</v>
      </c>
      <c r="E1965" s="361">
        <f>SUM(E1936:E1964)</f>
        <v>2524238.77</v>
      </c>
      <c r="F1965" s="361">
        <f>SUM(F1936:F1964)</f>
        <v>177991.98</v>
      </c>
      <c r="G1965" s="362">
        <f>SUM(G1936:G1964)</f>
        <v>2346246.79</v>
      </c>
      <c r="H1965" s="363" t="s">
        <v>23</v>
      </c>
      <c r="I1965" s="364" t="s">
        <v>23</v>
      </c>
      <c r="J1965" s="11" t="s">
        <v>23</v>
      </c>
    </row>
    <row r="1966" spans="1:11" s="42" customFormat="1" ht="54.75" customHeight="1">
      <c r="A1966" s="173" t="s">
        <v>2257</v>
      </c>
      <c r="B1966" s="1052" t="s">
        <v>4338</v>
      </c>
      <c r="C1966" s="1054"/>
      <c r="D1966" s="23">
        <f>D1825+D1934+D1965</f>
        <v>217</v>
      </c>
      <c r="E1966" s="365">
        <f>E1825+E1934+E1965</f>
        <v>132424170.60999997</v>
      </c>
      <c r="F1966" s="366">
        <f>F1825+F1934+F1965</f>
        <v>83689764.290000007</v>
      </c>
      <c r="G1966" s="271">
        <f>G1825+G1934+G1965</f>
        <v>48734406.319999985</v>
      </c>
      <c r="H1966" s="26" t="s">
        <v>23</v>
      </c>
      <c r="I1966" s="105" t="s">
        <v>23</v>
      </c>
      <c r="J1966" s="26" t="s">
        <v>23</v>
      </c>
    </row>
    <row r="1967" spans="1:11" s="42" customFormat="1" ht="55.5" customHeight="1">
      <c r="A1967" s="32" t="s">
        <v>2308</v>
      </c>
      <c r="B1967" s="1065" t="s">
        <v>4436</v>
      </c>
      <c r="C1967" s="1085"/>
      <c r="D1967" s="1085"/>
      <c r="E1967" s="1085"/>
      <c r="F1967" s="1085"/>
      <c r="G1967" s="1085"/>
      <c r="H1967" s="1085"/>
      <c r="I1967" s="1085"/>
      <c r="J1967" s="1085"/>
    </row>
    <row r="1968" spans="1:11" s="42" customFormat="1" ht="22.5">
      <c r="A1968" s="106" t="s">
        <v>2310</v>
      </c>
      <c r="B1968" s="1052" t="s">
        <v>3828</v>
      </c>
      <c r="C1968" s="1057"/>
      <c r="D1968" s="1057"/>
      <c r="E1968" s="1057"/>
      <c r="F1968" s="1057"/>
      <c r="G1968" s="1057"/>
      <c r="H1968" s="1057"/>
      <c r="I1968" s="1057"/>
      <c r="J1968" s="1058"/>
    </row>
    <row r="1969" spans="1:10" s="369" customFormat="1" ht="87" customHeight="1">
      <c r="A1969" s="44">
        <v>1</v>
      </c>
      <c r="B1969" s="12" t="s">
        <v>4437</v>
      </c>
      <c r="C1969" s="367" t="s">
        <v>4438</v>
      </c>
      <c r="D1969" s="12">
        <v>1</v>
      </c>
      <c r="E1969" s="368">
        <v>340750</v>
      </c>
      <c r="F1969" s="368">
        <v>0</v>
      </c>
      <c r="G1969" s="368">
        <f>E1969-F1969</f>
        <v>340750</v>
      </c>
      <c r="H1969" s="19">
        <v>39456</v>
      </c>
      <c r="I1969" s="12" t="s">
        <v>4439</v>
      </c>
      <c r="J1969" s="18" t="s">
        <v>23</v>
      </c>
    </row>
    <row r="1970" spans="1:10" s="369" customFormat="1" ht="96.75" customHeight="1">
      <c r="A1970" s="44">
        <v>2</v>
      </c>
      <c r="B1970" s="12" t="s">
        <v>4440</v>
      </c>
      <c r="C1970" s="367" t="s">
        <v>4441</v>
      </c>
      <c r="D1970" s="12">
        <v>1</v>
      </c>
      <c r="E1970" s="368">
        <v>48000</v>
      </c>
      <c r="F1970" s="368">
        <v>0</v>
      </c>
      <c r="G1970" s="368">
        <v>48000</v>
      </c>
      <c r="H1970" s="19">
        <v>40947</v>
      </c>
      <c r="I1970" s="12" t="s">
        <v>4442</v>
      </c>
      <c r="J1970" s="18" t="s">
        <v>23</v>
      </c>
    </row>
    <row r="1971" spans="1:10" s="369" customFormat="1" ht="126" customHeight="1">
      <c r="A1971" s="44">
        <v>3</v>
      </c>
      <c r="B1971" s="12" t="s">
        <v>6446</v>
      </c>
      <c r="C1971" s="367" t="s">
        <v>4443</v>
      </c>
      <c r="D1971" s="12">
        <v>1</v>
      </c>
      <c r="E1971" s="368">
        <v>606000</v>
      </c>
      <c r="F1971" s="368">
        <v>0</v>
      </c>
      <c r="G1971" s="368">
        <v>606000</v>
      </c>
      <c r="H1971" s="28" t="s">
        <v>23</v>
      </c>
      <c r="I1971" s="12" t="s">
        <v>4444</v>
      </c>
      <c r="J1971" s="18" t="s">
        <v>23</v>
      </c>
    </row>
    <row r="1972" spans="1:10" s="369" customFormat="1" ht="83.25" customHeight="1">
      <c r="A1972" s="44">
        <v>4</v>
      </c>
      <c r="B1972" s="12" t="s">
        <v>4065</v>
      </c>
      <c r="C1972" s="367" t="s">
        <v>4445</v>
      </c>
      <c r="D1972" s="12">
        <v>1</v>
      </c>
      <c r="E1972" s="368">
        <v>1102000</v>
      </c>
      <c r="F1972" s="368">
        <v>0</v>
      </c>
      <c r="G1972" s="368">
        <v>1102000</v>
      </c>
      <c r="H1972" s="370">
        <v>43004</v>
      </c>
      <c r="I1972" s="12" t="s">
        <v>4446</v>
      </c>
      <c r="J1972" s="18" t="s">
        <v>23</v>
      </c>
    </row>
    <row r="1973" spans="1:10" s="369" customFormat="1" ht="83.25" customHeight="1">
      <c r="A1973" s="44">
        <v>5</v>
      </c>
      <c r="B1973" s="12" t="s">
        <v>4447</v>
      </c>
      <c r="C1973" s="367" t="s">
        <v>4448</v>
      </c>
      <c r="D1973" s="12">
        <v>1</v>
      </c>
      <c r="E1973" s="368">
        <v>95176.2</v>
      </c>
      <c r="F1973" s="368">
        <v>0</v>
      </c>
      <c r="G1973" s="368">
        <v>95176.2</v>
      </c>
      <c r="H1973" s="370">
        <v>42975</v>
      </c>
      <c r="I1973" s="12" t="s">
        <v>4449</v>
      </c>
      <c r="J1973" s="18" t="s">
        <v>23</v>
      </c>
    </row>
    <row r="1974" spans="1:10" s="369" customFormat="1" ht="40.5">
      <c r="A1974" s="44">
        <v>6</v>
      </c>
      <c r="B1974" s="12" t="s">
        <v>6447</v>
      </c>
      <c r="C1974" s="367" t="s">
        <v>2355</v>
      </c>
      <c r="D1974" s="12">
        <v>1</v>
      </c>
      <c r="E1974" s="368">
        <v>184410</v>
      </c>
      <c r="F1974" s="368">
        <v>0</v>
      </c>
      <c r="G1974" s="368">
        <f>E1974-F1974</f>
        <v>184410</v>
      </c>
      <c r="H1974" s="28" t="s">
        <v>4450</v>
      </c>
      <c r="I1974" s="12" t="s">
        <v>4451</v>
      </c>
      <c r="J1974" s="18" t="s">
        <v>23</v>
      </c>
    </row>
    <row r="1975" spans="1:10" s="369" customFormat="1" ht="40.5">
      <c r="A1975" s="44">
        <v>7</v>
      </c>
      <c r="B1975" s="12" t="s">
        <v>6448</v>
      </c>
      <c r="C1975" s="367" t="s">
        <v>2355</v>
      </c>
      <c r="D1975" s="12">
        <v>1</v>
      </c>
      <c r="E1975" s="368">
        <v>140310</v>
      </c>
      <c r="F1975" s="368">
        <v>0</v>
      </c>
      <c r="G1975" s="368">
        <f>E1975-F1975</f>
        <v>140310</v>
      </c>
      <c r="H1975" s="28" t="s">
        <v>4450</v>
      </c>
      <c r="I1975" s="12" t="s">
        <v>4452</v>
      </c>
      <c r="J1975" s="18"/>
    </row>
    <row r="1976" spans="1:10" s="369" customFormat="1" ht="20.25">
      <c r="A1976" s="44">
        <v>8</v>
      </c>
      <c r="B1976" s="12" t="s">
        <v>4453</v>
      </c>
      <c r="C1976" s="367" t="s">
        <v>2355</v>
      </c>
      <c r="D1976" s="17">
        <v>1</v>
      </c>
      <c r="E1976" s="368">
        <v>135000</v>
      </c>
      <c r="F1976" s="368">
        <v>0</v>
      </c>
      <c r="G1976" s="368">
        <v>135000</v>
      </c>
      <c r="H1976" s="370" t="s">
        <v>4454</v>
      </c>
      <c r="I1976" s="17" t="s">
        <v>4455</v>
      </c>
      <c r="J1976" s="18" t="s">
        <v>23</v>
      </c>
    </row>
    <row r="1977" spans="1:10" s="369" customFormat="1" ht="20.25">
      <c r="A1977" s="44">
        <v>9</v>
      </c>
      <c r="B1977" s="12" t="s">
        <v>4453</v>
      </c>
      <c r="C1977" s="367" t="s">
        <v>2355</v>
      </c>
      <c r="D1977" s="17">
        <v>1</v>
      </c>
      <c r="E1977" s="368">
        <v>135000</v>
      </c>
      <c r="F1977" s="368">
        <v>0</v>
      </c>
      <c r="G1977" s="368">
        <v>135000</v>
      </c>
      <c r="H1977" s="370" t="s">
        <v>4454</v>
      </c>
      <c r="I1977" s="17" t="s">
        <v>4455</v>
      </c>
      <c r="J1977" s="18" t="s">
        <v>23</v>
      </c>
    </row>
    <row r="1978" spans="1:10" s="369" customFormat="1" ht="20.25">
      <c r="A1978" s="44">
        <v>10</v>
      </c>
      <c r="B1978" s="12" t="s">
        <v>4453</v>
      </c>
      <c r="C1978" s="367" t="s">
        <v>2355</v>
      </c>
      <c r="D1978" s="17">
        <v>1</v>
      </c>
      <c r="E1978" s="368">
        <v>270000</v>
      </c>
      <c r="F1978" s="368">
        <v>0</v>
      </c>
      <c r="G1978" s="368">
        <v>270000</v>
      </c>
      <c r="H1978" s="28" t="s">
        <v>4456</v>
      </c>
      <c r="I1978" s="17" t="s">
        <v>4457</v>
      </c>
      <c r="J1978" s="18" t="s">
        <v>23</v>
      </c>
    </row>
    <row r="1979" spans="1:10" s="369" customFormat="1" ht="20.25">
      <c r="A1979" s="44">
        <v>11</v>
      </c>
      <c r="B1979" s="12" t="s">
        <v>4453</v>
      </c>
      <c r="C1979" s="367" t="s">
        <v>2355</v>
      </c>
      <c r="D1979" s="12">
        <v>1</v>
      </c>
      <c r="E1979" s="368">
        <v>300000</v>
      </c>
      <c r="F1979" s="368">
        <v>0</v>
      </c>
      <c r="G1979" s="368">
        <v>300000</v>
      </c>
      <c r="H1979" s="28" t="s">
        <v>4458</v>
      </c>
      <c r="I1979" s="12" t="s">
        <v>4459</v>
      </c>
      <c r="J1979" s="18" t="s">
        <v>23</v>
      </c>
    </row>
    <row r="1980" spans="1:10" s="369" customFormat="1" ht="20.25">
      <c r="A1980" s="44">
        <v>12</v>
      </c>
      <c r="B1980" s="12" t="s">
        <v>4460</v>
      </c>
      <c r="C1980" s="367" t="s">
        <v>2355</v>
      </c>
      <c r="D1980" s="12">
        <v>1</v>
      </c>
      <c r="E1980" s="368">
        <v>30500</v>
      </c>
      <c r="F1980" s="368">
        <v>0</v>
      </c>
      <c r="G1980" s="368">
        <f>E1980-F1980</f>
        <v>30500</v>
      </c>
      <c r="H1980" s="28" t="s">
        <v>23</v>
      </c>
      <c r="I1980" s="28" t="s">
        <v>23</v>
      </c>
      <c r="J1980" s="371" t="s">
        <v>23</v>
      </c>
    </row>
    <row r="1981" spans="1:10" s="369" customFormat="1" ht="20.25">
      <c r="A1981" s="44">
        <v>13</v>
      </c>
      <c r="B1981" s="12" t="s">
        <v>4461</v>
      </c>
      <c r="C1981" s="367" t="s">
        <v>2355</v>
      </c>
      <c r="D1981" s="12">
        <v>1</v>
      </c>
      <c r="E1981" s="368">
        <v>92700</v>
      </c>
      <c r="F1981" s="368">
        <v>0</v>
      </c>
      <c r="G1981" s="368">
        <v>92700</v>
      </c>
      <c r="H1981" s="28" t="s">
        <v>4462</v>
      </c>
      <c r="I1981" s="12" t="s">
        <v>4463</v>
      </c>
      <c r="J1981" s="18"/>
    </row>
    <row r="1982" spans="1:10" s="369" customFormat="1" ht="20.25">
      <c r="A1982" s="44">
        <v>14</v>
      </c>
      <c r="B1982" s="12" t="s">
        <v>4464</v>
      </c>
      <c r="C1982" s="12" t="s">
        <v>2355</v>
      </c>
      <c r="D1982" s="12">
        <v>1</v>
      </c>
      <c r="E1982" s="368">
        <v>98300</v>
      </c>
      <c r="F1982" s="368">
        <v>0</v>
      </c>
      <c r="G1982" s="368">
        <v>98300</v>
      </c>
      <c r="H1982" s="28" t="s">
        <v>4465</v>
      </c>
      <c r="I1982" s="12" t="s">
        <v>4466</v>
      </c>
      <c r="J1982" s="18"/>
    </row>
    <row r="1983" spans="1:10" s="369" customFormat="1" ht="122.25" customHeight="1">
      <c r="A1983" s="44">
        <v>15</v>
      </c>
      <c r="B1983" s="12" t="s">
        <v>4467</v>
      </c>
      <c r="C1983" s="367" t="s">
        <v>4468</v>
      </c>
      <c r="D1983" s="12">
        <v>1</v>
      </c>
      <c r="E1983" s="368">
        <v>256319.25</v>
      </c>
      <c r="F1983" s="368">
        <v>0</v>
      </c>
      <c r="G1983" s="368">
        <v>256319.25</v>
      </c>
      <c r="H1983" s="28" t="s">
        <v>4469</v>
      </c>
      <c r="I1983" s="12" t="s">
        <v>4470</v>
      </c>
      <c r="J1983" s="18"/>
    </row>
    <row r="1984" spans="1:10" s="369" customFormat="1" ht="33.75" customHeight="1">
      <c r="A1984" s="44">
        <v>16</v>
      </c>
      <c r="B1984" s="372" t="s">
        <v>6449</v>
      </c>
      <c r="C1984" s="367"/>
      <c r="D1984" s="12">
        <v>1</v>
      </c>
      <c r="E1984" s="368">
        <v>582400</v>
      </c>
      <c r="F1984" s="368">
        <v>0</v>
      </c>
      <c r="G1984" s="368">
        <f>E1984-F1984</f>
        <v>582400</v>
      </c>
      <c r="H1984" s="28" t="s">
        <v>4471</v>
      </c>
      <c r="I1984" s="12" t="s">
        <v>4472</v>
      </c>
      <c r="J1984" s="18"/>
    </row>
    <row r="1985" spans="1:10" s="369" customFormat="1" ht="35.25" customHeight="1">
      <c r="A1985" s="44">
        <v>17</v>
      </c>
      <c r="B1985" s="372" t="s">
        <v>4473</v>
      </c>
      <c r="C1985" s="367"/>
      <c r="D1985" s="12">
        <v>1</v>
      </c>
      <c r="E1985" s="368">
        <v>99900</v>
      </c>
      <c r="F1985" s="368">
        <v>0</v>
      </c>
      <c r="G1985" s="368">
        <f>E1985-F1985</f>
        <v>99900</v>
      </c>
      <c r="H1985" s="28" t="s">
        <v>4471</v>
      </c>
      <c r="I1985" s="12" t="s">
        <v>4472</v>
      </c>
      <c r="J1985" s="330"/>
    </row>
    <row r="1986" spans="1:10" s="369" customFormat="1" ht="93" customHeight="1">
      <c r="A1986" s="44">
        <v>18</v>
      </c>
      <c r="B1986" s="372" t="s">
        <v>6450</v>
      </c>
      <c r="C1986" s="367" t="s">
        <v>6451</v>
      </c>
      <c r="D1986" s="12">
        <v>1</v>
      </c>
      <c r="E1986" s="368">
        <v>359500</v>
      </c>
      <c r="F1986" s="368">
        <v>0</v>
      </c>
      <c r="G1986" s="368">
        <v>359500</v>
      </c>
      <c r="H1986" s="370" t="s">
        <v>6459</v>
      </c>
      <c r="I1986" s="12" t="s">
        <v>6460</v>
      </c>
      <c r="J1986" s="18"/>
    </row>
    <row r="1987" spans="1:10" s="369" customFormat="1" ht="60.75">
      <c r="A1987" s="44">
        <v>19</v>
      </c>
      <c r="B1987" s="372" t="s">
        <v>6452</v>
      </c>
      <c r="C1987" s="367" t="s">
        <v>6453</v>
      </c>
      <c r="D1987" s="12">
        <v>1</v>
      </c>
      <c r="E1987" s="368">
        <v>115855</v>
      </c>
      <c r="F1987" s="368">
        <v>85925.759999999995</v>
      </c>
      <c r="G1987" s="368">
        <f>E1987-F1987</f>
        <v>29929.240000000005</v>
      </c>
      <c r="H1987" s="28" t="s">
        <v>4474</v>
      </c>
      <c r="I1987" s="12" t="s">
        <v>4475</v>
      </c>
      <c r="J1987" s="373"/>
    </row>
    <row r="1988" spans="1:10" s="369" customFormat="1" ht="108" customHeight="1">
      <c r="A1988" s="44">
        <v>20</v>
      </c>
      <c r="B1988" s="372" t="s">
        <v>6454</v>
      </c>
      <c r="C1988" s="367" t="s">
        <v>4476</v>
      </c>
      <c r="D1988" s="12">
        <v>1</v>
      </c>
      <c r="E1988" s="368">
        <v>1738274.38</v>
      </c>
      <c r="F1988" s="368">
        <v>0</v>
      </c>
      <c r="G1988" s="368">
        <v>1738274.38</v>
      </c>
      <c r="H1988" s="28" t="s">
        <v>4477</v>
      </c>
      <c r="I1988" s="12" t="s">
        <v>6461</v>
      </c>
      <c r="J1988" s="373"/>
    </row>
    <row r="1989" spans="1:10" s="369" customFormat="1" ht="83.25" customHeight="1">
      <c r="A1989" s="44">
        <v>21</v>
      </c>
      <c r="B1989" s="372" t="s">
        <v>6455</v>
      </c>
      <c r="C1989" s="367" t="s">
        <v>6456</v>
      </c>
      <c r="D1989" s="12">
        <v>1</v>
      </c>
      <c r="E1989" s="368">
        <v>30000</v>
      </c>
      <c r="F1989" s="368">
        <v>0</v>
      </c>
      <c r="G1989" s="368">
        <v>30000</v>
      </c>
      <c r="H1989" s="28" t="s">
        <v>6462</v>
      </c>
      <c r="I1989" s="12" t="s">
        <v>6463</v>
      </c>
      <c r="J1989" s="373"/>
    </row>
    <row r="1990" spans="1:10" s="369" customFormat="1" ht="40.5">
      <c r="A1990" s="44">
        <v>22</v>
      </c>
      <c r="B1990" s="372" t="s">
        <v>4478</v>
      </c>
      <c r="C1990" s="367" t="s">
        <v>6457</v>
      </c>
      <c r="D1990" s="12">
        <v>1</v>
      </c>
      <c r="E1990" s="368">
        <v>55000</v>
      </c>
      <c r="F1990" s="368">
        <v>0</v>
      </c>
      <c r="G1990" s="368">
        <v>55000</v>
      </c>
      <c r="H1990" s="370">
        <v>43630</v>
      </c>
      <c r="I1990" s="12" t="s">
        <v>6464</v>
      </c>
      <c r="J1990" s="373"/>
    </row>
    <row r="1991" spans="1:10" s="369" customFormat="1" ht="87" customHeight="1">
      <c r="A1991" s="44">
        <v>23</v>
      </c>
      <c r="B1991" s="372" t="s">
        <v>6454</v>
      </c>
      <c r="C1991" s="374" t="s">
        <v>6458</v>
      </c>
      <c r="D1991" s="12">
        <v>1</v>
      </c>
      <c r="E1991" s="368">
        <v>2000000</v>
      </c>
      <c r="F1991" s="368">
        <v>0</v>
      </c>
      <c r="G1991" s="368">
        <f>E1991-F1991</f>
        <v>2000000</v>
      </c>
      <c r="H1991" s="370">
        <v>44110</v>
      </c>
      <c r="I1991" s="12" t="s">
        <v>6465</v>
      </c>
      <c r="J1991" s="373"/>
    </row>
    <row r="1992" spans="1:10" s="375" customFormat="1" ht="87" customHeight="1">
      <c r="A1992" s="44">
        <v>24</v>
      </c>
      <c r="B1992" s="12" t="s">
        <v>9261</v>
      </c>
      <c r="C1992" s="367" t="s">
        <v>9262</v>
      </c>
      <c r="D1992" s="12">
        <v>1</v>
      </c>
      <c r="E1992" s="368">
        <v>8400000</v>
      </c>
      <c r="F1992" s="368">
        <v>8260000</v>
      </c>
      <c r="G1992" s="368">
        <v>140000</v>
      </c>
      <c r="H1992" s="20">
        <v>44558</v>
      </c>
      <c r="I1992" s="12" t="s">
        <v>9263</v>
      </c>
      <c r="J1992" s="18"/>
    </row>
    <row r="1993" spans="1:10" s="375" customFormat="1" ht="87" customHeight="1">
      <c r="A1993" s="44">
        <v>25</v>
      </c>
      <c r="B1993" s="12" t="s">
        <v>9264</v>
      </c>
      <c r="C1993" s="367" t="s">
        <v>9265</v>
      </c>
      <c r="D1993" s="12">
        <v>1</v>
      </c>
      <c r="E1993" s="368">
        <v>2950000</v>
      </c>
      <c r="F1993" s="368">
        <v>2654999.98</v>
      </c>
      <c r="G1993" s="368">
        <v>295000</v>
      </c>
      <c r="H1993" s="376">
        <v>44376</v>
      </c>
      <c r="I1993" s="12" t="s">
        <v>9266</v>
      </c>
      <c r="J1993" s="18"/>
    </row>
    <row r="1994" spans="1:10" s="375" customFormat="1" ht="87" customHeight="1">
      <c r="A1994" s="44">
        <v>26</v>
      </c>
      <c r="B1994" s="12" t="s">
        <v>9267</v>
      </c>
      <c r="C1994" s="367" t="s">
        <v>9268</v>
      </c>
      <c r="D1994" s="12">
        <v>1</v>
      </c>
      <c r="E1994" s="368">
        <v>566012.69999999995</v>
      </c>
      <c r="F1994" s="368">
        <v>0</v>
      </c>
      <c r="G1994" s="368">
        <v>566012.69999999995</v>
      </c>
      <c r="H1994" s="20">
        <v>44558</v>
      </c>
      <c r="I1994" s="12" t="s">
        <v>9269</v>
      </c>
      <c r="J1994" s="18"/>
    </row>
    <row r="1995" spans="1:10" s="375" customFormat="1" ht="87" customHeight="1">
      <c r="A1995" s="44">
        <v>27</v>
      </c>
      <c r="B1995" s="12" t="s">
        <v>9270</v>
      </c>
      <c r="C1995" s="367" t="s">
        <v>9271</v>
      </c>
      <c r="D1995" s="12">
        <v>1</v>
      </c>
      <c r="E1995" s="368">
        <v>760199.04</v>
      </c>
      <c r="F1995" s="368">
        <v>0</v>
      </c>
      <c r="G1995" s="368">
        <v>760199.04</v>
      </c>
      <c r="H1995" s="20">
        <v>44558</v>
      </c>
      <c r="I1995" s="12" t="s">
        <v>9269</v>
      </c>
      <c r="J1995" s="18"/>
    </row>
    <row r="1996" spans="1:10" s="375" customFormat="1" ht="87" customHeight="1">
      <c r="A1996" s="44">
        <v>28</v>
      </c>
      <c r="B1996" s="12" t="s">
        <v>9272</v>
      </c>
      <c r="C1996" s="367" t="s">
        <v>9273</v>
      </c>
      <c r="D1996" s="12">
        <v>1</v>
      </c>
      <c r="E1996" s="368">
        <v>760199.04</v>
      </c>
      <c r="F1996" s="368">
        <v>0</v>
      </c>
      <c r="G1996" s="368">
        <v>760199.04</v>
      </c>
      <c r="H1996" s="20">
        <v>44558</v>
      </c>
      <c r="I1996" s="12" t="s">
        <v>9269</v>
      </c>
      <c r="J1996" s="18"/>
    </row>
    <row r="1997" spans="1:10" s="375" customFormat="1" ht="87" customHeight="1">
      <c r="A1997" s="44">
        <v>29</v>
      </c>
      <c r="B1997" s="12" t="s">
        <v>9274</v>
      </c>
      <c r="C1997" s="367" t="s">
        <v>9275</v>
      </c>
      <c r="D1997" s="12">
        <v>1</v>
      </c>
      <c r="E1997" s="368">
        <v>760199.04</v>
      </c>
      <c r="F1997" s="368">
        <v>0</v>
      </c>
      <c r="G1997" s="368">
        <v>760199.04</v>
      </c>
      <c r="H1997" s="20">
        <v>44558</v>
      </c>
      <c r="I1997" s="12" t="s">
        <v>9269</v>
      </c>
      <c r="J1997" s="18"/>
    </row>
    <row r="1998" spans="1:10" s="375" customFormat="1" ht="40.5">
      <c r="A1998" s="44">
        <v>30</v>
      </c>
      <c r="B1998" s="12" t="s">
        <v>9276</v>
      </c>
      <c r="C1998" s="367" t="s">
        <v>9271</v>
      </c>
      <c r="D1998" s="12">
        <v>1</v>
      </c>
      <c r="E1998" s="368">
        <v>760199.04</v>
      </c>
      <c r="F1998" s="368">
        <v>0</v>
      </c>
      <c r="G1998" s="368">
        <v>760199.04</v>
      </c>
      <c r="H1998" s="20">
        <v>44558</v>
      </c>
      <c r="I1998" s="12" t="s">
        <v>9269</v>
      </c>
      <c r="J1998" s="18"/>
    </row>
    <row r="1999" spans="1:10" s="375" customFormat="1" ht="40.5">
      <c r="A1999" s="44">
        <v>31</v>
      </c>
      <c r="B1999" s="12" t="s">
        <v>9277</v>
      </c>
      <c r="C1999" s="367" t="s">
        <v>9278</v>
      </c>
      <c r="D1999" s="12">
        <v>1</v>
      </c>
      <c r="E1999" s="368">
        <v>1670000</v>
      </c>
      <c r="F1999" s="368">
        <v>0</v>
      </c>
      <c r="G1999" s="368">
        <v>1670000</v>
      </c>
      <c r="H1999" s="20">
        <v>44558</v>
      </c>
      <c r="I1999" s="12" t="s">
        <v>9269</v>
      </c>
      <c r="J1999" s="18"/>
    </row>
    <row r="2000" spans="1:10" s="42" customFormat="1" ht="43.5" customHeight="1">
      <c r="A2000" s="118" t="s">
        <v>2310</v>
      </c>
      <c r="B2000" s="1049" t="s">
        <v>3829</v>
      </c>
      <c r="C2000" s="1058"/>
      <c r="D2000" s="77">
        <f>SUM(D1969:D1999)</f>
        <v>31</v>
      </c>
      <c r="E2000" s="167">
        <f>SUM(E1969:E1999)</f>
        <v>25442203.689999994</v>
      </c>
      <c r="F2000" s="167">
        <f>SUM(F1969:F1999)</f>
        <v>11000925.74</v>
      </c>
      <c r="G2000" s="167">
        <f>G1969+G1970+G1971+G1972+G1973+G1974+G1975+G1976+G1977+G1978+G1979+G1980+G1981+G1982+G1983+G1984+G1985+G1986+G1987+G1988+G1989+G1990+G1991+G1992+G1993+G1994+G1995+G1996+G1997+G1998+G1999</f>
        <v>14441277.929999996</v>
      </c>
      <c r="H2000" s="377" t="s">
        <v>23</v>
      </c>
      <c r="I2000" s="108" t="s">
        <v>23</v>
      </c>
      <c r="J2000" s="378" t="s">
        <v>23</v>
      </c>
    </row>
    <row r="2001" spans="1:10" s="42" customFormat="1" ht="22.5">
      <c r="A2001" s="106" t="s">
        <v>2348</v>
      </c>
      <c r="B2001" s="1052" t="s">
        <v>3830</v>
      </c>
      <c r="C2001" s="1057"/>
      <c r="D2001" s="1057"/>
      <c r="E2001" s="1057"/>
      <c r="F2001" s="1057"/>
      <c r="G2001" s="1057"/>
      <c r="H2001" s="1057"/>
      <c r="I2001" s="1057"/>
      <c r="J2001" s="1058"/>
    </row>
    <row r="2002" spans="1:10" s="42" customFormat="1" ht="22.5">
      <c r="A2002" s="44">
        <v>1</v>
      </c>
      <c r="D2002" s="55">
        <v>0</v>
      </c>
      <c r="E2002" s="167">
        <v>0</v>
      </c>
      <c r="F2002" s="167">
        <v>0</v>
      </c>
      <c r="G2002" s="35">
        <v>0</v>
      </c>
      <c r="J2002" s="18" t="s">
        <v>23</v>
      </c>
    </row>
    <row r="2003" spans="1:10" s="42" customFormat="1" ht="39.75" customHeight="1">
      <c r="A2003" s="106" t="s">
        <v>2348</v>
      </c>
      <c r="B2003" s="1052" t="s">
        <v>3831</v>
      </c>
      <c r="C2003" s="1058"/>
      <c r="D2003" s="55">
        <v>0</v>
      </c>
      <c r="E2003" s="167">
        <v>0</v>
      </c>
      <c r="F2003" s="167">
        <v>0</v>
      </c>
      <c r="G2003" s="35">
        <v>0</v>
      </c>
      <c r="H2003" s="11" t="s">
        <v>23</v>
      </c>
      <c r="I2003" s="103" t="s">
        <v>23</v>
      </c>
      <c r="J2003" s="26" t="s">
        <v>23</v>
      </c>
    </row>
    <row r="2004" spans="1:10" s="42" customFormat="1" ht="33.75" customHeight="1">
      <c r="A2004" s="106" t="s">
        <v>2350</v>
      </c>
      <c r="B2004" s="1052" t="s">
        <v>3832</v>
      </c>
      <c r="C2004" s="1057"/>
      <c r="D2004" s="1057"/>
      <c r="E2004" s="1057"/>
      <c r="F2004" s="1057"/>
      <c r="G2004" s="1057"/>
      <c r="H2004" s="1057"/>
      <c r="I2004" s="1057"/>
      <c r="J2004" s="155"/>
    </row>
    <row r="2005" spans="1:10" s="369" customFormat="1" ht="23.25">
      <c r="A2005" s="379">
        <v>1</v>
      </c>
      <c r="B2005" s="12" t="s">
        <v>6466</v>
      </c>
      <c r="C2005" s="12" t="s">
        <v>2355</v>
      </c>
      <c r="D2005" s="12">
        <v>1</v>
      </c>
      <c r="E2005" s="368">
        <v>55000</v>
      </c>
      <c r="F2005" s="368">
        <v>0</v>
      </c>
      <c r="G2005" s="273">
        <f t="shared" ref="G2005:G2024" si="55">E2005-F2005</f>
        <v>55000</v>
      </c>
      <c r="H2005" s="28" t="s">
        <v>4479</v>
      </c>
      <c r="I2005" s="12" t="s">
        <v>4480</v>
      </c>
      <c r="J2005" s="380"/>
    </row>
    <row r="2006" spans="1:10" s="369" customFormat="1" ht="40.5">
      <c r="A2006" s="379">
        <v>2</v>
      </c>
      <c r="B2006" s="12" t="s">
        <v>6468</v>
      </c>
      <c r="C2006" s="12" t="s">
        <v>2355</v>
      </c>
      <c r="D2006" s="12">
        <v>1</v>
      </c>
      <c r="E2006" s="368">
        <v>211140</v>
      </c>
      <c r="F2006" s="368">
        <v>0</v>
      </c>
      <c r="G2006" s="273">
        <f t="shared" si="55"/>
        <v>211140</v>
      </c>
      <c r="H2006" s="28" t="s">
        <v>4483</v>
      </c>
      <c r="I2006" s="12" t="s">
        <v>4484</v>
      </c>
      <c r="J2006" s="380"/>
    </row>
    <row r="2007" spans="1:10" s="369" customFormat="1" ht="40.5">
      <c r="A2007" s="379">
        <v>3</v>
      </c>
      <c r="B2007" s="12" t="s">
        <v>6468</v>
      </c>
      <c r="C2007" s="12" t="s">
        <v>2355</v>
      </c>
      <c r="D2007" s="12">
        <v>1</v>
      </c>
      <c r="E2007" s="368">
        <v>211140</v>
      </c>
      <c r="F2007" s="368">
        <v>0</v>
      </c>
      <c r="G2007" s="273">
        <f t="shared" si="55"/>
        <v>211140</v>
      </c>
      <c r="H2007" s="28" t="s">
        <v>4483</v>
      </c>
      <c r="I2007" s="12" t="s">
        <v>4484</v>
      </c>
      <c r="J2007" s="380"/>
    </row>
    <row r="2008" spans="1:10" s="369" customFormat="1" ht="40.5">
      <c r="A2008" s="379">
        <v>4</v>
      </c>
      <c r="B2008" s="12" t="s">
        <v>6469</v>
      </c>
      <c r="C2008" s="12" t="s">
        <v>2355</v>
      </c>
      <c r="D2008" s="12">
        <v>1</v>
      </c>
      <c r="E2008" s="368">
        <v>209203</v>
      </c>
      <c r="F2008" s="368">
        <v>0</v>
      </c>
      <c r="G2008" s="273">
        <f t="shared" si="55"/>
        <v>209203</v>
      </c>
      <c r="H2008" s="28" t="s">
        <v>4483</v>
      </c>
      <c r="I2008" s="12" t="s">
        <v>4484</v>
      </c>
      <c r="J2008" s="380"/>
    </row>
    <row r="2009" spans="1:10" s="369" customFormat="1" ht="40.5">
      <c r="A2009" s="379">
        <v>5</v>
      </c>
      <c r="B2009" s="12" t="s">
        <v>4485</v>
      </c>
      <c r="C2009" s="12" t="s">
        <v>2355</v>
      </c>
      <c r="D2009" s="12">
        <v>1</v>
      </c>
      <c r="E2009" s="368">
        <v>151900</v>
      </c>
      <c r="F2009" s="368">
        <v>0</v>
      </c>
      <c r="G2009" s="273">
        <f t="shared" si="55"/>
        <v>151900</v>
      </c>
      <c r="H2009" s="28" t="s">
        <v>4483</v>
      </c>
      <c r="I2009" s="12" t="s">
        <v>4484</v>
      </c>
      <c r="J2009" s="380"/>
    </row>
    <row r="2010" spans="1:10" s="369" customFormat="1" ht="40.5">
      <c r="A2010" s="379">
        <v>6</v>
      </c>
      <c r="B2010" s="12" t="s">
        <v>6470</v>
      </c>
      <c r="C2010" s="12" t="s">
        <v>2355</v>
      </c>
      <c r="D2010" s="12">
        <v>1</v>
      </c>
      <c r="E2010" s="368">
        <v>196477.5</v>
      </c>
      <c r="F2010" s="368">
        <v>0</v>
      </c>
      <c r="G2010" s="273">
        <v>196477.5</v>
      </c>
      <c r="H2010" s="28" t="s">
        <v>4483</v>
      </c>
      <c r="I2010" s="12" t="s">
        <v>4484</v>
      </c>
      <c r="J2010" s="380"/>
    </row>
    <row r="2011" spans="1:10" s="369" customFormat="1" ht="40.5">
      <c r="A2011" s="379">
        <v>7</v>
      </c>
      <c r="B2011" s="12" t="s">
        <v>6471</v>
      </c>
      <c r="C2011" s="12" t="s">
        <v>2355</v>
      </c>
      <c r="D2011" s="12">
        <v>1</v>
      </c>
      <c r="E2011" s="368">
        <v>69750</v>
      </c>
      <c r="F2011" s="368">
        <v>0</v>
      </c>
      <c r="G2011" s="273">
        <f t="shared" si="55"/>
        <v>69750</v>
      </c>
      <c r="H2011" s="28" t="s">
        <v>4483</v>
      </c>
      <c r="I2011" s="12" t="s">
        <v>4484</v>
      </c>
      <c r="J2011" s="380"/>
    </row>
    <row r="2012" spans="1:10" s="369" customFormat="1" ht="40.5">
      <c r="A2012" s="379">
        <v>8</v>
      </c>
      <c r="B2012" s="12" t="s">
        <v>6473</v>
      </c>
      <c r="C2012" s="12" t="s">
        <v>2355</v>
      </c>
      <c r="D2012" s="12">
        <v>1</v>
      </c>
      <c r="E2012" s="368">
        <v>54477</v>
      </c>
      <c r="F2012" s="368">
        <v>0</v>
      </c>
      <c r="G2012" s="273">
        <f t="shared" si="55"/>
        <v>54477</v>
      </c>
      <c r="H2012" s="28" t="s">
        <v>4483</v>
      </c>
      <c r="I2012" s="12" t="s">
        <v>4484</v>
      </c>
      <c r="J2012" s="380"/>
    </row>
    <row r="2013" spans="1:10" s="369" customFormat="1" ht="40.5">
      <c r="A2013" s="379">
        <v>9</v>
      </c>
      <c r="B2013" s="12" t="s">
        <v>6477</v>
      </c>
      <c r="C2013" s="12" t="s">
        <v>2355</v>
      </c>
      <c r="D2013" s="12">
        <v>1</v>
      </c>
      <c r="E2013" s="368">
        <v>189603</v>
      </c>
      <c r="F2013" s="368">
        <v>0</v>
      </c>
      <c r="G2013" s="273">
        <f t="shared" si="55"/>
        <v>189603</v>
      </c>
      <c r="H2013" s="28" t="s">
        <v>4483</v>
      </c>
      <c r="I2013" s="12" t="s">
        <v>4484</v>
      </c>
      <c r="J2013" s="380"/>
    </row>
    <row r="2014" spans="1:10" s="369" customFormat="1" ht="40.5">
      <c r="A2014" s="379">
        <v>10</v>
      </c>
      <c r="B2014" s="12" t="s">
        <v>6478</v>
      </c>
      <c r="C2014" s="12" t="s">
        <v>2355</v>
      </c>
      <c r="D2014" s="12">
        <v>1</v>
      </c>
      <c r="E2014" s="368">
        <v>58000</v>
      </c>
      <c r="F2014" s="368">
        <v>0</v>
      </c>
      <c r="G2014" s="273">
        <f t="shared" si="55"/>
        <v>58000</v>
      </c>
      <c r="H2014" s="28" t="s">
        <v>4483</v>
      </c>
      <c r="I2014" s="12" t="s">
        <v>4484</v>
      </c>
      <c r="J2014" s="380"/>
    </row>
    <row r="2015" spans="1:10" s="369" customFormat="1" ht="40.5">
      <c r="A2015" s="379">
        <v>11</v>
      </c>
      <c r="B2015" s="12" t="s">
        <v>6479</v>
      </c>
      <c r="C2015" s="12" t="s">
        <v>2355</v>
      </c>
      <c r="D2015" s="12">
        <v>1</v>
      </c>
      <c r="E2015" s="368">
        <v>213900</v>
      </c>
      <c r="F2015" s="368">
        <v>0</v>
      </c>
      <c r="G2015" s="273">
        <f t="shared" si="55"/>
        <v>213900</v>
      </c>
      <c r="H2015" s="28" t="s">
        <v>4483</v>
      </c>
      <c r="I2015" s="12" t="s">
        <v>4484</v>
      </c>
      <c r="J2015" s="380"/>
    </row>
    <row r="2016" spans="1:10" s="369" customFormat="1" ht="40.5">
      <c r="A2016" s="379">
        <v>12</v>
      </c>
      <c r="B2016" s="12" t="s">
        <v>6481</v>
      </c>
      <c r="C2016" s="12" t="s">
        <v>2355</v>
      </c>
      <c r="D2016" s="12">
        <v>1</v>
      </c>
      <c r="E2016" s="368">
        <v>223658</v>
      </c>
      <c r="F2016" s="368">
        <v>0</v>
      </c>
      <c r="G2016" s="273">
        <f t="shared" si="55"/>
        <v>223658</v>
      </c>
      <c r="H2016" s="28" t="s">
        <v>4483</v>
      </c>
      <c r="I2016" s="12" t="s">
        <v>4484</v>
      </c>
      <c r="J2016" s="380"/>
    </row>
    <row r="2017" spans="1:10" s="369" customFormat="1" ht="40.5">
      <c r="A2017" s="379">
        <v>13</v>
      </c>
      <c r="B2017" s="12" t="s">
        <v>6481</v>
      </c>
      <c r="C2017" s="12" t="s">
        <v>2355</v>
      </c>
      <c r="D2017" s="12">
        <v>1</v>
      </c>
      <c r="E2017" s="368">
        <v>223658</v>
      </c>
      <c r="F2017" s="368">
        <v>0</v>
      </c>
      <c r="G2017" s="273">
        <f t="shared" si="55"/>
        <v>223658</v>
      </c>
      <c r="H2017" s="28" t="s">
        <v>4483</v>
      </c>
      <c r="I2017" s="12" t="s">
        <v>4484</v>
      </c>
      <c r="J2017" s="380"/>
    </row>
    <row r="2018" spans="1:10" s="369" customFormat="1" ht="40.5">
      <c r="A2018" s="379">
        <v>14</v>
      </c>
      <c r="B2018" s="12" t="s">
        <v>6482</v>
      </c>
      <c r="C2018" s="12" t="s">
        <v>2355</v>
      </c>
      <c r="D2018" s="12">
        <v>1</v>
      </c>
      <c r="E2018" s="368">
        <v>56000</v>
      </c>
      <c r="F2018" s="368">
        <v>0</v>
      </c>
      <c r="G2018" s="273">
        <f t="shared" si="55"/>
        <v>56000</v>
      </c>
      <c r="H2018" s="28" t="s">
        <v>4483</v>
      </c>
      <c r="I2018" s="12" t="s">
        <v>4484</v>
      </c>
      <c r="J2018" s="380"/>
    </row>
    <row r="2019" spans="1:10" s="369" customFormat="1" ht="40.5">
      <c r="A2019" s="379">
        <v>15</v>
      </c>
      <c r="B2019" s="12" t="s">
        <v>4487</v>
      </c>
      <c r="C2019" s="12" t="s">
        <v>2355</v>
      </c>
      <c r="D2019" s="12">
        <v>1</v>
      </c>
      <c r="E2019" s="368">
        <v>387500</v>
      </c>
      <c r="F2019" s="368">
        <v>0</v>
      </c>
      <c r="G2019" s="273">
        <v>387500</v>
      </c>
      <c r="H2019" s="28" t="s">
        <v>4483</v>
      </c>
      <c r="I2019" s="12" t="s">
        <v>4484</v>
      </c>
      <c r="J2019" s="380"/>
    </row>
    <row r="2020" spans="1:10" s="369" customFormat="1" ht="40.5">
      <c r="A2020" s="379">
        <v>16</v>
      </c>
      <c r="B2020" s="12" t="s">
        <v>6484</v>
      </c>
      <c r="C2020" s="12" t="s">
        <v>2355</v>
      </c>
      <c r="D2020" s="12">
        <v>1</v>
      </c>
      <c r="E2020" s="368">
        <v>88780</v>
      </c>
      <c r="F2020" s="368">
        <v>0</v>
      </c>
      <c r="G2020" s="273">
        <f t="shared" si="55"/>
        <v>88780</v>
      </c>
      <c r="H2020" s="28" t="s">
        <v>4488</v>
      </c>
      <c r="I2020" s="12" t="s">
        <v>4489</v>
      </c>
      <c r="J2020" s="380"/>
    </row>
    <row r="2021" spans="1:10" s="369" customFormat="1" ht="23.25">
      <c r="A2021" s="379">
        <v>17</v>
      </c>
      <c r="B2021" s="12" t="s">
        <v>6486</v>
      </c>
      <c r="C2021" s="12" t="s">
        <v>2355</v>
      </c>
      <c r="D2021" s="12">
        <v>1</v>
      </c>
      <c r="E2021" s="368">
        <v>73000</v>
      </c>
      <c r="F2021" s="368">
        <v>0</v>
      </c>
      <c r="G2021" s="273">
        <f t="shared" si="55"/>
        <v>73000</v>
      </c>
      <c r="H2021" s="28" t="s">
        <v>4490</v>
      </c>
      <c r="I2021" s="12" t="s">
        <v>4491</v>
      </c>
      <c r="J2021" s="380"/>
    </row>
    <row r="2022" spans="1:10" s="369" customFormat="1" ht="40.5">
      <c r="A2022" s="379">
        <v>18</v>
      </c>
      <c r="B2022" s="12" t="s">
        <v>4496</v>
      </c>
      <c r="C2022" s="12" t="s">
        <v>2355</v>
      </c>
      <c r="D2022" s="12">
        <v>1</v>
      </c>
      <c r="E2022" s="368">
        <v>52000</v>
      </c>
      <c r="F2022" s="368">
        <v>0</v>
      </c>
      <c r="G2022" s="273">
        <f t="shared" si="55"/>
        <v>52000</v>
      </c>
      <c r="H2022" s="28" t="s">
        <v>4493</v>
      </c>
      <c r="I2022" s="12" t="s">
        <v>4494</v>
      </c>
      <c r="J2022" s="380"/>
    </row>
    <row r="2023" spans="1:10" s="369" customFormat="1" ht="40.5">
      <c r="A2023" s="379">
        <v>19</v>
      </c>
      <c r="B2023" s="12" t="s">
        <v>4497</v>
      </c>
      <c r="C2023" s="12" t="s">
        <v>2355</v>
      </c>
      <c r="D2023" s="12">
        <v>1</v>
      </c>
      <c r="E2023" s="368">
        <v>51000</v>
      </c>
      <c r="F2023" s="368">
        <v>0</v>
      </c>
      <c r="G2023" s="273">
        <f t="shared" si="55"/>
        <v>51000</v>
      </c>
      <c r="H2023" s="28" t="s">
        <v>4493</v>
      </c>
      <c r="I2023" s="12" t="s">
        <v>4494</v>
      </c>
      <c r="J2023" s="380"/>
    </row>
    <row r="2024" spans="1:10" s="369" customFormat="1" ht="40.5">
      <c r="A2024" s="379">
        <v>20</v>
      </c>
      <c r="B2024" s="12" t="s">
        <v>4498</v>
      </c>
      <c r="C2024" s="12" t="s">
        <v>2355</v>
      </c>
      <c r="D2024" s="12">
        <v>1</v>
      </c>
      <c r="E2024" s="368">
        <v>125410</v>
      </c>
      <c r="F2024" s="368">
        <v>0</v>
      </c>
      <c r="G2024" s="273">
        <f t="shared" si="55"/>
        <v>125410</v>
      </c>
      <c r="H2024" s="28" t="s">
        <v>4493</v>
      </c>
      <c r="I2024" s="12" t="s">
        <v>4494</v>
      </c>
      <c r="J2024" s="380"/>
    </row>
    <row r="2025" spans="1:10" s="369" customFormat="1" ht="40.5">
      <c r="A2025" s="379">
        <v>21</v>
      </c>
      <c r="B2025" s="12" t="s">
        <v>6487</v>
      </c>
      <c r="C2025" s="12" t="s">
        <v>2355</v>
      </c>
      <c r="D2025" s="12">
        <v>1</v>
      </c>
      <c r="E2025" s="368">
        <v>175514</v>
      </c>
      <c r="F2025" s="368">
        <v>0</v>
      </c>
      <c r="G2025" s="273">
        <f>E2025-F2025</f>
        <v>175514</v>
      </c>
      <c r="H2025" s="28" t="s">
        <v>4493</v>
      </c>
      <c r="I2025" s="12" t="s">
        <v>4494</v>
      </c>
      <c r="J2025" s="380"/>
    </row>
    <row r="2026" spans="1:10" s="369" customFormat="1" ht="40.5">
      <c r="A2026" s="379">
        <v>22</v>
      </c>
      <c r="B2026" s="12" t="s">
        <v>6488</v>
      </c>
      <c r="C2026" s="12" t="s">
        <v>2355</v>
      </c>
      <c r="D2026" s="12">
        <v>1</v>
      </c>
      <c r="E2026" s="368">
        <v>137221</v>
      </c>
      <c r="F2026" s="368">
        <v>0</v>
      </c>
      <c r="G2026" s="273">
        <f>E2026-F2026</f>
        <v>137221</v>
      </c>
      <c r="H2026" s="28" t="s">
        <v>4493</v>
      </c>
      <c r="I2026" s="12" t="s">
        <v>4494</v>
      </c>
      <c r="J2026" s="380"/>
    </row>
    <row r="2027" spans="1:10" s="369" customFormat="1" ht="40.5">
      <c r="A2027" s="379">
        <v>23</v>
      </c>
      <c r="B2027" s="12" t="s">
        <v>6489</v>
      </c>
      <c r="C2027" s="12" t="s">
        <v>2355</v>
      </c>
      <c r="D2027" s="12">
        <v>1</v>
      </c>
      <c r="E2027" s="368">
        <v>138430</v>
      </c>
      <c r="F2027" s="368">
        <v>0</v>
      </c>
      <c r="G2027" s="273">
        <f>E2027-F2027</f>
        <v>138430</v>
      </c>
      <c r="H2027" s="28" t="s">
        <v>4493</v>
      </c>
      <c r="I2027" s="12" t="s">
        <v>4494</v>
      </c>
      <c r="J2027" s="380"/>
    </row>
    <row r="2028" spans="1:10" s="369" customFormat="1" ht="40.5">
      <c r="A2028" s="379">
        <v>24</v>
      </c>
      <c r="B2028" s="12" t="s">
        <v>6490</v>
      </c>
      <c r="C2028" s="12" t="s">
        <v>2355</v>
      </c>
      <c r="D2028" s="12">
        <v>1</v>
      </c>
      <c r="E2028" s="368">
        <v>216108</v>
      </c>
      <c r="F2028" s="368">
        <v>0</v>
      </c>
      <c r="G2028" s="273">
        <f>E2028-F2028</f>
        <v>216108</v>
      </c>
      <c r="H2028" s="28" t="s">
        <v>4493</v>
      </c>
      <c r="I2028" s="12" t="s">
        <v>4494</v>
      </c>
      <c r="J2028" s="380"/>
    </row>
    <row r="2029" spans="1:10" s="369" customFormat="1" ht="40.5">
      <c r="A2029" s="379">
        <v>25</v>
      </c>
      <c r="B2029" s="12" t="s">
        <v>6491</v>
      </c>
      <c r="C2029" s="12" t="s">
        <v>2355</v>
      </c>
      <c r="D2029" s="12">
        <v>1</v>
      </c>
      <c r="E2029" s="368">
        <v>85343</v>
      </c>
      <c r="F2029" s="368">
        <v>0</v>
      </c>
      <c r="G2029" s="273">
        <v>85343</v>
      </c>
      <c r="H2029" s="28" t="s">
        <v>4493</v>
      </c>
      <c r="I2029" s="12" t="s">
        <v>4494</v>
      </c>
      <c r="J2029" s="380"/>
    </row>
    <row r="2030" spans="1:10" s="369" customFormat="1" ht="40.5">
      <c r="A2030" s="379">
        <v>26</v>
      </c>
      <c r="B2030" s="12" t="s">
        <v>6492</v>
      </c>
      <c r="C2030" s="12" t="s">
        <v>2355</v>
      </c>
      <c r="D2030" s="12">
        <v>1</v>
      </c>
      <c r="E2030" s="368">
        <v>144777</v>
      </c>
      <c r="F2030" s="368">
        <v>0</v>
      </c>
      <c r="G2030" s="273">
        <f>E2030-F2030</f>
        <v>144777</v>
      </c>
      <c r="H2030" s="28" t="s">
        <v>4493</v>
      </c>
      <c r="I2030" s="12" t="s">
        <v>4494</v>
      </c>
      <c r="J2030" s="380"/>
    </row>
    <row r="2031" spans="1:10" s="369" customFormat="1" ht="40.5">
      <c r="A2031" s="379">
        <v>27</v>
      </c>
      <c r="B2031" s="12" t="s">
        <v>6493</v>
      </c>
      <c r="C2031" s="12" t="s">
        <v>2355</v>
      </c>
      <c r="D2031" s="12">
        <v>1</v>
      </c>
      <c r="E2031" s="368">
        <v>92925</v>
      </c>
      <c r="F2031" s="368">
        <v>0</v>
      </c>
      <c r="G2031" s="273">
        <v>92925</v>
      </c>
      <c r="H2031" s="28" t="s">
        <v>4500</v>
      </c>
      <c r="I2031" s="12" t="s">
        <v>4501</v>
      </c>
      <c r="J2031" s="380"/>
    </row>
    <row r="2032" spans="1:10" s="369" customFormat="1" ht="23.25">
      <c r="A2032" s="379">
        <v>28</v>
      </c>
      <c r="B2032" s="12" t="s">
        <v>4502</v>
      </c>
      <c r="C2032" s="12" t="s">
        <v>2355</v>
      </c>
      <c r="D2032" s="12">
        <v>1</v>
      </c>
      <c r="E2032" s="368">
        <v>63700</v>
      </c>
      <c r="F2032" s="368">
        <v>0</v>
      </c>
      <c r="G2032" s="273">
        <v>63700</v>
      </c>
      <c r="H2032" s="28" t="s">
        <v>4503</v>
      </c>
      <c r="I2032" s="12" t="s">
        <v>4504</v>
      </c>
      <c r="J2032" s="380"/>
    </row>
    <row r="2033" spans="1:10" s="369" customFormat="1" ht="23.25">
      <c r="A2033" s="379">
        <v>29</v>
      </c>
      <c r="B2033" s="12" t="s">
        <v>4499</v>
      </c>
      <c r="C2033" s="12">
        <f>-D2867</f>
        <v>0</v>
      </c>
      <c r="D2033" s="12">
        <v>1</v>
      </c>
      <c r="E2033" s="368">
        <v>50000</v>
      </c>
      <c r="F2033" s="368">
        <v>0</v>
      </c>
      <c r="G2033" s="273">
        <v>50000</v>
      </c>
      <c r="H2033" s="370">
        <v>42912</v>
      </c>
      <c r="I2033" s="12" t="s">
        <v>6517</v>
      </c>
      <c r="J2033" s="380"/>
    </row>
    <row r="2034" spans="1:10" s="369" customFormat="1" ht="40.5">
      <c r="A2034" s="379">
        <v>30</v>
      </c>
      <c r="B2034" s="12" t="s">
        <v>6494</v>
      </c>
      <c r="C2034" s="12" t="s">
        <v>2355</v>
      </c>
      <c r="D2034" s="12">
        <v>1</v>
      </c>
      <c r="E2034" s="368">
        <v>550000</v>
      </c>
      <c r="F2034" s="368">
        <v>0</v>
      </c>
      <c r="G2034" s="273">
        <v>550000</v>
      </c>
      <c r="H2034" s="28" t="s">
        <v>4506</v>
      </c>
      <c r="I2034" s="12" t="s">
        <v>4505</v>
      </c>
      <c r="J2034" s="380"/>
    </row>
    <row r="2035" spans="1:10" s="369" customFormat="1" ht="60.75">
      <c r="A2035" s="379">
        <v>31</v>
      </c>
      <c r="B2035" s="12" t="s">
        <v>4507</v>
      </c>
      <c r="C2035" s="12" t="s">
        <v>4508</v>
      </c>
      <c r="D2035" s="12">
        <v>1</v>
      </c>
      <c r="E2035" s="368">
        <v>447000</v>
      </c>
      <c r="F2035" s="368">
        <v>0</v>
      </c>
      <c r="G2035" s="273">
        <v>447000</v>
      </c>
      <c r="H2035" s="28" t="s">
        <v>4506</v>
      </c>
      <c r="I2035" s="12" t="s">
        <v>4505</v>
      </c>
      <c r="J2035" s="380"/>
    </row>
    <row r="2036" spans="1:10" s="369" customFormat="1" ht="40.5">
      <c r="A2036" s="379">
        <v>32</v>
      </c>
      <c r="B2036" s="12" t="s">
        <v>6495</v>
      </c>
      <c r="C2036" s="12" t="s">
        <v>2355</v>
      </c>
      <c r="D2036" s="12">
        <v>1</v>
      </c>
      <c r="E2036" s="368">
        <v>157800</v>
      </c>
      <c r="F2036" s="368">
        <v>0</v>
      </c>
      <c r="G2036" s="273">
        <v>157800</v>
      </c>
      <c r="H2036" s="28" t="s">
        <v>4506</v>
      </c>
      <c r="I2036" s="12" t="s">
        <v>4505</v>
      </c>
      <c r="J2036" s="380"/>
    </row>
    <row r="2037" spans="1:10" s="369" customFormat="1" ht="40.5">
      <c r="A2037" s="379">
        <v>33</v>
      </c>
      <c r="B2037" s="12" t="s">
        <v>4509</v>
      </c>
      <c r="C2037" s="12" t="s">
        <v>2355</v>
      </c>
      <c r="D2037" s="12">
        <v>1</v>
      </c>
      <c r="E2037" s="368">
        <v>57300</v>
      </c>
      <c r="F2037" s="368">
        <v>0</v>
      </c>
      <c r="G2037" s="273">
        <v>57300</v>
      </c>
      <c r="H2037" s="28" t="s">
        <v>4506</v>
      </c>
      <c r="I2037" s="12" t="s">
        <v>4505</v>
      </c>
      <c r="J2037" s="380"/>
    </row>
    <row r="2038" spans="1:10" s="369" customFormat="1" ht="40.5">
      <c r="A2038" s="379">
        <v>34</v>
      </c>
      <c r="B2038" s="12" t="s">
        <v>4509</v>
      </c>
      <c r="C2038" s="12" t="s">
        <v>2355</v>
      </c>
      <c r="D2038" s="12">
        <v>1</v>
      </c>
      <c r="E2038" s="368">
        <v>57300</v>
      </c>
      <c r="F2038" s="368">
        <v>0</v>
      </c>
      <c r="G2038" s="273">
        <f>E2038-F2038</f>
        <v>57300</v>
      </c>
      <c r="H2038" s="28" t="s">
        <v>4506</v>
      </c>
      <c r="I2038" s="12" t="s">
        <v>4505</v>
      </c>
      <c r="J2038" s="380"/>
    </row>
    <row r="2039" spans="1:10" s="369" customFormat="1" ht="40.5">
      <c r="A2039" s="379">
        <v>35</v>
      </c>
      <c r="B2039" s="12" t="s">
        <v>6496</v>
      </c>
      <c r="C2039" s="12" t="s">
        <v>2355</v>
      </c>
      <c r="D2039" s="12">
        <v>1</v>
      </c>
      <c r="E2039" s="368">
        <v>87700</v>
      </c>
      <c r="F2039" s="368">
        <v>0</v>
      </c>
      <c r="G2039" s="273">
        <v>87700</v>
      </c>
      <c r="H2039" s="28" t="s">
        <v>4506</v>
      </c>
      <c r="I2039" s="12" t="s">
        <v>4505</v>
      </c>
      <c r="J2039" s="380"/>
    </row>
    <row r="2040" spans="1:10" s="369" customFormat="1" ht="40.5">
      <c r="A2040" s="379">
        <v>36</v>
      </c>
      <c r="B2040" s="12" t="s">
        <v>6498</v>
      </c>
      <c r="C2040" s="12" t="s">
        <v>2355</v>
      </c>
      <c r="D2040" s="12">
        <v>1</v>
      </c>
      <c r="E2040" s="368">
        <v>62300</v>
      </c>
      <c r="F2040" s="368">
        <v>0</v>
      </c>
      <c r="G2040" s="273">
        <v>62300</v>
      </c>
      <c r="H2040" s="28" t="s">
        <v>4506</v>
      </c>
      <c r="I2040" s="12" t="s">
        <v>4505</v>
      </c>
      <c r="J2040" s="380"/>
    </row>
    <row r="2041" spans="1:10" s="369" customFormat="1" ht="121.5">
      <c r="A2041" s="379">
        <v>37</v>
      </c>
      <c r="B2041" s="12" t="s">
        <v>4510</v>
      </c>
      <c r="C2041" s="12" t="s">
        <v>4511</v>
      </c>
      <c r="D2041" s="12">
        <v>1</v>
      </c>
      <c r="E2041" s="368">
        <v>262900</v>
      </c>
      <c r="F2041" s="368">
        <v>0</v>
      </c>
      <c r="G2041" s="273">
        <v>262900</v>
      </c>
      <c r="H2041" s="28" t="s">
        <v>4506</v>
      </c>
      <c r="I2041" s="12" t="s">
        <v>4505</v>
      </c>
      <c r="J2041" s="380"/>
    </row>
    <row r="2042" spans="1:10" s="369" customFormat="1" ht="40.5">
      <c r="A2042" s="379">
        <v>38</v>
      </c>
      <c r="B2042" s="12" t="s">
        <v>6499</v>
      </c>
      <c r="C2042" s="12" t="s">
        <v>2355</v>
      </c>
      <c r="D2042" s="12">
        <v>1</v>
      </c>
      <c r="E2042" s="368">
        <v>100850</v>
      </c>
      <c r="F2042" s="368">
        <v>0</v>
      </c>
      <c r="G2042" s="273">
        <v>100850</v>
      </c>
      <c r="H2042" s="28" t="s">
        <v>4506</v>
      </c>
      <c r="I2042" s="12" t="s">
        <v>4505</v>
      </c>
      <c r="J2042" s="380"/>
    </row>
    <row r="2043" spans="1:10" s="369" customFormat="1" ht="40.5">
      <c r="A2043" s="379">
        <v>39</v>
      </c>
      <c r="B2043" s="12" t="s">
        <v>6500</v>
      </c>
      <c r="C2043" s="12" t="s">
        <v>2355</v>
      </c>
      <c r="D2043" s="12">
        <v>1</v>
      </c>
      <c r="E2043" s="368">
        <v>61450</v>
      </c>
      <c r="F2043" s="368">
        <v>0</v>
      </c>
      <c r="G2043" s="273">
        <v>61450</v>
      </c>
      <c r="H2043" s="28" t="s">
        <v>4506</v>
      </c>
      <c r="I2043" s="12" t="s">
        <v>4505</v>
      </c>
      <c r="J2043" s="380"/>
    </row>
    <row r="2044" spans="1:10" s="369" customFormat="1" ht="40.5">
      <c r="A2044" s="379">
        <v>40</v>
      </c>
      <c r="B2044" s="45" t="s">
        <v>6500</v>
      </c>
      <c r="C2044" s="12" t="s">
        <v>2355</v>
      </c>
      <c r="D2044" s="45">
        <v>1</v>
      </c>
      <c r="E2044" s="141">
        <v>61450</v>
      </c>
      <c r="F2044" s="368">
        <v>0</v>
      </c>
      <c r="G2044" s="273">
        <v>61450</v>
      </c>
      <c r="H2044" s="28" t="s">
        <v>4506</v>
      </c>
      <c r="I2044" s="12" t="s">
        <v>4505</v>
      </c>
      <c r="J2044" s="380"/>
    </row>
    <row r="2045" spans="1:10" s="369" customFormat="1" ht="40.5">
      <c r="A2045" s="379">
        <v>41</v>
      </c>
      <c r="B2045" s="12" t="s">
        <v>6501</v>
      </c>
      <c r="C2045" s="12" t="s">
        <v>2355</v>
      </c>
      <c r="D2045" s="12">
        <v>1</v>
      </c>
      <c r="E2045" s="368">
        <v>80000</v>
      </c>
      <c r="F2045" s="368">
        <v>0</v>
      </c>
      <c r="G2045" s="273">
        <v>80000</v>
      </c>
      <c r="H2045" s="28" t="s">
        <v>4506</v>
      </c>
      <c r="I2045" s="12" t="s">
        <v>4505</v>
      </c>
      <c r="J2045" s="380"/>
    </row>
    <row r="2046" spans="1:10" s="369" customFormat="1" ht="40.5">
      <c r="A2046" s="379">
        <v>42</v>
      </c>
      <c r="B2046" s="12" t="s">
        <v>6501</v>
      </c>
      <c r="C2046" s="12" t="s">
        <v>2355</v>
      </c>
      <c r="D2046" s="12">
        <v>1</v>
      </c>
      <c r="E2046" s="368">
        <v>80000</v>
      </c>
      <c r="F2046" s="368">
        <v>0</v>
      </c>
      <c r="G2046" s="273">
        <v>80000</v>
      </c>
      <c r="H2046" s="28" t="s">
        <v>4506</v>
      </c>
      <c r="I2046" s="12" t="s">
        <v>4505</v>
      </c>
      <c r="J2046" s="380"/>
    </row>
    <row r="2047" spans="1:10" s="369" customFormat="1" ht="40.5">
      <c r="A2047" s="379">
        <v>43</v>
      </c>
      <c r="B2047" s="12" t="s">
        <v>4512</v>
      </c>
      <c r="C2047" s="12" t="s">
        <v>2355</v>
      </c>
      <c r="D2047" s="12">
        <v>1</v>
      </c>
      <c r="E2047" s="368">
        <v>332833</v>
      </c>
      <c r="F2047" s="368">
        <v>0</v>
      </c>
      <c r="G2047" s="273">
        <v>332833</v>
      </c>
      <c r="H2047" s="28" t="s">
        <v>4506</v>
      </c>
      <c r="I2047" s="12" t="s">
        <v>4505</v>
      </c>
      <c r="J2047" s="380"/>
    </row>
    <row r="2048" spans="1:10" s="369" customFormat="1" ht="40.5">
      <c r="A2048" s="379">
        <v>44</v>
      </c>
      <c r="B2048" s="12" t="s">
        <v>4513</v>
      </c>
      <c r="C2048" s="12" t="s">
        <v>2355</v>
      </c>
      <c r="D2048" s="12">
        <v>1</v>
      </c>
      <c r="E2048" s="368">
        <v>376382</v>
      </c>
      <c r="F2048" s="368">
        <v>0</v>
      </c>
      <c r="G2048" s="273">
        <v>376382</v>
      </c>
      <c r="H2048" s="28" t="s">
        <v>4506</v>
      </c>
      <c r="I2048" s="12" t="s">
        <v>4505</v>
      </c>
      <c r="J2048" s="380"/>
    </row>
    <row r="2049" spans="1:10" s="369" customFormat="1" ht="40.5">
      <c r="A2049" s="379">
        <v>45</v>
      </c>
      <c r="B2049" s="12" t="s">
        <v>6503</v>
      </c>
      <c r="C2049" s="12" t="s">
        <v>2355</v>
      </c>
      <c r="D2049" s="12">
        <v>1</v>
      </c>
      <c r="E2049" s="368">
        <v>284062</v>
      </c>
      <c r="F2049" s="368">
        <v>0</v>
      </c>
      <c r="G2049" s="273">
        <v>284062</v>
      </c>
      <c r="H2049" s="28" t="s">
        <v>4506</v>
      </c>
      <c r="I2049" s="12" t="s">
        <v>4505</v>
      </c>
      <c r="J2049" s="380"/>
    </row>
    <row r="2050" spans="1:10" s="369" customFormat="1" ht="40.5">
      <c r="A2050" s="379">
        <v>46</v>
      </c>
      <c r="B2050" s="12" t="s">
        <v>4514</v>
      </c>
      <c r="C2050" s="12" t="s">
        <v>2355</v>
      </c>
      <c r="D2050" s="12">
        <v>1</v>
      </c>
      <c r="E2050" s="368">
        <v>227700</v>
      </c>
      <c r="F2050" s="368">
        <v>0</v>
      </c>
      <c r="G2050" s="273">
        <v>227700</v>
      </c>
      <c r="H2050" s="28" t="s">
        <v>4506</v>
      </c>
      <c r="I2050" s="12" t="s">
        <v>4505</v>
      </c>
      <c r="J2050" s="380"/>
    </row>
    <row r="2051" spans="1:10" s="369" customFormat="1" ht="40.5">
      <c r="A2051" s="379">
        <v>47</v>
      </c>
      <c r="B2051" s="12" t="s">
        <v>4515</v>
      </c>
      <c r="C2051" s="12" t="s">
        <v>2355</v>
      </c>
      <c r="D2051" s="12">
        <v>1</v>
      </c>
      <c r="E2051" s="368">
        <v>424623</v>
      </c>
      <c r="F2051" s="368">
        <v>0</v>
      </c>
      <c r="G2051" s="273">
        <v>424623</v>
      </c>
      <c r="H2051" s="28" t="s">
        <v>4506</v>
      </c>
      <c r="I2051" s="12" t="s">
        <v>4505</v>
      </c>
      <c r="J2051" s="380"/>
    </row>
    <row r="2052" spans="1:10" s="369" customFormat="1" ht="40.5">
      <c r="A2052" s="379">
        <v>48</v>
      </c>
      <c r="B2052" s="12" t="s">
        <v>4516</v>
      </c>
      <c r="C2052" s="12" t="s">
        <v>2355</v>
      </c>
      <c r="D2052" s="12">
        <v>1</v>
      </c>
      <c r="E2052" s="368">
        <v>58700</v>
      </c>
      <c r="F2052" s="368">
        <v>0</v>
      </c>
      <c r="G2052" s="273">
        <v>58700</v>
      </c>
      <c r="H2052" s="28" t="s">
        <v>4506</v>
      </c>
      <c r="I2052" s="12" t="s">
        <v>4505</v>
      </c>
      <c r="J2052" s="380"/>
    </row>
    <row r="2053" spans="1:10" s="369" customFormat="1" ht="23.25">
      <c r="A2053" s="379">
        <v>49</v>
      </c>
      <c r="B2053" s="12" t="s">
        <v>4517</v>
      </c>
      <c r="C2053" s="12" t="s">
        <v>2355</v>
      </c>
      <c r="D2053" s="12">
        <v>1</v>
      </c>
      <c r="E2053" s="368">
        <v>103000</v>
      </c>
      <c r="F2053" s="368">
        <v>0</v>
      </c>
      <c r="G2053" s="273">
        <v>103000</v>
      </c>
      <c r="H2053" s="28" t="s">
        <v>4518</v>
      </c>
      <c r="I2053" s="12" t="s">
        <v>4457</v>
      </c>
      <c r="J2053" s="380"/>
    </row>
    <row r="2054" spans="1:10" s="369" customFormat="1" ht="23.25">
      <c r="A2054" s="379">
        <v>50</v>
      </c>
      <c r="B2054" s="12" t="s">
        <v>6504</v>
      </c>
      <c r="C2054" s="12" t="s">
        <v>2355</v>
      </c>
      <c r="D2054" s="12">
        <v>1</v>
      </c>
      <c r="E2054" s="368">
        <v>264000</v>
      </c>
      <c r="F2054" s="368">
        <v>191542.82</v>
      </c>
      <c r="G2054" s="273">
        <f>E2054-F2054</f>
        <v>72457.179999999993</v>
      </c>
      <c r="H2054" s="28" t="s">
        <v>4522</v>
      </c>
      <c r="I2054" s="12" t="s">
        <v>4523</v>
      </c>
      <c r="J2054" s="380"/>
    </row>
    <row r="2055" spans="1:10" s="369" customFormat="1" ht="23.25">
      <c r="A2055" s="379">
        <v>51</v>
      </c>
      <c r="B2055" s="12" t="s">
        <v>6505</v>
      </c>
      <c r="C2055" s="12" t="s">
        <v>2355</v>
      </c>
      <c r="D2055" s="12">
        <v>1</v>
      </c>
      <c r="E2055" s="368">
        <v>82000</v>
      </c>
      <c r="F2055" s="368">
        <v>0</v>
      </c>
      <c r="G2055" s="273">
        <f>E2055-F2055</f>
        <v>82000</v>
      </c>
      <c r="H2055" s="28" t="s">
        <v>4525</v>
      </c>
      <c r="I2055" s="12" t="s">
        <v>4526</v>
      </c>
      <c r="J2055" s="380"/>
    </row>
    <row r="2056" spans="1:10" s="369" customFormat="1" ht="40.5">
      <c r="A2056" s="379">
        <v>52</v>
      </c>
      <c r="B2056" s="12" t="s">
        <v>3960</v>
      </c>
      <c r="C2056" s="12" t="s">
        <v>5429</v>
      </c>
      <c r="D2056" s="12">
        <v>1</v>
      </c>
      <c r="E2056" s="368">
        <v>96704</v>
      </c>
      <c r="F2056" s="368">
        <v>0</v>
      </c>
      <c r="G2056" s="273">
        <v>96704</v>
      </c>
      <c r="H2056" s="28" t="s">
        <v>4527</v>
      </c>
      <c r="I2056" s="12" t="s">
        <v>4528</v>
      </c>
      <c r="J2056" s="380"/>
    </row>
    <row r="2057" spans="1:10" s="369" customFormat="1" ht="23.25">
      <c r="A2057" s="379">
        <v>53</v>
      </c>
      <c r="B2057" s="12" t="s">
        <v>4529</v>
      </c>
      <c r="C2057" s="12" t="s">
        <v>2355</v>
      </c>
      <c r="D2057" s="12">
        <v>1</v>
      </c>
      <c r="E2057" s="368">
        <v>287035.5</v>
      </c>
      <c r="F2057" s="368">
        <v>59799.360000000001</v>
      </c>
      <c r="G2057" s="273">
        <f t="shared" ref="G2057:G2064" si="56">E2057-F2057</f>
        <v>227236.14</v>
      </c>
      <c r="H2057" s="28" t="s">
        <v>4530</v>
      </c>
      <c r="I2057" s="12" t="s">
        <v>4531</v>
      </c>
      <c r="J2057" s="380"/>
    </row>
    <row r="2058" spans="1:10" s="369" customFormat="1" ht="40.5">
      <c r="A2058" s="379">
        <v>54</v>
      </c>
      <c r="B2058" s="12" t="s">
        <v>4532</v>
      </c>
      <c r="C2058" s="78"/>
      <c r="D2058" s="12">
        <v>1</v>
      </c>
      <c r="E2058" s="368">
        <v>2280344</v>
      </c>
      <c r="F2058" s="368">
        <v>0</v>
      </c>
      <c r="G2058" s="273">
        <f t="shared" si="56"/>
        <v>2280344</v>
      </c>
      <c r="H2058" s="370">
        <v>42681</v>
      </c>
      <c r="I2058" s="12" t="s">
        <v>4533</v>
      </c>
      <c r="J2058" s="380"/>
    </row>
    <row r="2059" spans="1:10" s="369" customFormat="1" ht="40.5">
      <c r="A2059" s="379">
        <v>55</v>
      </c>
      <c r="B2059" s="12" t="s">
        <v>4534</v>
      </c>
      <c r="C2059" s="78"/>
      <c r="D2059" s="12">
        <v>1</v>
      </c>
      <c r="E2059" s="368">
        <v>429665.89</v>
      </c>
      <c r="F2059" s="368">
        <v>0</v>
      </c>
      <c r="G2059" s="368">
        <f t="shared" si="56"/>
        <v>429665.89</v>
      </c>
      <c r="H2059" s="370">
        <v>42681</v>
      </c>
      <c r="I2059" s="12" t="s">
        <v>4533</v>
      </c>
      <c r="J2059" s="380"/>
    </row>
    <row r="2060" spans="1:10" s="369" customFormat="1" ht="40.5">
      <c r="A2060" s="379">
        <v>56</v>
      </c>
      <c r="B2060" s="12" t="s">
        <v>4534</v>
      </c>
      <c r="C2060" s="78"/>
      <c r="D2060" s="12">
        <v>1</v>
      </c>
      <c r="E2060" s="368">
        <v>429665.89</v>
      </c>
      <c r="F2060" s="368">
        <v>0</v>
      </c>
      <c r="G2060" s="368">
        <f t="shared" si="56"/>
        <v>429665.89</v>
      </c>
      <c r="H2060" s="370">
        <v>42681</v>
      </c>
      <c r="I2060" s="12" t="s">
        <v>4533</v>
      </c>
      <c r="J2060" s="380"/>
    </row>
    <row r="2061" spans="1:10" s="369" customFormat="1" ht="40.5">
      <c r="A2061" s="379">
        <v>57</v>
      </c>
      <c r="B2061" s="12" t="s">
        <v>4535</v>
      </c>
      <c r="C2061" s="78"/>
      <c r="D2061" s="12">
        <v>1</v>
      </c>
      <c r="E2061" s="368">
        <v>376570</v>
      </c>
      <c r="F2061" s="368">
        <v>0</v>
      </c>
      <c r="G2061" s="273">
        <f t="shared" si="56"/>
        <v>376570</v>
      </c>
      <c r="H2061" s="370">
        <v>42681</v>
      </c>
      <c r="I2061" s="12" t="s">
        <v>4533</v>
      </c>
      <c r="J2061" s="380"/>
    </row>
    <row r="2062" spans="1:10" s="369" customFormat="1" ht="23.25">
      <c r="A2062" s="379">
        <v>58</v>
      </c>
      <c r="B2062" s="12" t="s">
        <v>4535</v>
      </c>
      <c r="C2062" s="78"/>
      <c r="D2062" s="12">
        <v>1</v>
      </c>
      <c r="E2062" s="368">
        <v>376570</v>
      </c>
      <c r="F2062" s="368">
        <v>112970.91</v>
      </c>
      <c r="G2062" s="273">
        <f t="shared" si="56"/>
        <v>263599.08999999997</v>
      </c>
      <c r="H2062" s="370"/>
      <c r="I2062" s="12"/>
      <c r="J2062" s="380"/>
    </row>
    <row r="2063" spans="1:10" s="369" customFormat="1" ht="40.5">
      <c r="A2063" s="379">
        <v>59</v>
      </c>
      <c r="B2063" s="12" t="s">
        <v>4536</v>
      </c>
      <c r="C2063" s="78"/>
      <c r="D2063" s="12">
        <v>1</v>
      </c>
      <c r="E2063" s="368">
        <v>160306</v>
      </c>
      <c r="F2063" s="368">
        <v>0</v>
      </c>
      <c r="G2063" s="273">
        <f t="shared" si="56"/>
        <v>160306</v>
      </c>
      <c r="H2063" s="370">
        <v>42681</v>
      </c>
      <c r="I2063" s="12" t="s">
        <v>4533</v>
      </c>
      <c r="J2063" s="380"/>
    </row>
    <row r="2064" spans="1:10" s="369" customFormat="1" ht="40.5">
      <c r="A2064" s="379">
        <v>60</v>
      </c>
      <c r="B2064" s="12" t="s">
        <v>4537</v>
      </c>
      <c r="C2064" s="78"/>
      <c r="D2064" s="12">
        <v>1</v>
      </c>
      <c r="E2064" s="368">
        <v>160306</v>
      </c>
      <c r="F2064" s="368">
        <v>0</v>
      </c>
      <c r="G2064" s="273">
        <f t="shared" si="56"/>
        <v>160306</v>
      </c>
      <c r="H2064" s="370">
        <v>42681</v>
      </c>
      <c r="I2064" s="12" t="s">
        <v>4533</v>
      </c>
      <c r="J2064" s="380"/>
    </row>
    <row r="2065" spans="1:10" s="369" customFormat="1" ht="23.25">
      <c r="A2065" s="379">
        <v>61</v>
      </c>
      <c r="B2065" s="12" t="s">
        <v>4540</v>
      </c>
      <c r="C2065" s="78"/>
      <c r="D2065" s="12">
        <v>1</v>
      </c>
      <c r="E2065" s="368">
        <v>85000</v>
      </c>
      <c r="F2065" s="368">
        <v>15583.23</v>
      </c>
      <c r="G2065" s="273">
        <f>E2065-F2065</f>
        <v>69416.77</v>
      </c>
      <c r="H2065" s="370">
        <v>43063</v>
      </c>
      <c r="I2065" s="12"/>
      <c r="J2065" s="380"/>
    </row>
    <row r="2066" spans="1:10" s="369" customFormat="1" ht="40.5">
      <c r="A2066" s="379">
        <v>62</v>
      </c>
      <c r="B2066" s="12" t="s">
        <v>6508</v>
      </c>
      <c r="C2066" s="78"/>
      <c r="D2066" s="12">
        <v>1</v>
      </c>
      <c r="E2066" s="368">
        <v>59157</v>
      </c>
      <c r="F2066" s="368">
        <v>0</v>
      </c>
      <c r="G2066" s="273">
        <v>59157</v>
      </c>
      <c r="H2066" s="370">
        <v>43273</v>
      </c>
      <c r="I2066" s="12" t="s">
        <v>4541</v>
      </c>
      <c r="J2066" s="380"/>
    </row>
    <row r="2067" spans="1:10" s="369" customFormat="1" ht="40.5">
      <c r="A2067" s="379">
        <v>63</v>
      </c>
      <c r="B2067" s="12" t="s">
        <v>4543</v>
      </c>
      <c r="C2067" s="78"/>
      <c r="D2067" s="12">
        <v>1</v>
      </c>
      <c r="E2067" s="368">
        <v>51600</v>
      </c>
      <c r="F2067" s="368">
        <v>0</v>
      </c>
      <c r="G2067" s="273">
        <v>51600</v>
      </c>
      <c r="H2067" s="370">
        <v>43606</v>
      </c>
      <c r="I2067" s="12" t="s">
        <v>6518</v>
      </c>
      <c r="J2067" s="380"/>
    </row>
    <row r="2068" spans="1:10" s="369" customFormat="1" ht="40.5">
      <c r="A2068" s="379">
        <v>64</v>
      </c>
      <c r="B2068" s="12" t="s">
        <v>6509</v>
      </c>
      <c r="C2068" s="78" t="s">
        <v>6510</v>
      </c>
      <c r="D2068" s="12">
        <v>1</v>
      </c>
      <c r="E2068" s="368">
        <v>51622</v>
      </c>
      <c r="F2068" s="368">
        <v>0</v>
      </c>
      <c r="G2068" s="273">
        <v>51622</v>
      </c>
      <c r="H2068" s="370">
        <v>44152</v>
      </c>
      <c r="I2068" s="12" t="s">
        <v>6519</v>
      </c>
      <c r="J2068" s="380"/>
    </row>
    <row r="2069" spans="1:10" s="369" customFormat="1" ht="23.25">
      <c r="A2069" s="379">
        <v>65</v>
      </c>
      <c r="B2069" s="12" t="s">
        <v>6511</v>
      </c>
      <c r="C2069" s="78"/>
      <c r="D2069" s="12">
        <v>1</v>
      </c>
      <c r="E2069" s="368">
        <v>56538</v>
      </c>
      <c r="F2069" s="368">
        <v>0</v>
      </c>
      <c r="G2069" s="273">
        <v>56538</v>
      </c>
      <c r="H2069" s="370">
        <v>44117</v>
      </c>
      <c r="I2069" s="12" t="s">
        <v>6520</v>
      </c>
      <c r="J2069" s="380"/>
    </row>
    <row r="2070" spans="1:10" s="369" customFormat="1" ht="23.25">
      <c r="A2070" s="379">
        <v>66</v>
      </c>
      <c r="B2070" s="12" t="s">
        <v>6512</v>
      </c>
      <c r="C2070" s="78"/>
      <c r="D2070" s="12">
        <v>1</v>
      </c>
      <c r="E2070" s="368">
        <v>60892</v>
      </c>
      <c r="F2070" s="368">
        <v>0</v>
      </c>
      <c r="G2070" s="273">
        <v>60892</v>
      </c>
      <c r="H2070" s="370">
        <v>44117</v>
      </c>
      <c r="I2070" s="12" t="s">
        <v>6520</v>
      </c>
      <c r="J2070" s="380"/>
    </row>
    <row r="2071" spans="1:10" s="369" customFormat="1" ht="23.25">
      <c r="A2071" s="379">
        <v>67</v>
      </c>
      <c r="B2071" s="12" t="s">
        <v>6513</v>
      </c>
      <c r="C2071" s="78"/>
      <c r="D2071" s="12">
        <v>1</v>
      </c>
      <c r="E2071" s="368">
        <v>61011</v>
      </c>
      <c r="F2071" s="368">
        <v>0</v>
      </c>
      <c r="G2071" s="273">
        <v>61011</v>
      </c>
      <c r="H2071" s="370">
        <v>44117</v>
      </c>
      <c r="I2071" s="12" t="s">
        <v>6520</v>
      </c>
      <c r="J2071" s="380"/>
    </row>
    <row r="2072" spans="1:10" s="369" customFormat="1" ht="40.5">
      <c r="A2072" s="379">
        <v>68</v>
      </c>
      <c r="B2072" s="12" t="s">
        <v>4497</v>
      </c>
      <c r="C2072" s="78"/>
      <c r="D2072" s="12">
        <v>1</v>
      </c>
      <c r="E2072" s="368">
        <v>77970</v>
      </c>
      <c r="F2072" s="368">
        <v>0</v>
      </c>
      <c r="G2072" s="273">
        <v>77970</v>
      </c>
      <c r="H2072" s="370">
        <v>44032</v>
      </c>
      <c r="I2072" s="12" t="s">
        <v>6521</v>
      </c>
      <c r="J2072" s="380"/>
    </row>
    <row r="2073" spans="1:10" s="369" customFormat="1" ht="23.25">
      <c r="A2073" s="379">
        <v>69</v>
      </c>
      <c r="B2073" s="12" t="s">
        <v>6514</v>
      </c>
      <c r="C2073" s="78"/>
      <c r="D2073" s="12">
        <v>1</v>
      </c>
      <c r="E2073" s="368">
        <v>85750</v>
      </c>
      <c r="F2073" s="368">
        <v>0</v>
      </c>
      <c r="G2073" s="273">
        <v>85750</v>
      </c>
      <c r="H2073" s="370">
        <v>44062</v>
      </c>
      <c r="I2073" s="370" t="s">
        <v>6522</v>
      </c>
      <c r="J2073" s="380"/>
    </row>
    <row r="2074" spans="1:10" s="369" customFormat="1" ht="40.5">
      <c r="A2074" s="379">
        <v>70</v>
      </c>
      <c r="B2074" s="12" t="s">
        <v>6515</v>
      </c>
      <c r="C2074" s="78"/>
      <c r="D2074" s="12">
        <v>1</v>
      </c>
      <c r="E2074" s="368">
        <v>132882.5</v>
      </c>
      <c r="F2074" s="368">
        <v>93017.73</v>
      </c>
      <c r="G2074" s="273">
        <f>E2074-F2074</f>
        <v>39864.770000000004</v>
      </c>
      <c r="H2074" s="370">
        <v>43986</v>
      </c>
      <c r="I2074" s="12" t="s">
        <v>6523</v>
      </c>
      <c r="J2074" s="380"/>
    </row>
    <row r="2075" spans="1:10" s="369" customFormat="1" ht="23.25">
      <c r="A2075" s="379">
        <v>71</v>
      </c>
      <c r="B2075" s="12" t="s">
        <v>6516</v>
      </c>
      <c r="C2075" s="12"/>
      <c r="D2075" s="12">
        <v>1</v>
      </c>
      <c r="E2075" s="368">
        <v>135500</v>
      </c>
      <c r="F2075" s="368">
        <v>104851.13</v>
      </c>
      <c r="G2075" s="273">
        <f>E2075-F2075</f>
        <v>30648.869999999995</v>
      </c>
      <c r="H2075" s="20">
        <v>43971</v>
      </c>
      <c r="I2075" s="12" t="s">
        <v>6524</v>
      </c>
      <c r="J2075" s="380"/>
    </row>
    <row r="2076" spans="1:10" s="369" customFormat="1" ht="23.25">
      <c r="A2076" s="379">
        <v>72</v>
      </c>
      <c r="B2076" s="12" t="s">
        <v>6467</v>
      </c>
      <c r="C2076" s="12" t="s">
        <v>2355</v>
      </c>
      <c r="D2076" s="12">
        <v>1</v>
      </c>
      <c r="E2076" s="368">
        <v>45907</v>
      </c>
      <c r="F2076" s="368">
        <v>0</v>
      </c>
      <c r="G2076" s="273">
        <f t="shared" ref="G2076:G2087" si="57">E2076-F2076</f>
        <v>45907</v>
      </c>
      <c r="H2076" s="28" t="s">
        <v>4481</v>
      </c>
      <c r="I2076" s="12" t="s">
        <v>4482</v>
      </c>
      <c r="J2076" s="380"/>
    </row>
    <row r="2077" spans="1:10" s="369" customFormat="1" ht="40.5">
      <c r="A2077" s="379">
        <v>73</v>
      </c>
      <c r="B2077" s="12" t="s">
        <v>6472</v>
      </c>
      <c r="C2077" s="12" t="s">
        <v>2355</v>
      </c>
      <c r="D2077" s="12">
        <v>1</v>
      </c>
      <c r="E2077" s="368">
        <v>40007.99</v>
      </c>
      <c r="F2077" s="368">
        <v>0</v>
      </c>
      <c r="G2077" s="273">
        <f t="shared" si="57"/>
        <v>40007.99</v>
      </c>
      <c r="H2077" s="28" t="s">
        <v>4483</v>
      </c>
      <c r="I2077" s="12" t="s">
        <v>4484</v>
      </c>
      <c r="J2077" s="380"/>
    </row>
    <row r="2078" spans="1:10" s="369" customFormat="1" ht="40.5">
      <c r="A2078" s="379">
        <v>74</v>
      </c>
      <c r="B2078" s="12" t="s">
        <v>6474</v>
      </c>
      <c r="C2078" s="12" t="s">
        <v>2355</v>
      </c>
      <c r="D2078" s="12">
        <v>1</v>
      </c>
      <c r="E2078" s="368">
        <v>40074</v>
      </c>
      <c r="F2078" s="368">
        <v>0</v>
      </c>
      <c r="G2078" s="273">
        <f t="shared" si="57"/>
        <v>40074</v>
      </c>
      <c r="H2078" s="28" t="s">
        <v>4483</v>
      </c>
      <c r="I2078" s="12" t="s">
        <v>4484</v>
      </c>
      <c r="J2078" s="380"/>
    </row>
    <row r="2079" spans="1:10" s="369" customFormat="1" ht="40.5">
      <c r="A2079" s="379">
        <v>75</v>
      </c>
      <c r="B2079" s="12" t="s">
        <v>6475</v>
      </c>
      <c r="C2079" s="12" t="s">
        <v>2355</v>
      </c>
      <c r="D2079" s="12">
        <v>1</v>
      </c>
      <c r="E2079" s="368">
        <v>40876</v>
      </c>
      <c r="F2079" s="368">
        <v>0</v>
      </c>
      <c r="G2079" s="273">
        <f t="shared" si="57"/>
        <v>40876</v>
      </c>
      <c r="H2079" s="28" t="s">
        <v>4483</v>
      </c>
      <c r="I2079" s="12" t="s">
        <v>4484</v>
      </c>
      <c r="J2079" s="380"/>
    </row>
    <row r="2080" spans="1:10" s="369" customFormat="1" ht="40.5">
      <c r="A2080" s="379">
        <v>76</v>
      </c>
      <c r="B2080" s="12" t="s">
        <v>6476</v>
      </c>
      <c r="C2080" s="12" t="s">
        <v>2355</v>
      </c>
      <c r="D2080" s="12">
        <v>1</v>
      </c>
      <c r="E2080" s="368">
        <v>44686</v>
      </c>
      <c r="F2080" s="368">
        <v>0</v>
      </c>
      <c r="G2080" s="273">
        <f t="shared" si="57"/>
        <v>44686</v>
      </c>
      <c r="H2080" s="28" t="s">
        <v>4483</v>
      </c>
      <c r="I2080" s="12" t="s">
        <v>4484</v>
      </c>
      <c r="J2080" s="380"/>
    </row>
    <row r="2081" spans="1:10" s="369" customFormat="1" ht="40.5">
      <c r="A2081" s="379">
        <v>77</v>
      </c>
      <c r="B2081" s="12" t="s">
        <v>6480</v>
      </c>
      <c r="C2081" s="12" t="s">
        <v>2355</v>
      </c>
      <c r="D2081" s="12">
        <v>1</v>
      </c>
      <c r="E2081" s="368">
        <v>44950</v>
      </c>
      <c r="F2081" s="368">
        <v>0</v>
      </c>
      <c r="G2081" s="273">
        <f t="shared" si="57"/>
        <v>44950</v>
      </c>
      <c r="H2081" s="28" t="s">
        <v>4483</v>
      </c>
      <c r="I2081" s="12" t="s">
        <v>4484</v>
      </c>
      <c r="J2081" s="380"/>
    </row>
    <row r="2082" spans="1:10" s="369" customFormat="1" ht="40.5">
      <c r="A2082" s="379">
        <v>78</v>
      </c>
      <c r="B2082" s="12" t="s">
        <v>6480</v>
      </c>
      <c r="C2082" s="12" t="s">
        <v>2355</v>
      </c>
      <c r="D2082" s="12">
        <v>1</v>
      </c>
      <c r="E2082" s="368">
        <v>44950</v>
      </c>
      <c r="F2082" s="368">
        <v>0</v>
      </c>
      <c r="G2082" s="273">
        <f t="shared" si="57"/>
        <v>44950</v>
      </c>
      <c r="H2082" s="28" t="s">
        <v>4483</v>
      </c>
      <c r="I2082" s="12" t="s">
        <v>4484</v>
      </c>
      <c r="J2082" s="380"/>
    </row>
    <row r="2083" spans="1:10" s="369" customFormat="1" ht="40.5">
      <c r="A2083" s="379">
        <v>79</v>
      </c>
      <c r="B2083" s="12" t="s">
        <v>4486</v>
      </c>
      <c r="C2083" s="12" t="s">
        <v>2355</v>
      </c>
      <c r="D2083" s="12">
        <v>1</v>
      </c>
      <c r="E2083" s="368">
        <v>42315</v>
      </c>
      <c r="F2083" s="368">
        <v>0</v>
      </c>
      <c r="G2083" s="273">
        <f t="shared" si="57"/>
        <v>42315</v>
      </c>
      <c r="H2083" s="28" t="s">
        <v>4483</v>
      </c>
      <c r="I2083" s="12" t="s">
        <v>4484</v>
      </c>
      <c r="J2083" s="380"/>
    </row>
    <row r="2084" spans="1:10" s="369" customFormat="1" ht="40.5">
      <c r="A2084" s="379">
        <v>80</v>
      </c>
      <c r="B2084" s="12" t="s">
        <v>6483</v>
      </c>
      <c r="C2084" s="12" t="s">
        <v>2355</v>
      </c>
      <c r="D2084" s="12">
        <v>1</v>
      </c>
      <c r="E2084" s="368">
        <v>41200</v>
      </c>
      <c r="F2084" s="368">
        <v>0</v>
      </c>
      <c r="G2084" s="273">
        <f t="shared" si="57"/>
        <v>41200</v>
      </c>
      <c r="H2084" s="28" t="s">
        <v>4488</v>
      </c>
      <c r="I2084" s="12" t="s">
        <v>4489</v>
      </c>
      <c r="J2084" s="380"/>
    </row>
    <row r="2085" spans="1:10" s="369" customFormat="1" ht="40.5">
      <c r="A2085" s="379">
        <v>81</v>
      </c>
      <c r="B2085" s="12" t="s">
        <v>6485</v>
      </c>
      <c r="C2085" s="12" t="s">
        <v>2355</v>
      </c>
      <c r="D2085" s="12">
        <v>1</v>
      </c>
      <c r="E2085" s="368">
        <v>48701.35</v>
      </c>
      <c r="F2085" s="368">
        <v>0</v>
      </c>
      <c r="G2085" s="273">
        <f t="shared" si="57"/>
        <v>48701.35</v>
      </c>
      <c r="H2085" s="28" t="s">
        <v>4488</v>
      </c>
      <c r="I2085" s="12" t="s">
        <v>4489</v>
      </c>
      <c r="J2085" s="380"/>
    </row>
    <row r="2086" spans="1:10" s="369" customFormat="1" ht="40.5">
      <c r="A2086" s="379">
        <v>82</v>
      </c>
      <c r="B2086" s="12" t="s">
        <v>4492</v>
      </c>
      <c r="C2086" s="12" t="s">
        <v>2355</v>
      </c>
      <c r="D2086" s="12">
        <v>1</v>
      </c>
      <c r="E2086" s="368">
        <v>45810</v>
      </c>
      <c r="F2086" s="368">
        <v>0</v>
      </c>
      <c r="G2086" s="273">
        <f t="shared" si="57"/>
        <v>45810</v>
      </c>
      <c r="H2086" s="28" t="s">
        <v>4493</v>
      </c>
      <c r="I2086" s="12" t="s">
        <v>4494</v>
      </c>
      <c r="J2086" s="380"/>
    </row>
    <row r="2087" spans="1:10" s="369" customFormat="1" ht="40.5">
      <c r="A2087" s="379">
        <v>83</v>
      </c>
      <c r="B2087" s="12" t="s">
        <v>4495</v>
      </c>
      <c r="C2087" s="12" t="s">
        <v>2355</v>
      </c>
      <c r="D2087" s="12">
        <v>1</v>
      </c>
      <c r="E2087" s="368">
        <v>45810</v>
      </c>
      <c r="F2087" s="368">
        <v>0</v>
      </c>
      <c r="G2087" s="273">
        <f t="shared" si="57"/>
        <v>45810</v>
      </c>
      <c r="H2087" s="28" t="s">
        <v>4493</v>
      </c>
      <c r="I2087" s="12" t="s">
        <v>4494</v>
      </c>
      <c r="J2087" s="380"/>
    </row>
    <row r="2088" spans="1:10" s="369" customFormat="1" ht="40.5">
      <c r="A2088" s="379">
        <v>84</v>
      </c>
      <c r="B2088" s="17" t="s">
        <v>6497</v>
      </c>
      <c r="C2088" s="12" t="s">
        <v>2355</v>
      </c>
      <c r="D2088" s="12">
        <v>1</v>
      </c>
      <c r="E2088" s="368">
        <v>44500</v>
      </c>
      <c r="F2088" s="368">
        <v>0</v>
      </c>
      <c r="G2088" s="273">
        <v>44500</v>
      </c>
      <c r="H2088" s="28" t="s">
        <v>4506</v>
      </c>
      <c r="I2088" s="12" t="s">
        <v>4505</v>
      </c>
      <c r="J2088" s="380"/>
    </row>
    <row r="2089" spans="1:10" s="369" customFormat="1" ht="40.5">
      <c r="A2089" s="379">
        <v>85</v>
      </c>
      <c r="B2089" s="12" t="s">
        <v>6502</v>
      </c>
      <c r="C2089" s="12" t="s">
        <v>2355</v>
      </c>
      <c r="D2089" s="12">
        <v>1</v>
      </c>
      <c r="E2089" s="368">
        <v>45500</v>
      </c>
      <c r="F2089" s="368">
        <v>0</v>
      </c>
      <c r="G2089" s="273">
        <v>45500</v>
      </c>
      <c r="H2089" s="28" t="s">
        <v>4506</v>
      </c>
      <c r="I2089" s="12" t="s">
        <v>4505</v>
      </c>
      <c r="J2089" s="380"/>
    </row>
    <row r="2090" spans="1:10" s="369" customFormat="1" ht="23.25">
      <c r="A2090" s="379">
        <v>86</v>
      </c>
      <c r="B2090" s="12" t="s">
        <v>4519</v>
      </c>
      <c r="C2090" s="12" t="s">
        <v>2355</v>
      </c>
      <c r="D2090" s="12">
        <v>1</v>
      </c>
      <c r="E2090" s="368">
        <v>42598</v>
      </c>
      <c r="F2090" s="368">
        <v>0</v>
      </c>
      <c r="G2090" s="273">
        <f>E2090-F2090</f>
        <v>42598</v>
      </c>
      <c r="H2090" s="28" t="s">
        <v>4520</v>
      </c>
      <c r="I2090" s="12" t="s">
        <v>4521</v>
      </c>
      <c r="J2090" s="380"/>
    </row>
    <row r="2091" spans="1:10" s="369" customFormat="1" ht="23.25">
      <c r="A2091" s="379">
        <v>87</v>
      </c>
      <c r="B2091" s="12" t="s">
        <v>4519</v>
      </c>
      <c r="C2091" s="12" t="s">
        <v>2355</v>
      </c>
      <c r="D2091" s="12">
        <v>1</v>
      </c>
      <c r="E2091" s="368">
        <v>43896</v>
      </c>
      <c r="F2091" s="368">
        <v>0</v>
      </c>
      <c r="G2091" s="273">
        <f>E2091-F2091</f>
        <v>43896</v>
      </c>
      <c r="H2091" s="28" t="s">
        <v>4522</v>
      </c>
      <c r="I2091" s="12" t="s">
        <v>4524</v>
      </c>
      <c r="J2091" s="380"/>
    </row>
    <row r="2092" spans="1:10" s="369" customFormat="1" ht="23.25">
      <c r="A2092" s="379">
        <v>88</v>
      </c>
      <c r="B2092" s="12" t="s">
        <v>4538</v>
      </c>
      <c r="C2092" s="78"/>
      <c r="D2092" s="12">
        <v>1</v>
      </c>
      <c r="E2092" s="368">
        <v>27500</v>
      </c>
      <c r="F2092" s="368">
        <v>0</v>
      </c>
      <c r="G2092" s="273">
        <f>E2092-F2092</f>
        <v>27500</v>
      </c>
      <c r="H2092" s="370"/>
      <c r="I2092" s="12"/>
      <c r="J2092" s="380"/>
    </row>
    <row r="2093" spans="1:10" s="369" customFormat="1" ht="23.25">
      <c r="A2093" s="379">
        <v>89</v>
      </c>
      <c r="B2093" s="12" t="s">
        <v>6506</v>
      </c>
      <c r="C2093" s="78"/>
      <c r="D2093" s="12">
        <v>1</v>
      </c>
      <c r="E2093" s="368">
        <v>25500</v>
      </c>
      <c r="F2093" s="368">
        <v>0</v>
      </c>
      <c r="G2093" s="273">
        <f>E2093-F2093</f>
        <v>25500</v>
      </c>
      <c r="H2093" s="370"/>
      <c r="I2093" s="12"/>
      <c r="J2093" s="380"/>
    </row>
    <row r="2094" spans="1:10" s="369" customFormat="1" ht="23.25">
      <c r="A2094" s="379">
        <v>90</v>
      </c>
      <c r="B2094" s="12" t="s">
        <v>4539</v>
      </c>
      <c r="C2094" s="78"/>
      <c r="D2094" s="12">
        <v>1</v>
      </c>
      <c r="E2094" s="368">
        <v>47530.77</v>
      </c>
      <c r="F2094" s="368">
        <v>0</v>
      </c>
      <c r="G2094" s="273">
        <v>47530.77</v>
      </c>
      <c r="H2094" s="370"/>
      <c r="I2094" s="12"/>
      <c r="J2094" s="380"/>
    </row>
    <row r="2095" spans="1:10" s="369" customFormat="1" ht="23.25">
      <c r="A2095" s="379">
        <v>91</v>
      </c>
      <c r="B2095" s="12" t="s">
        <v>6507</v>
      </c>
      <c r="C2095" s="78"/>
      <c r="D2095" s="12">
        <v>1</v>
      </c>
      <c r="E2095" s="368">
        <v>40639.5</v>
      </c>
      <c r="F2095" s="368">
        <v>0</v>
      </c>
      <c r="G2095" s="273">
        <v>40639.5</v>
      </c>
      <c r="H2095" s="370">
        <v>42908</v>
      </c>
      <c r="I2095" s="12"/>
      <c r="J2095" s="380"/>
    </row>
    <row r="2096" spans="1:10" s="369" customFormat="1" ht="23.25">
      <c r="A2096" s="379">
        <v>92</v>
      </c>
      <c r="B2096" s="12" t="s">
        <v>3960</v>
      </c>
      <c r="C2096" s="78"/>
      <c r="D2096" s="12">
        <v>1</v>
      </c>
      <c r="E2096" s="368">
        <v>49800</v>
      </c>
      <c r="F2096" s="368">
        <v>9130</v>
      </c>
      <c r="G2096" s="273">
        <f>E2096-F2096</f>
        <v>40670</v>
      </c>
      <c r="H2096" s="370">
        <v>43042</v>
      </c>
      <c r="I2096" s="12"/>
      <c r="J2096" s="380"/>
    </row>
    <row r="2097" spans="1:10" s="369" customFormat="1" ht="40.5">
      <c r="A2097" s="379">
        <v>93</v>
      </c>
      <c r="B2097" s="12" t="s">
        <v>4542</v>
      </c>
      <c r="C2097" s="78"/>
      <c r="D2097" s="12">
        <v>1</v>
      </c>
      <c r="E2097" s="368">
        <v>43700</v>
      </c>
      <c r="F2097" s="368">
        <v>0</v>
      </c>
      <c r="G2097" s="273">
        <v>43700</v>
      </c>
      <c r="H2097" s="370">
        <v>43273</v>
      </c>
      <c r="I2097" s="12" t="s">
        <v>4541</v>
      </c>
      <c r="J2097" s="380"/>
    </row>
    <row r="2098" spans="1:10" s="385" customFormat="1" ht="56.25">
      <c r="A2098" s="379">
        <v>94</v>
      </c>
      <c r="B2098" s="126" t="s">
        <v>4544</v>
      </c>
      <c r="C2098" s="1" t="s">
        <v>6439</v>
      </c>
      <c r="D2098" s="381">
        <v>1</v>
      </c>
      <c r="E2098" s="382">
        <v>1902000</v>
      </c>
      <c r="F2098" s="383">
        <v>1895723.4</v>
      </c>
      <c r="G2098" s="383">
        <v>6276.6</v>
      </c>
      <c r="H2098" s="2">
        <v>43545</v>
      </c>
      <c r="I2098" s="1" t="s">
        <v>6443</v>
      </c>
      <c r="J2098" s="384"/>
    </row>
    <row r="2099" spans="1:10" s="385" customFormat="1" ht="56.25">
      <c r="A2099" s="379">
        <v>95</v>
      </c>
      <c r="B2099" s="126" t="s">
        <v>4545</v>
      </c>
      <c r="C2099" s="1" t="s">
        <v>6439</v>
      </c>
      <c r="D2099" s="381">
        <v>1</v>
      </c>
      <c r="E2099" s="382">
        <v>2183989.5299999998</v>
      </c>
      <c r="F2099" s="383">
        <v>2012974.34</v>
      </c>
      <c r="G2099" s="383">
        <v>171015.19</v>
      </c>
      <c r="H2099" s="2">
        <v>43545</v>
      </c>
      <c r="I2099" s="1" t="s">
        <v>6443</v>
      </c>
      <c r="J2099" s="384"/>
    </row>
    <row r="2100" spans="1:10" s="385" customFormat="1" ht="56.25">
      <c r="A2100" s="379">
        <v>96</v>
      </c>
      <c r="B2100" s="126" t="s">
        <v>4546</v>
      </c>
      <c r="C2100" s="1" t="s">
        <v>6439</v>
      </c>
      <c r="D2100" s="381">
        <v>1</v>
      </c>
      <c r="E2100" s="382">
        <v>1009400</v>
      </c>
      <c r="F2100" s="383">
        <v>0</v>
      </c>
      <c r="G2100" s="383">
        <v>1009400</v>
      </c>
      <c r="H2100" s="2">
        <v>43545</v>
      </c>
      <c r="I2100" s="1" t="s">
        <v>6443</v>
      </c>
      <c r="J2100" s="384"/>
    </row>
    <row r="2101" spans="1:10" s="385" customFormat="1" ht="56.25">
      <c r="A2101" s="379">
        <v>97</v>
      </c>
      <c r="B2101" s="126" t="s">
        <v>4547</v>
      </c>
      <c r="C2101" s="1" t="s">
        <v>6439</v>
      </c>
      <c r="D2101" s="381">
        <v>1</v>
      </c>
      <c r="E2101" s="382">
        <v>546629.22</v>
      </c>
      <c r="F2101" s="383">
        <v>249884.04</v>
      </c>
      <c r="G2101" s="383">
        <v>296745.18</v>
      </c>
      <c r="H2101" s="2">
        <v>43545</v>
      </c>
      <c r="I2101" s="1" t="s">
        <v>6443</v>
      </c>
      <c r="J2101" s="384"/>
    </row>
    <row r="2102" spans="1:10" s="385" customFormat="1" ht="56.25">
      <c r="A2102" s="379">
        <v>98</v>
      </c>
      <c r="B2102" s="126" t="s">
        <v>4548</v>
      </c>
      <c r="C2102" s="1" t="s">
        <v>6439</v>
      </c>
      <c r="D2102" s="381">
        <v>1</v>
      </c>
      <c r="E2102" s="382">
        <v>330716.37</v>
      </c>
      <c r="F2102" s="383">
        <v>304810.03999999998</v>
      </c>
      <c r="G2102" s="383">
        <v>25906.33</v>
      </c>
      <c r="H2102" s="2">
        <v>43545</v>
      </c>
      <c r="I2102" s="1" t="s">
        <v>6443</v>
      </c>
      <c r="J2102" s="384"/>
    </row>
    <row r="2103" spans="1:10" s="385" customFormat="1" ht="56.25">
      <c r="A2103" s="379">
        <v>99</v>
      </c>
      <c r="B2103" s="126" t="s">
        <v>4549</v>
      </c>
      <c r="C2103" s="1" t="s">
        <v>6439</v>
      </c>
      <c r="D2103" s="381">
        <v>1</v>
      </c>
      <c r="E2103" s="382">
        <v>42500</v>
      </c>
      <c r="F2103" s="383">
        <v>0</v>
      </c>
      <c r="G2103" s="383">
        <v>42500</v>
      </c>
      <c r="H2103" s="2">
        <v>43545</v>
      </c>
      <c r="I2103" s="1" t="s">
        <v>6443</v>
      </c>
      <c r="J2103" s="384"/>
    </row>
    <row r="2104" spans="1:10" s="385" customFormat="1" ht="56.25">
      <c r="A2104" s="379">
        <v>100</v>
      </c>
      <c r="B2104" s="126" t="s">
        <v>4550</v>
      </c>
      <c r="C2104" s="1" t="s">
        <v>6439</v>
      </c>
      <c r="D2104" s="381">
        <v>1</v>
      </c>
      <c r="E2104" s="382">
        <v>46375</v>
      </c>
      <c r="F2104" s="383">
        <v>0</v>
      </c>
      <c r="G2104" s="383">
        <v>46375</v>
      </c>
      <c r="H2104" s="2">
        <v>43545</v>
      </c>
      <c r="I2104" s="1" t="s">
        <v>6443</v>
      </c>
      <c r="J2104" s="384"/>
    </row>
    <row r="2105" spans="1:10" s="385" customFormat="1" ht="56.25">
      <c r="A2105" s="379">
        <v>101</v>
      </c>
      <c r="B2105" s="126" t="s">
        <v>4551</v>
      </c>
      <c r="C2105" s="1" t="s">
        <v>6439</v>
      </c>
      <c r="D2105" s="381">
        <v>1</v>
      </c>
      <c r="E2105" s="382">
        <v>95600</v>
      </c>
      <c r="F2105" s="383">
        <v>0</v>
      </c>
      <c r="G2105" s="383">
        <v>95600</v>
      </c>
      <c r="H2105" s="2">
        <v>43545</v>
      </c>
      <c r="I2105" s="1" t="s">
        <v>6443</v>
      </c>
      <c r="J2105" s="384"/>
    </row>
    <row r="2106" spans="1:10" s="385" customFormat="1" ht="56.25">
      <c r="A2106" s="379">
        <v>102</v>
      </c>
      <c r="B2106" s="126" t="s">
        <v>4552</v>
      </c>
      <c r="C2106" s="1" t="s">
        <v>6439</v>
      </c>
      <c r="D2106" s="381">
        <v>1</v>
      </c>
      <c r="E2106" s="382">
        <v>94800</v>
      </c>
      <c r="F2106" s="383">
        <v>0</v>
      </c>
      <c r="G2106" s="383">
        <v>94800</v>
      </c>
      <c r="H2106" s="2">
        <v>43545</v>
      </c>
      <c r="I2106" s="1" t="s">
        <v>6443</v>
      </c>
      <c r="J2106" s="384"/>
    </row>
    <row r="2107" spans="1:10" s="385" customFormat="1" ht="56.25">
      <c r="A2107" s="379">
        <v>103</v>
      </c>
      <c r="B2107" s="126" t="s">
        <v>4553</v>
      </c>
      <c r="C2107" s="1" t="s">
        <v>6439</v>
      </c>
      <c r="D2107" s="381">
        <v>1</v>
      </c>
      <c r="E2107" s="382">
        <v>4423525</v>
      </c>
      <c r="F2107" s="383">
        <v>4224620.42</v>
      </c>
      <c r="G2107" s="383">
        <v>198904.58</v>
      </c>
      <c r="H2107" s="2">
        <v>43545</v>
      </c>
      <c r="I2107" s="1" t="s">
        <v>6443</v>
      </c>
      <c r="J2107" s="384"/>
    </row>
    <row r="2108" spans="1:10" s="385" customFormat="1" ht="56.25">
      <c r="A2108" s="379">
        <v>104</v>
      </c>
      <c r="B2108" s="126" t="s">
        <v>4554</v>
      </c>
      <c r="C2108" s="1" t="s">
        <v>6439</v>
      </c>
      <c r="D2108" s="381">
        <v>1</v>
      </c>
      <c r="E2108" s="382">
        <v>278400</v>
      </c>
      <c r="F2108" s="383">
        <v>277481.28000000003</v>
      </c>
      <c r="G2108" s="383">
        <v>918.72</v>
      </c>
      <c r="H2108" s="2">
        <v>43545</v>
      </c>
      <c r="I2108" s="1" t="s">
        <v>6443</v>
      </c>
      <c r="J2108" s="384"/>
    </row>
    <row r="2109" spans="1:10" s="385" customFormat="1" ht="56.25">
      <c r="A2109" s="379">
        <v>105</v>
      </c>
      <c r="B2109" s="126" t="s">
        <v>4555</v>
      </c>
      <c r="C2109" s="1" t="s">
        <v>6439</v>
      </c>
      <c r="D2109" s="381">
        <v>1</v>
      </c>
      <c r="E2109" s="382">
        <v>941400</v>
      </c>
      <c r="F2109" s="383">
        <v>938293.38</v>
      </c>
      <c r="G2109" s="383">
        <v>3106.62</v>
      </c>
      <c r="H2109" s="2">
        <v>43545</v>
      </c>
      <c r="I2109" s="1" t="s">
        <v>6443</v>
      </c>
      <c r="J2109" s="384"/>
    </row>
    <row r="2110" spans="1:10" s="385" customFormat="1" ht="56.25">
      <c r="A2110" s="379">
        <v>106</v>
      </c>
      <c r="B2110" s="126" t="s">
        <v>4556</v>
      </c>
      <c r="C2110" s="1" t="s">
        <v>6439</v>
      </c>
      <c r="D2110" s="381">
        <v>1</v>
      </c>
      <c r="E2110" s="382">
        <v>118400</v>
      </c>
      <c r="F2110" s="383">
        <v>0</v>
      </c>
      <c r="G2110" s="383">
        <v>118400</v>
      </c>
      <c r="H2110" s="2">
        <v>43545</v>
      </c>
      <c r="I2110" s="1" t="s">
        <v>6443</v>
      </c>
      <c r="J2110" s="384"/>
    </row>
    <row r="2111" spans="1:10" s="385" customFormat="1" ht="56.25">
      <c r="A2111" s="379">
        <v>107</v>
      </c>
      <c r="B2111" s="126" t="s">
        <v>4557</v>
      </c>
      <c r="C2111" s="1" t="s">
        <v>6439</v>
      </c>
      <c r="D2111" s="381">
        <v>1</v>
      </c>
      <c r="E2111" s="382">
        <v>118400</v>
      </c>
      <c r="F2111" s="383">
        <v>0</v>
      </c>
      <c r="G2111" s="383">
        <v>118400</v>
      </c>
      <c r="H2111" s="2">
        <v>43545</v>
      </c>
      <c r="I2111" s="1" t="s">
        <v>6443</v>
      </c>
      <c r="J2111" s="384"/>
    </row>
    <row r="2112" spans="1:10" s="385" customFormat="1" ht="37.5">
      <c r="A2112" s="379">
        <v>108</v>
      </c>
      <c r="B2112" s="126" t="s">
        <v>4558</v>
      </c>
      <c r="C2112" s="1" t="s">
        <v>6440</v>
      </c>
      <c r="D2112" s="381">
        <v>1</v>
      </c>
      <c r="E2112" s="382">
        <v>761246</v>
      </c>
      <c r="F2112" s="383">
        <v>42291.5</v>
      </c>
      <c r="G2112" s="383">
        <v>718954.5</v>
      </c>
      <c r="H2112" s="2">
        <v>43517</v>
      </c>
      <c r="I2112" s="1" t="s">
        <v>6444</v>
      </c>
      <c r="J2112" s="384"/>
    </row>
    <row r="2113" spans="1:10" s="385" customFormat="1" ht="37.5">
      <c r="A2113" s="379">
        <v>109</v>
      </c>
      <c r="B2113" s="126" t="s">
        <v>4559</v>
      </c>
      <c r="C2113" s="1" t="s">
        <v>6440</v>
      </c>
      <c r="D2113" s="381">
        <v>1</v>
      </c>
      <c r="E2113" s="382">
        <v>365000</v>
      </c>
      <c r="F2113" s="383">
        <v>158166.74</v>
      </c>
      <c r="G2113" s="383">
        <f>E2113-F2113</f>
        <v>206833.26</v>
      </c>
      <c r="H2113" s="2">
        <v>43517</v>
      </c>
      <c r="I2113" s="1" t="s">
        <v>6444</v>
      </c>
      <c r="J2113" s="384"/>
    </row>
    <row r="2114" spans="1:10" s="385" customFormat="1" ht="56.25">
      <c r="A2114" s="379">
        <v>110</v>
      </c>
      <c r="B2114" s="126" t="s">
        <v>6441</v>
      </c>
      <c r="C2114" s="1" t="s">
        <v>6442</v>
      </c>
      <c r="D2114" s="381">
        <v>1</v>
      </c>
      <c r="E2114" s="382">
        <v>8000000</v>
      </c>
      <c r="F2114" s="383">
        <v>7981600</v>
      </c>
      <c r="G2114" s="383">
        <v>18400</v>
      </c>
      <c r="H2114" s="2">
        <v>43839</v>
      </c>
      <c r="I2114" s="1" t="s">
        <v>6445</v>
      </c>
      <c r="J2114" s="384"/>
    </row>
    <row r="2115" spans="1:10" s="385" customFormat="1" ht="23.25">
      <c r="A2115" s="379">
        <v>111</v>
      </c>
      <c r="B2115" s="1" t="s">
        <v>3960</v>
      </c>
      <c r="C2115" s="74" t="s">
        <v>9340</v>
      </c>
      <c r="D2115" s="1">
        <v>1</v>
      </c>
      <c r="E2115" s="368">
        <v>252655.2</v>
      </c>
      <c r="F2115" s="368">
        <v>249647.4</v>
      </c>
      <c r="G2115" s="273">
        <v>3007.8</v>
      </c>
      <c r="H2115" s="386">
        <v>44519</v>
      </c>
      <c r="I2115" s="1" t="s">
        <v>9341</v>
      </c>
      <c r="J2115" s="384"/>
    </row>
    <row r="2116" spans="1:10" s="385" customFormat="1" ht="23.25">
      <c r="A2116" s="379">
        <v>112</v>
      </c>
      <c r="B2116" s="1" t="s">
        <v>9342</v>
      </c>
      <c r="C2116" s="1" t="s">
        <v>9342</v>
      </c>
      <c r="D2116" s="1">
        <v>1</v>
      </c>
      <c r="E2116" s="368">
        <v>364990</v>
      </c>
      <c r="F2116" s="368">
        <v>294019.73</v>
      </c>
      <c r="G2116" s="273">
        <v>70970.27</v>
      </c>
      <c r="H2116" s="387">
        <v>44329</v>
      </c>
      <c r="I2116" s="1" t="s">
        <v>9343</v>
      </c>
      <c r="J2116" s="384"/>
    </row>
    <row r="2117" spans="1:10" s="42" customFormat="1" ht="40.5" customHeight="1">
      <c r="A2117" s="106" t="s">
        <v>2350</v>
      </c>
      <c r="B2117" s="1052" t="s">
        <v>3844</v>
      </c>
      <c r="C2117" s="1058"/>
      <c r="D2117" s="23">
        <f>SUM(D2005:D2116)</f>
        <v>112</v>
      </c>
      <c r="E2117" s="388">
        <f>SUM(E2005:E2116)</f>
        <v>36492532.210000008</v>
      </c>
      <c r="F2117" s="388">
        <f>SUM(F2005:F2116)</f>
        <v>19216407.449999999</v>
      </c>
      <c r="G2117" s="271">
        <f>SUM(G2005:G2116)</f>
        <v>17276124.760000002</v>
      </c>
      <c r="H2117" s="26" t="s">
        <v>23</v>
      </c>
      <c r="I2117" s="105" t="s">
        <v>23</v>
      </c>
      <c r="J2117" s="26" t="s">
        <v>23</v>
      </c>
    </row>
    <row r="2118" spans="1:10" s="42" customFormat="1" ht="67.5" customHeight="1">
      <c r="A2118" s="173" t="s">
        <v>2308</v>
      </c>
      <c r="B2118" s="1052" t="s">
        <v>4560</v>
      </c>
      <c r="C2118" s="1058"/>
      <c r="D2118" s="23">
        <f>D2000+D2003+D2117</f>
        <v>143</v>
      </c>
      <c r="E2118" s="270">
        <f>E2000+E2003+E2117</f>
        <v>61934735.900000006</v>
      </c>
      <c r="F2118" s="270">
        <f>F2000+F2003+F2117</f>
        <v>30217333.189999998</v>
      </c>
      <c r="G2118" s="271">
        <f>G2000+G2003+G2117</f>
        <v>31717402.689999998</v>
      </c>
      <c r="H2118" s="26" t="s">
        <v>23</v>
      </c>
      <c r="I2118" s="105" t="s">
        <v>23</v>
      </c>
      <c r="J2118" s="26" t="s">
        <v>23</v>
      </c>
    </row>
    <row r="2119" spans="1:10" s="42" customFormat="1" ht="27">
      <c r="A2119" s="32" t="s">
        <v>2383</v>
      </c>
      <c r="B2119" s="1071" t="s">
        <v>4561</v>
      </c>
      <c r="C2119" s="1057"/>
      <c r="D2119" s="1057"/>
      <c r="E2119" s="1057"/>
      <c r="F2119" s="1057"/>
      <c r="G2119" s="1057"/>
      <c r="H2119" s="1057"/>
      <c r="I2119" s="1057"/>
      <c r="J2119" s="1057"/>
    </row>
    <row r="2120" spans="1:10" s="42" customFormat="1" ht="22.5">
      <c r="A2120" s="106" t="s">
        <v>2385</v>
      </c>
      <c r="B2120" s="1052" t="s">
        <v>3828</v>
      </c>
      <c r="C2120" s="1057"/>
      <c r="D2120" s="1057"/>
      <c r="E2120" s="1057"/>
      <c r="F2120" s="1057"/>
      <c r="G2120" s="1057"/>
      <c r="H2120" s="1057"/>
      <c r="I2120" s="1057"/>
      <c r="J2120" s="1058"/>
    </row>
    <row r="2121" spans="1:10" s="42" customFormat="1" ht="162">
      <c r="A2121" s="44">
        <v>1</v>
      </c>
      <c r="B2121" s="12" t="s">
        <v>4562</v>
      </c>
      <c r="C2121" s="5" t="s">
        <v>4563</v>
      </c>
      <c r="D2121" s="269">
        <v>1</v>
      </c>
      <c r="E2121" s="368">
        <v>562400</v>
      </c>
      <c r="F2121" s="6">
        <v>0</v>
      </c>
      <c r="G2121" s="368">
        <f t="shared" ref="G2121:G2131" si="58">E2121-F2121</f>
        <v>562400</v>
      </c>
      <c r="H2121" s="19">
        <v>42369</v>
      </c>
      <c r="I2121" s="12" t="s">
        <v>4564</v>
      </c>
      <c r="J2121" s="375"/>
    </row>
    <row r="2122" spans="1:10" s="42" customFormat="1" ht="141.75">
      <c r="A2122" s="44">
        <v>2</v>
      </c>
      <c r="B2122" s="12" t="s">
        <v>4647</v>
      </c>
      <c r="C2122" s="5" t="s">
        <v>5962</v>
      </c>
      <c r="D2122" s="269">
        <v>1</v>
      </c>
      <c r="E2122" s="368">
        <v>477500</v>
      </c>
      <c r="F2122" s="6">
        <v>230791.77</v>
      </c>
      <c r="G2122" s="368">
        <f t="shared" si="58"/>
        <v>246708.23</v>
      </c>
      <c r="H2122" s="19">
        <v>43609</v>
      </c>
      <c r="I2122" s="12" t="s">
        <v>5963</v>
      </c>
      <c r="J2122" s="18"/>
    </row>
    <row r="2123" spans="1:10" s="42" customFormat="1" ht="158.25" customHeight="1">
      <c r="A2123" s="44">
        <v>3</v>
      </c>
      <c r="B2123" s="12" t="s">
        <v>4565</v>
      </c>
      <c r="C2123" s="5" t="s">
        <v>4566</v>
      </c>
      <c r="D2123" s="269">
        <v>1</v>
      </c>
      <c r="E2123" s="368">
        <v>895507.92</v>
      </c>
      <c r="F2123" s="6">
        <v>0</v>
      </c>
      <c r="G2123" s="273">
        <f t="shared" si="58"/>
        <v>895507.92</v>
      </c>
      <c r="H2123" s="19">
        <v>42369</v>
      </c>
      <c r="I2123" s="12" t="s">
        <v>4567</v>
      </c>
      <c r="J2123" s="18"/>
    </row>
    <row r="2124" spans="1:10" s="42" customFormat="1" ht="159.75" customHeight="1">
      <c r="A2124" s="44">
        <v>4</v>
      </c>
      <c r="B2124" s="12" t="s">
        <v>4568</v>
      </c>
      <c r="C2124" s="5" t="s">
        <v>4569</v>
      </c>
      <c r="D2124" s="269">
        <v>1</v>
      </c>
      <c r="E2124" s="368">
        <v>1200000</v>
      </c>
      <c r="F2124" s="6">
        <v>0</v>
      </c>
      <c r="G2124" s="273">
        <f t="shared" si="58"/>
        <v>1200000</v>
      </c>
      <c r="H2124" s="19">
        <v>42369</v>
      </c>
      <c r="I2124" s="12" t="s">
        <v>4570</v>
      </c>
      <c r="J2124" s="18"/>
    </row>
    <row r="2125" spans="1:10" s="42" customFormat="1" ht="27.75" customHeight="1">
      <c r="A2125" s="44">
        <v>5</v>
      </c>
      <c r="B2125" s="12" t="s">
        <v>4634</v>
      </c>
      <c r="C2125" s="12" t="s">
        <v>5995</v>
      </c>
      <c r="D2125" s="269">
        <v>1</v>
      </c>
      <c r="E2125" s="368">
        <v>1506700</v>
      </c>
      <c r="F2125" s="6">
        <v>1330918.3799999999</v>
      </c>
      <c r="G2125" s="273">
        <f t="shared" si="58"/>
        <v>175781.62000000011</v>
      </c>
      <c r="H2125" s="19">
        <v>44111</v>
      </c>
      <c r="I2125" s="12"/>
      <c r="J2125" s="18"/>
    </row>
    <row r="2126" spans="1:10" s="42" customFormat="1" ht="24.75" customHeight="1">
      <c r="A2126" s="44">
        <v>6</v>
      </c>
      <c r="B2126" s="12" t="s">
        <v>5964</v>
      </c>
      <c r="C2126" s="12" t="s">
        <v>5996</v>
      </c>
      <c r="D2126" s="269">
        <v>1</v>
      </c>
      <c r="E2126" s="368">
        <v>533280</v>
      </c>
      <c r="F2126" s="6">
        <v>408848</v>
      </c>
      <c r="G2126" s="273">
        <f t="shared" si="58"/>
        <v>124432</v>
      </c>
      <c r="H2126" s="19">
        <v>44120</v>
      </c>
      <c r="I2126" s="12"/>
      <c r="J2126" s="18"/>
    </row>
    <row r="2127" spans="1:10" s="42" customFormat="1" ht="162">
      <c r="A2127" s="44">
        <v>7</v>
      </c>
      <c r="B2127" s="12" t="s">
        <v>4565</v>
      </c>
      <c r="C2127" s="5" t="s">
        <v>5965</v>
      </c>
      <c r="D2127" s="269">
        <v>1</v>
      </c>
      <c r="E2127" s="368">
        <v>1796000</v>
      </c>
      <c r="F2127" s="6">
        <v>0</v>
      </c>
      <c r="G2127" s="368">
        <f t="shared" si="58"/>
        <v>1796000</v>
      </c>
      <c r="H2127" s="19">
        <v>42369</v>
      </c>
      <c r="I2127" s="12" t="s">
        <v>4571</v>
      </c>
      <c r="J2127" s="18"/>
    </row>
    <row r="2128" spans="1:10" s="42" customFormat="1" ht="141.75">
      <c r="A2128" s="44">
        <v>8</v>
      </c>
      <c r="B2128" s="12" t="s">
        <v>4572</v>
      </c>
      <c r="C2128" s="5" t="s">
        <v>4573</v>
      </c>
      <c r="D2128" s="269">
        <v>1</v>
      </c>
      <c r="E2128" s="368">
        <v>329420</v>
      </c>
      <c r="F2128" s="6">
        <v>0</v>
      </c>
      <c r="G2128" s="368">
        <f t="shared" si="58"/>
        <v>329420</v>
      </c>
      <c r="H2128" s="19">
        <v>42369</v>
      </c>
      <c r="I2128" s="12" t="s">
        <v>4574</v>
      </c>
      <c r="J2128" s="18"/>
    </row>
    <row r="2129" spans="1:10" s="42" customFormat="1" ht="162">
      <c r="A2129" s="44">
        <v>9</v>
      </c>
      <c r="B2129" s="12" t="s">
        <v>4565</v>
      </c>
      <c r="C2129" s="5" t="s">
        <v>4575</v>
      </c>
      <c r="D2129" s="269">
        <v>1</v>
      </c>
      <c r="E2129" s="368">
        <v>1810000</v>
      </c>
      <c r="F2129" s="6">
        <v>0</v>
      </c>
      <c r="G2129" s="368">
        <f t="shared" si="58"/>
        <v>1810000</v>
      </c>
      <c r="H2129" s="19">
        <v>42369</v>
      </c>
      <c r="I2129" s="12" t="s">
        <v>4576</v>
      </c>
      <c r="J2129" s="18"/>
    </row>
    <row r="2130" spans="1:10" s="42" customFormat="1" ht="141.75">
      <c r="A2130" s="44">
        <v>10</v>
      </c>
      <c r="B2130" s="12" t="s">
        <v>4577</v>
      </c>
      <c r="C2130" s="5" t="s">
        <v>4578</v>
      </c>
      <c r="D2130" s="269">
        <v>1</v>
      </c>
      <c r="E2130" s="368">
        <v>386900</v>
      </c>
      <c r="F2130" s="6">
        <v>0</v>
      </c>
      <c r="G2130" s="368">
        <f t="shared" si="58"/>
        <v>386900</v>
      </c>
      <c r="H2130" s="19">
        <v>42598</v>
      </c>
      <c r="I2130" s="12" t="s">
        <v>4579</v>
      </c>
      <c r="J2130" s="18"/>
    </row>
    <row r="2131" spans="1:10" s="42" customFormat="1" ht="186" customHeight="1">
      <c r="A2131" s="44">
        <v>11</v>
      </c>
      <c r="B2131" s="12" t="s">
        <v>4580</v>
      </c>
      <c r="C2131" s="5" t="s">
        <v>5966</v>
      </c>
      <c r="D2131" s="269">
        <v>1</v>
      </c>
      <c r="E2131" s="368">
        <v>831637</v>
      </c>
      <c r="F2131" s="368">
        <v>0</v>
      </c>
      <c r="G2131" s="368">
        <f t="shared" si="58"/>
        <v>831637</v>
      </c>
      <c r="H2131" s="19">
        <v>42369</v>
      </c>
      <c r="I2131" s="12" t="s">
        <v>4581</v>
      </c>
      <c r="J2131" s="18"/>
    </row>
    <row r="2132" spans="1:10" s="42" customFormat="1" ht="162.75" customHeight="1">
      <c r="A2132" s="44">
        <v>12</v>
      </c>
      <c r="B2132" s="12" t="s">
        <v>4582</v>
      </c>
      <c r="C2132" s="5" t="s">
        <v>4583</v>
      </c>
      <c r="D2132" s="269">
        <v>1</v>
      </c>
      <c r="E2132" s="368">
        <v>159000</v>
      </c>
      <c r="F2132" s="368">
        <v>0</v>
      </c>
      <c r="G2132" s="368">
        <f>E2132-F2132</f>
        <v>159000</v>
      </c>
      <c r="H2132" s="188" t="s">
        <v>4584</v>
      </c>
      <c r="I2132" s="12" t="s">
        <v>4585</v>
      </c>
      <c r="J2132" s="18"/>
    </row>
    <row r="2133" spans="1:10" s="42" customFormat="1" ht="164.25" customHeight="1">
      <c r="A2133" s="44">
        <v>13</v>
      </c>
      <c r="B2133" s="12" t="s">
        <v>4586</v>
      </c>
      <c r="C2133" s="189" t="s">
        <v>4587</v>
      </c>
      <c r="D2133" s="12">
        <v>1</v>
      </c>
      <c r="E2133" s="6">
        <v>317337.5</v>
      </c>
      <c r="F2133" s="6">
        <v>0</v>
      </c>
      <c r="G2133" s="368">
        <f t="shared" ref="G2133:G2169" si="59">E2133-F2133</f>
        <v>317337.5</v>
      </c>
      <c r="H2133" s="19">
        <v>42369</v>
      </c>
      <c r="I2133" s="12" t="s">
        <v>4588</v>
      </c>
      <c r="J2133" s="18"/>
    </row>
    <row r="2134" spans="1:10" s="42" customFormat="1" ht="141.75">
      <c r="A2134" s="44">
        <v>14</v>
      </c>
      <c r="B2134" s="12" t="s">
        <v>4589</v>
      </c>
      <c r="C2134" s="189" t="s">
        <v>4590</v>
      </c>
      <c r="D2134" s="269">
        <v>1</v>
      </c>
      <c r="E2134" s="368">
        <v>316198.98</v>
      </c>
      <c r="F2134" s="368">
        <v>0</v>
      </c>
      <c r="G2134" s="368">
        <f t="shared" si="59"/>
        <v>316198.98</v>
      </c>
      <c r="H2134" s="19">
        <v>42369</v>
      </c>
      <c r="I2134" s="12" t="s">
        <v>4591</v>
      </c>
      <c r="J2134" s="18"/>
    </row>
    <row r="2135" spans="1:10" s="42" customFormat="1" ht="171.75" customHeight="1">
      <c r="A2135" s="44">
        <v>15</v>
      </c>
      <c r="B2135" s="12" t="s">
        <v>4562</v>
      </c>
      <c r="C2135" s="189" t="s">
        <v>4592</v>
      </c>
      <c r="D2135" s="269">
        <v>1</v>
      </c>
      <c r="E2135" s="368">
        <v>573000</v>
      </c>
      <c r="F2135" s="368">
        <v>0</v>
      </c>
      <c r="G2135" s="368">
        <f t="shared" si="59"/>
        <v>573000</v>
      </c>
      <c r="H2135" s="19" t="s">
        <v>5967</v>
      </c>
      <c r="I2135" s="12" t="s">
        <v>4593</v>
      </c>
      <c r="J2135" s="18"/>
    </row>
    <row r="2136" spans="1:10" s="42" customFormat="1" ht="182.25">
      <c r="A2136" s="44">
        <v>16</v>
      </c>
      <c r="B2136" s="12" t="s">
        <v>4594</v>
      </c>
      <c r="C2136" s="189" t="s">
        <v>5968</v>
      </c>
      <c r="D2136" s="12">
        <v>1</v>
      </c>
      <c r="E2136" s="6">
        <v>464033.33</v>
      </c>
      <c r="F2136" s="368">
        <v>146943.84</v>
      </c>
      <c r="G2136" s="368">
        <f t="shared" si="59"/>
        <v>317089.49</v>
      </c>
      <c r="H2136" s="19" t="s">
        <v>4595</v>
      </c>
      <c r="I2136" s="18" t="s">
        <v>4596</v>
      </c>
      <c r="J2136" s="18"/>
    </row>
    <row r="2137" spans="1:10" s="42" customFormat="1" ht="182.25">
      <c r="A2137" s="44">
        <v>17</v>
      </c>
      <c r="B2137" s="12" t="s">
        <v>4597</v>
      </c>
      <c r="C2137" s="189" t="s">
        <v>4598</v>
      </c>
      <c r="D2137" s="12">
        <v>1</v>
      </c>
      <c r="E2137" s="6">
        <v>336000</v>
      </c>
      <c r="F2137" s="368">
        <v>0</v>
      </c>
      <c r="G2137" s="368">
        <f t="shared" si="59"/>
        <v>336000</v>
      </c>
      <c r="H2137" s="19" t="s">
        <v>4599</v>
      </c>
      <c r="I2137" s="18" t="s">
        <v>4600</v>
      </c>
      <c r="J2137" s="18"/>
    </row>
    <row r="2138" spans="1:10" s="42" customFormat="1" ht="182.25">
      <c r="A2138" s="44">
        <v>18</v>
      </c>
      <c r="B2138" s="12" t="s">
        <v>4601</v>
      </c>
      <c r="C2138" s="189" t="s">
        <v>4602</v>
      </c>
      <c r="D2138" s="12">
        <v>1</v>
      </c>
      <c r="E2138" s="6">
        <v>299100</v>
      </c>
      <c r="F2138" s="368">
        <v>0</v>
      </c>
      <c r="G2138" s="368">
        <f t="shared" si="59"/>
        <v>299100</v>
      </c>
      <c r="H2138" s="19" t="s">
        <v>4599</v>
      </c>
      <c r="I2138" s="18" t="s">
        <v>4600</v>
      </c>
      <c r="J2138" s="18"/>
    </row>
    <row r="2139" spans="1:10" s="42" customFormat="1" ht="195.75" customHeight="1">
      <c r="A2139" s="44">
        <v>19</v>
      </c>
      <c r="B2139" s="12" t="s">
        <v>4603</v>
      </c>
      <c r="C2139" s="189" t="s">
        <v>4604</v>
      </c>
      <c r="D2139" s="12">
        <v>1</v>
      </c>
      <c r="E2139" s="6">
        <v>447363.02</v>
      </c>
      <c r="F2139" s="368">
        <v>85744.59</v>
      </c>
      <c r="G2139" s="368">
        <f t="shared" si="59"/>
        <v>361618.43000000005</v>
      </c>
      <c r="H2139" s="19" t="s">
        <v>4599</v>
      </c>
      <c r="I2139" s="18" t="s">
        <v>4600</v>
      </c>
      <c r="J2139" s="18"/>
    </row>
    <row r="2140" spans="1:10" s="42" customFormat="1" ht="217.5" customHeight="1">
      <c r="A2140" s="44">
        <v>20</v>
      </c>
      <c r="B2140" s="12" t="s">
        <v>4605</v>
      </c>
      <c r="C2140" s="189" t="s">
        <v>4606</v>
      </c>
      <c r="D2140" s="12">
        <v>1</v>
      </c>
      <c r="E2140" s="6">
        <v>229700</v>
      </c>
      <c r="F2140" s="368">
        <v>0</v>
      </c>
      <c r="G2140" s="368">
        <f t="shared" si="59"/>
        <v>229700</v>
      </c>
      <c r="H2140" s="19" t="s">
        <v>4599</v>
      </c>
      <c r="I2140" s="18" t="s">
        <v>4600</v>
      </c>
      <c r="J2140" s="18"/>
    </row>
    <row r="2141" spans="1:10" s="42" customFormat="1" ht="240.75" customHeight="1">
      <c r="A2141" s="44">
        <v>21</v>
      </c>
      <c r="B2141" s="12" t="s">
        <v>4607</v>
      </c>
      <c r="C2141" s="189" t="s">
        <v>4608</v>
      </c>
      <c r="D2141" s="12">
        <v>1</v>
      </c>
      <c r="E2141" s="6">
        <v>229700</v>
      </c>
      <c r="F2141" s="368">
        <v>0</v>
      </c>
      <c r="G2141" s="368">
        <f t="shared" si="59"/>
        <v>229700</v>
      </c>
      <c r="H2141" s="19" t="s">
        <v>4599</v>
      </c>
      <c r="I2141" s="18" t="s">
        <v>4600</v>
      </c>
      <c r="J2141" s="18"/>
    </row>
    <row r="2142" spans="1:10" s="42" customFormat="1" ht="195.75" customHeight="1">
      <c r="A2142" s="44">
        <v>22</v>
      </c>
      <c r="B2142" s="12" t="s">
        <v>4616</v>
      </c>
      <c r="C2142" s="189" t="s">
        <v>4617</v>
      </c>
      <c r="D2142" s="12">
        <v>1</v>
      </c>
      <c r="E2142" s="6">
        <v>273600</v>
      </c>
      <c r="F2142" s="368">
        <v>0</v>
      </c>
      <c r="G2142" s="368">
        <f>E2142-F2142</f>
        <v>273600</v>
      </c>
      <c r="H2142" s="19" t="s">
        <v>4599</v>
      </c>
      <c r="I2142" s="18" t="s">
        <v>4600</v>
      </c>
      <c r="J2142" s="18"/>
    </row>
    <row r="2143" spans="1:10" s="42" customFormat="1" ht="220.5" customHeight="1">
      <c r="A2143" s="44">
        <v>23</v>
      </c>
      <c r="B2143" s="12" t="s">
        <v>4609</v>
      </c>
      <c r="C2143" s="189" t="s">
        <v>4610</v>
      </c>
      <c r="D2143" s="12">
        <v>1</v>
      </c>
      <c r="E2143" s="6">
        <v>198700</v>
      </c>
      <c r="F2143" s="368">
        <v>0</v>
      </c>
      <c r="G2143" s="368">
        <f t="shared" si="59"/>
        <v>198700</v>
      </c>
      <c r="H2143" s="19" t="s">
        <v>4599</v>
      </c>
      <c r="I2143" s="18" t="s">
        <v>4600</v>
      </c>
      <c r="J2143" s="18"/>
    </row>
    <row r="2144" spans="1:10" s="42" customFormat="1" ht="202.5">
      <c r="A2144" s="44">
        <v>24</v>
      </c>
      <c r="B2144" s="12" t="s">
        <v>4611</v>
      </c>
      <c r="C2144" s="189" t="s">
        <v>4612</v>
      </c>
      <c r="D2144" s="12">
        <v>1</v>
      </c>
      <c r="E2144" s="6">
        <v>468900</v>
      </c>
      <c r="F2144" s="368">
        <v>0</v>
      </c>
      <c r="G2144" s="368">
        <f t="shared" si="59"/>
        <v>468900</v>
      </c>
      <c r="H2144" s="19" t="s">
        <v>4599</v>
      </c>
      <c r="I2144" s="18" t="s">
        <v>4600</v>
      </c>
      <c r="J2144" s="18"/>
    </row>
    <row r="2145" spans="1:10" s="42" customFormat="1" ht="162">
      <c r="A2145" s="44">
        <v>25</v>
      </c>
      <c r="B2145" s="12" t="s">
        <v>4613</v>
      </c>
      <c r="C2145" s="189" t="s">
        <v>4614</v>
      </c>
      <c r="D2145" s="12">
        <v>1</v>
      </c>
      <c r="E2145" s="6">
        <v>273600</v>
      </c>
      <c r="F2145" s="368">
        <v>0</v>
      </c>
      <c r="G2145" s="368">
        <f t="shared" si="59"/>
        <v>273600</v>
      </c>
      <c r="H2145" s="19" t="s">
        <v>4599</v>
      </c>
      <c r="I2145" s="18" t="s">
        <v>4600</v>
      </c>
      <c r="J2145" s="18"/>
    </row>
    <row r="2146" spans="1:10" s="42" customFormat="1" ht="182.25">
      <c r="A2146" s="44">
        <v>26</v>
      </c>
      <c r="B2146" s="12" t="s">
        <v>4615</v>
      </c>
      <c r="C2146" s="189" t="s">
        <v>5969</v>
      </c>
      <c r="D2146" s="12">
        <v>1</v>
      </c>
      <c r="E2146" s="6">
        <v>199300</v>
      </c>
      <c r="F2146" s="368">
        <v>0</v>
      </c>
      <c r="G2146" s="368">
        <f t="shared" si="59"/>
        <v>199300</v>
      </c>
      <c r="H2146" s="19" t="s">
        <v>4599</v>
      </c>
      <c r="I2146" s="18" t="s">
        <v>4600</v>
      </c>
      <c r="J2146" s="18"/>
    </row>
    <row r="2147" spans="1:10" s="42" customFormat="1" ht="182.25">
      <c r="A2147" s="44">
        <v>27</v>
      </c>
      <c r="B2147" s="12" t="s">
        <v>4618</v>
      </c>
      <c r="C2147" s="189" t="s">
        <v>4619</v>
      </c>
      <c r="D2147" s="12">
        <v>1</v>
      </c>
      <c r="E2147" s="6">
        <v>465000</v>
      </c>
      <c r="F2147" s="368">
        <v>93000</v>
      </c>
      <c r="G2147" s="368">
        <f t="shared" si="59"/>
        <v>372000</v>
      </c>
      <c r="H2147" s="19" t="s">
        <v>4599</v>
      </c>
      <c r="I2147" s="18" t="s">
        <v>4600</v>
      </c>
      <c r="J2147" s="18"/>
    </row>
    <row r="2148" spans="1:10" s="42" customFormat="1" ht="121.5">
      <c r="A2148" s="44">
        <v>28</v>
      </c>
      <c r="B2148" s="12" t="s">
        <v>4631</v>
      </c>
      <c r="C2148" s="189" t="s">
        <v>4646</v>
      </c>
      <c r="D2148" s="12">
        <v>1</v>
      </c>
      <c r="E2148" s="6">
        <v>1319900</v>
      </c>
      <c r="F2148" s="368">
        <v>978925.73</v>
      </c>
      <c r="G2148" s="368">
        <f t="shared" si="59"/>
        <v>340974.27</v>
      </c>
      <c r="H2148" s="19">
        <v>43612</v>
      </c>
      <c r="I2148" s="18" t="s">
        <v>5970</v>
      </c>
      <c r="J2148" s="18"/>
    </row>
    <row r="2149" spans="1:10" s="42" customFormat="1" ht="182.25">
      <c r="A2149" s="44">
        <v>29</v>
      </c>
      <c r="B2149" s="12" t="s">
        <v>4620</v>
      </c>
      <c r="C2149" s="189" t="s">
        <v>4621</v>
      </c>
      <c r="D2149" s="12">
        <v>1</v>
      </c>
      <c r="E2149" s="6">
        <v>368600</v>
      </c>
      <c r="F2149" s="368">
        <v>50902.17</v>
      </c>
      <c r="G2149" s="368">
        <f t="shared" si="59"/>
        <v>317697.83</v>
      </c>
      <c r="H2149" s="19" t="s">
        <v>4599</v>
      </c>
      <c r="I2149" s="18" t="s">
        <v>4600</v>
      </c>
      <c r="J2149" s="18"/>
    </row>
    <row r="2150" spans="1:10" s="42" customFormat="1" ht="182.25">
      <c r="A2150" s="44">
        <v>30</v>
      </c>
      <c r="B2150" s="12" t="s">
        <v>4622</v>
      </c>
      <c r="C2150" s="189" t="s">
        <v>4623</v>
      </c>
      <c r="D2150" s="12">
        <v>1</v>
      </c>
      <c r="E2150" s="6">
        <v>139750</v>
      </c>
      <c r="F2150" s="368">
        <v>0</v>
      </c>
      <c r="G2150" s="368">
        <f t="shared" si="59"/>
        <v>139750</v>
      </c>
      <c r="H2150" s="19" t="s">
        <v>4599</v>
      </c>
      <c r="I2150" s="18" t="s">
        <v>4600</v>
      </c>
      <c r="J2150" s="18"/>
    </row>
    <row r="2151" spans="1:10" s="42" customFormat="1" ht="202.5">
      <c r="A2151" s="44">
        <v>31</v>
      </c>
      <c r="B2151" s="12" t="s">
        <v>4624</v>
      </c>
      <c r="C2151" s="189" t="s">
        <v>4625</v>
      </c>
      <c r="D2151" s="12">
        <v>1</v>
      </c>
      <c r="E2151" s="6">
        <v>566000</v>
      </c>
      <c r="F2151" s="368">
        <v>0</v>
      </c>
      <c r="G2151" s="368">
        <f t="shared" si="59"/>
        <v>566000</v>
      </c>
      <c r="H2151" s="19" t="s">
        <v>4599</v>
      </c>
      <c r="I2151" s="18" t="s">
        <v>4600</v>
      </c>
      <c r="J2151" s="18"/>
    </row>
    <row r="2152" spans="1:10" s="42" customFormat="1" ht="121.5">
      <c r="A2152" s="44">
        <v>32</v>
      </c>
      <c r="B2152" s="12" t="s">
        <v>4631</v>
      </c>
      <c r="C2152" s="189" t="s">
        <v>5971</v>
      </c>
      <c r="D2152" s="12">
        <v>1</v>
      </c>
      <c r="E2152" s="6">
        <v>1274263.3400000001</v>
      </c>
      <c r="F2152" s="368">
        <v>838890.08</v>
      </c>
      <c r="G2152" s="368">
        <f>E2152-F2152</f>
        <v>435373.26000000013</v>
      </c>
      <c r="H2152" s="19" t="s">
        <v>5972</v>
      </c>
      <c r="I2152" s="18" t="s">
        <v>5973</v>
      </c>
      <c r="J2152" s="18"/>
    </row>
    <row r="2153" spans="1:10" s="42" customFormat="1" ht="141.75">
      <c r="A2153" s="44">
        <v>33</v>
      </c>
      <c r="B2153" s="12" t="s">
        <v>4626</v>
      </c>
      <c r="C2153" s="189" t="s">
        <v>5974</v>
      </c>
      <c r="D2153" s="12">
        <v>1</v>
      </c>
      <c r="E2153" s="6">
        <v>53000</v>
      </c>
      <c r="F2153" s="368">
        <v>0</v>
      </c>
      <c r="G2153" s="368">
        <f t="shared" si="59"/>
        <v>53000</v>
      </c>
      <c r="H2153" s="19" t="s">
        <v>4599</v>
      </c>
      <c r="I2153" s="18" t="s">
        <v>4627</v>
      </c>
      <c r="J2153" s="18"/>
    </row>
    <row r="2154" spans="1:10" s="42" customFormat="1" ht="162">
      <c r="A2154" s="44">
        <v>34</v>
      </c>
      <c r="B2154" s="12" t="s">
        <v>4628</v>
      </c>
      <c r="C2154" s="189" t="s">
        <v>4629</v>
      </c>
      <c r="D2154" s="12">
        <v>1</v>
      </c>
      <c r="E2154" s="6">
        <v>40000</v>
      </c>
      <c r="F2154" s="368">
        <v>0</v>
      </c>
      <c r="G2154" s="368">
        <f t="shared" si="59"/>
        <v>40000</v>
      </c>
      <c r="H2154" s="19" t="s">
        <v>4599</v>
      </c>
      <c r="I2154" s="18" t="s">
        <v>4627</v>
      </c>
      <c r="J2154" s="18"/>
    </row>
    <row r="2155" spans="1:10" s="42" customFormat="1" ht="141.75">
      <c r="A2155" s="44">
        <v>35</v>
      </c>
      <c r="B2155" s="12" t="s">
        <v>4630</v>
      </c>
      <c r="C2155" s="189" t="s">
        <v>5975</v>
      </c>
      <c r="D2155" s="12">
        <v>1</v>
      </c>
      <c r="E2155" s="6">
        <v>271268.55</v>
      </c>
      <c r="F2155" s="368">
        <v>0</v>
      </c>
      <c r="G2155" s="368">
        <f t="shared" si="59"/>
        <v>271268.55</v>
      </c>
      <c r="H2155" s="19" t="s">
        <v>4599</v>
      </c>
      <c r="I2155" s="18" t="s">
        <v>4627</v>
      </c>
      <c r="J2155" s="18"/>
    </row>
    <row r="2156" spans="1:10" s="42" customFormat="1" ht="121.5">
      <c r="A2156" s="44">
        <v>36</v>
      </c>
      <c r="B2156" s="12" t="s">
        <v>5976</v>
      </c>
      <c r="C2156" s="189" t="s">
        <v>5977</v>
      </c>
      <c r="D2156" s="12">
        <v>1</v>
      </c>
      <c r="E2156" s="6">
        <v>190000</v>
      </c>
      <c r="F2156" s="368">
        <v>0</v>
      </c>
      <c r="G2156" s="368">
        <f t="shared" si="59"/>
        <v>190000</v>
      </c>
      <c r="H2156" s="19" t="s">
        <v>4599</v>
      </c>
      <c r="I2156" s="18" t="s">
        <v>4627</v>
      </c>
      <c r="J2156" s="18"/>
    </row>
    <row r="2157" spans="1:10" s="42" customFormat="1" ht="141.75">
      <c r="A2157" s="44">
        <v>37</v>
      </c>
      <c r="B2157" s="12" t="s">
        <v>4631</v>
      </c>
      <c r="C2157" s="189" t="s">
        <v>5978</v>
      </c>
      <c r="D2157" s="12">
        <v>1</v>
      </c>
      <c r="E2157" s="6">
        <v>1130000</v>
      </c>
      <c r="F2157" s="368">
        <v>426099.88</v>
      </c>
      <c r="G2157" s="368">
        <f t="shared" si="59"/>
        <v>703900.12</v>
      </c>
      <c r="H2157" s="19" t="s">
        <v>4599</v>
      </c>
      <c r="I2157" s="18" t="s">
        <v>4627</v>
      </c>
      <c r="J2157" s="18"/>
    </row>
    <row r="2158" spans="1:10" s="42" customFormat="1" ht="141.75">
      <c r="A2158" s="44">
        <v>38</v>
      </c>
      <c r="B2158" s="12" t="s">
        <v>4632</v>
      </c>
      <c r="C2158" s="189" t="s">
        <v>5979</v>
      </c>
      <c r="D2158" s="12">
        <v>1</v>
      </c>
      <c r="E2158" s="6">
        <v>280000</v>
      </c>
      <c r="F2158" s="368">
        <v>0</v>
      </c>
      <c r="G2158" s="368">
        <f t="shared" si="59"/>
        <v>280000</v>
      </c>
      <c r="H2158" s="19" t="s">
        <v>4599</v>
      </c>
      <c r="I2158" s="18" t="s">
        <v>4627</v>
      </c>
      <c r="J2158" s="18"/>
    </row>
    <row r="2159" spans="1:10" s="42" customFormat="1" ht="182.25">
      <c r="A2159" s="44">
        <v>39</v>
      </c>
      <c r="B2159" s="12" t="s">
        <v>4633</v>
      </c>
      <c r="C2159" s="189" t="s">
        <v>5980</v>
      </c>
      <c r="D2159" s="12">
        <v>1</v>
      </c>
      <c r="E2159" s="6">
        <v>232000</v>
      </c>
      <c r="F2159" s="368">
        <v>0</v>
      </c>
      <c r="G2159" s="368">
        <f t="shared" si="59"/>
        <v>232000</v>
      </c>
      <c r="H2159" s="19" t="s">
        <v>4599</v>
      </c>
      <c r="I2159" s="18" t="s">
        <v>4627</v>
      </c>
      <c r="J2159" s="18"/>
    </row>
    <row r="2160" spans="1:10" s="42" customFormat="1" ht="121.5">
      <c r="A2160" s="44">
        <v>40</v>
      </c>
      <c r="B2160" s="12" t="s">
        <v>4634</v>
      </c>
      <c r="C2160" s="189" t="s">
        <v>5981</v>
      </c>
      <c r="D2160" s="12">
        <v>1</v>
      </c>
      <c r="E2160" s="6">
        <v>1130000</v>
      </c>
      <c r="F2160" s="368">
        <v>499080.8</v>
      </c>
      <c r="G2160" s="368">
        <f t="shared" si="59"/>
        <v>630919.19999999995</v>
      </c>
      <c r="H2160" s="19" t="s">
        <v>4599</v>
      </c>
      <c r="I2160" s="18" t="s">
        <v>4627</v>
      </c>
      <c r="J2160" s="18"/>
    </row>
    <row r="2161" spans="1:10" s="42" customFormat="1" ht="121.5">
      <c r="A2161" s="44">
        <v>41</v>
      </c>
      <c r="B2161" s="12" t="s">
        <v>4632</v>
      </c>
      <c r="C2161" s="189" t="s">
        <v>5982</v>
      </c>
      <c r="D2161" s="12">
        <v>1</v>
      </c>
      <c r="E2161" s="6">
        <v>280000</v>
      </c>
      <c r="F2161" s="368">
        <v>121333.56</v>
      </c>
      <c r="G2161" s="368">
        <f t="shared" si="59"/>
        <v>158666.44</v>
      </c>
      <c r="H2161" s="19" t="s">
        <v>4599</v>
      </c>
      <c r="I2161" s="18" t="s">
        <v>4627</v>
      </c>
      <c r="J2161" s="18"/>
    </row>
    <row r="2162" spans="1:10" s="42" customFormat="1" ht="121.5">
      <c r="A2162" s="44">
        <v>42</v>
      </c>
      <c r="B2162" s="12" t="s">
        <v>4635</v>
      </c>
      <c r="C2162" s="189" t="s">
        <v>5983</v>
      </c>
      <c r="D2162" s="12">
        <v>1</v>
      </c>
      <c r="E2162" s="6">
        <v>277000</v>
      </c>
      <c r="F2162" s="368">
        <v>20774.2</v>
      </c>
      <c r="G2162" s="368">
        <f t="shared" si="59"/>
        <v>256225.8</v>
      </c>
      <c r="H2162" s="19" t="s">
        <v>4599</v>
      </c>
      <c r="I2162" s="18" t="s">
        <v>4627</v>
      </c>
      <c r="J2162" s="18"/>
    </row>
    <row r="2163" spans="1:10" s="42" customFormat="1" ht="141.75">
      <c r="A2163" s="44">
        <v>43</v>
      </c>
      <c r="B2163" s="12" t="s">
        <v>4636</v>
      </c>
      <c r="C2163" s="189" t="s">
        <v>5984</v>
      </c>
      <c r="D2163" s="12">
        <v>1</v>
      </c>
      <c r="E2163" s="6">
        <v>545000</v>
      </c>
      <c r="F2163" s="368">
        <v>0</v>
      </c>
      <c r="G2163" s="368">
        <f t="shared" si="59"/>
        <v>545000</v>
      </c>
      <c r="H2163" s="19" t="s">
        <v>4599</v>
      </c>
      <c r="I2163" s="18" t="s">
        <v>4627</v>
      </c>
      <c r="J2163" s="18"/>
    </row>
    <row r="2164" spans="1:10" s="42" customFormat="1" ht="121.5">
      <c r="A2164" s="44">
        <v>44</v>
      </c>
      <c r="B2164" s="12" t="s">
        <v>4637</v>
      </c>
      <c r="C2164" s="189" t="s">
        <v>5985</v>
      </c>
      <c r="D2164" s="12">
        <v>1</v>
      </c>
      <c r="E2164" s="6">
        <v>90000</v>
      </c>
      <c r="F2164" s="368">
        <v>0</v>
      </c>
      <c r="G2164" s="368">
        <f t="shared" si="59"/>
        <v>90000</v>
      </c>
      <c r="H2164" s="19" t="s">
        <v>4599</v>
      </c>
      <c r="I2164" s="18" t="s">
        <v>4627</v>
      </c>
      <c r="J2164" s="18"/>
    </row>
    <row r="2165" spans="1:10" s="42" customFormat="1" ht="141.75">
      <c r="A2165" s="44">
        <v>45</v>
      </c>
      <c r="B2165" s="12" t="s">
        <v>4638</v>
      </c>
      <c r="C2165" s="189" t="s">
        <v>5986</v>
      </c>
      <c r="D2165" s="12">
        <v>1</v>
      </c>
      <c r="E2165" s="6">
        <v>1130000</v>
      </c>
      <c r="F2165" s="368">
        <v>489666.44</v>
      </c>
      <c r="G2165" s="368">
        <f t="shared" si="59"/>
        <v>640333.56000000006</v>
      </c>
      <c r="H2165" s="19" t="s">
        <v>4599</v>
      </c>
      <c r="I2165" s="18" t="s">
        <v>4627</v>
      </c>
      <c r="J2165" s="18"/>
    </row>
    <row r="2166" spans="1:10" s="42" customFormat="1" ht="141.75">
      <c r="A2166" s="44">
        <v>46</v>
      </c>
      <c r="B2166" s="12" t="s">
        <v>4639</v>
      </c>
      <c r="C2166" s="189" t="s">
        <v>5987</v>
      </c>
      <c r="D2166" s="12">
        <v>1</v>
      </c>
      <c r="E2166" s="6">
        <v>280000</v>
      </c>
      <c r="F2166" s="368">
        <v>123669.2</v>
      </c>
      <c r="G2166" s="368">
        <f t="shared" si="59"/>
        <v>156330.79999999999</v>
      </c>
      <c r="H2166" s="19" t="s">
        <v>4599</v>
      </c>
      <c r="I2166" s="18" t="s">
        <v>4627</v>
      </c>
      <c r="J2166" s="373"/>
    </row>
    <row r="2167" spans="1:10" s="42" customFormat="1" ht="182.25">
      <c r="A2167" s="44">
        <v>47</v>
      </c>
      <c r="B2167" s="12" t="s">
        <v>4640</v>
      </c>
      <c r="C2167" s="189" t="s">
        <v>5988</v>
      </c>
      <c r="D2167" s="12">
        <v>1</v>
      </c>
      <c r="E2167" s="6">
        <v>277000</v>
      </c>
      <c r="F2167" s="368">
        <v>124650.22</v>
      </c>
      <c r="G2167" s="368">
        <f t="shared" si="59"/>
        <v>152349.78</v>
      </c>
      <c r="H2167" s="19" t="s">
        <v>4599</v>
      </c>
      <c r="I2167" s="18" t="s">
        <v>4627</v>
      </c>
      <c r="J2167" s="389"/>
    </row>
    <row r="2168" spans="1:10" s="42" customFormat="1" ht="101.25">
      <c r="A2168" s="44">
        <v>48</v>
      </c>
      <c r="B2168" s="12" t="s">
        <v>5989</v>
      </c>
      <c r="C2168" s="189" t="s">
        <v>5990</v>
      </c>
      <c r="D2168" s="12">
        <v>1</v>
      </c>
      <c r="E2168" s="6">
        <v>120000</v>
      </c>
      <c r="F2168" s="368">
        <v>0</v>
      </c>
      <c r="G2168" s="368">
        <f t="shared" si="59"/>
        <v>120000</v>
      </c>
      <c r="H2168" s="19" t="s">
        <v>4599</v>
      </c>
      <c r="I2168" s="18" t="s">
        <v>4627</v>
      </c>
      <c r="J2168" s="371"/>
    </row>
    <row r="2169" spans="1:10" s="42" customFormat="1" ht="182.25">
      <c r="A2169" s="44">
        <v>49</v>
      </c>
      <c r="B2169" s="12" t="s">
        <v>4644</v>
      </c>
      <c r="C2169" s="12" t="s">
        <v>4645</v>
      </c>
      <c r="D2169" s="12">
        <v>1</v>
      </c>
      <c r="E2169" s="6">
        <v>40000</v>
      </c>
      <c r="F2169" s="368">
        <v>0</v>
      </c>
      <c r="G2169" s="368">
        <f t="shared" si="59"/>
        <v>40000</v>
      </c>
      <c r="H2169" s="19" t="s">
        <v>4599</v>
      </c>
      <c r="I2169" s="18" t="s">
        <v>4600</v>
      </c>
      <c r="J2169" s="371"/>
    </row>
    <row r="2170" spans="1:10" s="42" customFormat="1" ht="202.5">
      <c r="A2170" s="44">
        <v>50</v>
      </c>
      <c r="B2170" s="12" t="s">
        <v>5991</v>
      </c>
      <c r="C2170" s="12" t="s">
        <v>5992</v>
      </c>
      <c r="D2170" s="12">
        <v>1</v>
      </c>
      <c r="E2170" s="6">
        <v>605774</v>
      </c>
      <c r="F2170" s="368">
        <v>295675.2</v>
      </c>
      <c r="G2170" s="368">
        <f>E2170-F2170</f>
        <v>310098.8</v>
      </c>
      <c r="H2170" s="19" t="s">
        <v>4641</v>
      </c>
      <c r="I2170" s="12" t="s">
        <v>4642</v>
      </c>
      <c r="J2170" s="371"/>
    </row>
    <row r="2171" spans="1:10" s="42" customFormat="1" ht="202.5">
      <c r="A2171" s="44">
        <v>51</v>
      </c>
      <c r="B2171" s="12" t="s">
        <v>4615</v>
      </c>
      <c r="C2171" s="12" t="s">
        <v>4643</v>
      </c>
      <c r="D2171" s="12">
        <v>1</v>
      </c>
      <c r="E2171" s="6">
        <v>198700</v>
      </c>
      <c r="F2171" s="368">
        <v>0</v>
      </c>
      <c r="G2171" s="368">
        <f>E2171-F2171</f>
        <v>198700</v>
      </c>
      <c r="H2171" s="19" t="s">
        <v>5993</v>
      </c>
      <c r="I2171" s="12" t="s">
        <v>5994</v>
      </c>
      <c r="J2171" s="355"/>
    </row>
    <row r="2172" spans="1:10" s="375" customFormat="1" ht="153" customHeight="1">
      <c r="A2172" s="44">
        <v>52</v>
      </c>
      <c r="B2172" s="12" t="s">
        <v>9288</v>
      </c>
      <c r="C2172" s="189" t="s">
        <v>9289</v>
      </c>
      <c r="D2172" s="12">
        <v>1</v>
      </c>
      <c r="E2172" s="6">
        <v>1575750</v>
      </c>
      <c r="F2172" s="368">
        <v>1510093.75</v>
      </c>
      <c r="G2172" s="368">
        <f t="shared" ref="G2172:G2177" si="60">E2172-F2172</f>
        <v>65656.25</v>
      </c>
      <c r="H2172" s="19">
        <v>44405</v>
      </c>
      <c r="I2172" s="18" t="s">
        <v>9290</v>
      </c>
      <c r="J2172" s="18"/>
    </row>
    <row r="2173" spans="1:10" s="375" customFormat="1" ht="153" customHeight="1">
      <c r="A2173" s="44">
        <v>53</v>
      </c>
      <c r="B2173" s="12" t="s">
        <v>4639</v>
      </c>
      <c r="C2173" s="189" t="s">
        <v>9291</v>
      </c>
      <c r="D2173" s="12">
        <v>1</v>
      </c>
      <c r="E2173" s="6">
        <v>395850</v>
      </c>
      <c r="F2173" s="368">
        <v>385953.75</v>
      </c>
      <c r="G2173" s="368">
        <f t="shared" si="60"/>
        <v>9896.25</v>
      </c>
      <c r="H2173" s="19">
        <v>44468</v>
      </c>
      <c r="I2173" s="18" t="s">
        <v>9292</v>
      </c>
      <c r="J2173" s="18"/>
    </row>
    <row r="2174" spans="1:10" s="375" customFormat="1" ht="153" customHeight="1">
      <c r="A2174" s="44">
        <v>54</v>
      </c>
      <c r="B2174" s="12" t="s">
        <v>4640</v>
      </c>
      <c r="C2174" s="189" t="s">
        <v>9293</v>
      </c>
      <c r="D2174" s="12">
        <v>1</v>
      </c>
      <c r="E2174" s="6">
        <v>401780</v>
      </c>
      <c r="F2174" s="368">
        <v>395083.66</v>
      </c>
      <c r="G2174" s="368">
        <f t="shared" si="60"/>
        <v>6696.3400000000256</v>
      </c>
      <c r="H2174" s="19" t="s">
        <v>9294</v>
      </c>
      <c r="I2174" s="18" t="s">
        <v>9295</v>
      </c>
      <c r="J2174" s="18"/>
    </row>
    <row r="2175" spans="1:10" s="375" customFormat="1" ht="153" customHeight="1">
      <c r="A2175" s="44">
        <v>55</v>
      </c>
      <c r="B2175" s="12" t="s">
        <v>9288</v>
      </c>
      <c r="C2175" s="189" t="s">
        <v>9296</v>
      </c>
      <c r="D2175" s="12">
        <v>1</v>
      </c>
      <c r="E2175" s="6">
        <v>1575750</v>
      </c>
      <c r="F2175" s="368">
        <v>1510093.75</v>
      </c>
      <c r="G2175" s="368">
        <f t="shared" si="60"/>
        <v>65656.25</v>
      </c>
      <c r="H2175" s="19">
        <v>44405</v>
      </c>
      <c r="I2175" s="18" t="s">
        <v>9297</v>
      </c>
      <c r="J2175" s="18"/>
    </row>
    <row r="2176" spans="1:10" s="375" customFormat="1" ht="153" customHeight="1">
      <c r="A2176" s="44">
        <v>56</v>
      </c>
      <c r="B2176" s="12" t="s">
        <v>4639</v>
      </c>
      <c r="C2176" s="189" t="s">
        <v>9298</v>
      </c>
      <c r="D2176" s="12">
        <v>1</v>
      </c>
      <c r="E2176" s="6">
        <v>395850</v>
      </c>
      <c r="F2176" s="368">
        <v>385953.75</v>
      </c>
      <c r="G2176" s="368">
        <f t="shared" si="60"/>
        <v>9896.25</v>
      </c>
      <c r="H2176" s="19">
        <v>44468</v>
      </c>
      <c r="I2176" s="18" t="s">
        <v>9299</v>
      </c>
      <c r="J2176" s="18"/>
    </row>
    <row r="2177" spans="1:10" s="375" customFormat="1" ht="153" customHeight="1">
      <c r="A2177" s="44">
        <v>57</v>
      </c>
      <c r="B2177" s="12" t="s">
        <v>4582</v>
      </c>
      <c r="C2177" s="5" t="s">
        <v>9300</v>
      </c>
      <c r="D2177" s="269">
        <v>1</v>
      </c>
      <c r="E2177" s="368">
        <v>228000</v>
      </c>
      <c r="F2177" s="368">
        <v>0</v>
      </c>
      <c r="G2177" s="368">
        <f t="shared" si="60"/>
        <v>228000</v>
      </c>
      <c r="H2177" s="188" t="s">
        <v>9301</v>
      </c>
      <c r="I2177" s="18" t="s">
        <v>9302</v>
      </c>
      <c r="J2177" s="18"/>
    </row>
    <row r="2178" spans="1:10" s="42" customFormat="1" ht="22.5">
      <c r="A2178" s="118" t="s">
        <v>2385</v>
      </c>
      <c r="B2178" s="390" t="s">
        <v>3829</v>
      </c>
      <c r="C2178" s="391"/>
      <c r="D2178" s="392">
        <f>SUM(D2121:D2177)</f>
        <v>57</v>
      </c>
      <c r="E2178" s="393">
        <f>SUM(E2121:E2177)</f>
        <v>30991113.640000001</v>
      </c>
      <c r="F2178" s="394">
        <f>SUM(F2121:F2177)</f>
        <v>10453092.719999999</v>
      </c>
      <c r="G2178" s="395">
        <f>SUM(G2121:G2177)</f>
        <v>20538020.920000002</v>
      </c>
      <c r="H2178" s="378" t="s">
        <v>23</v>
      </c>
      <c r="I2178" s="123" t="s">
        <v>23</v>
      </c>
      <c r="J2178" s="378" t="s">
        <v>23</v>
      </c>
    </row>
    <row r="2179" spans="1:10" s="42" customFormat="1" ht="22.5">
      <c r="A2179" s="396" t="s">
        <v>2420</v>
      </c>
      <c r="B2179" s="1052" t="s">
        <v>3830</v>
      </c>
      <c r="C2179" s="1057"/>
      <c r="D2179" s="1057"/>
      <c r="E2179" s="1057"/>
      <c r="F2179" s="1057"/>
      <c r="G2179" s="1057"/>
      <c r="H2179" s="1057"/>
      <c r="I2179" s="1057"/>
      <c r="J2179" s="1058"/>
    </row>
    <row r="2180" spans="1:10" s="42" customFormat="1" ht="20.25">
      <c r="A2180" s="104">
        <v>1</v>
      </c>
      <c r="B2180" s="12"/>
      <c r="C2180" s="12"/>
      <c r="D2180" s="397">
        <v>0</v>
      </c>
      <c r="E2180" s="398">
        <v>0</v>
      </c>
      <c r="F2180" s="398">
        <v>0</v>
      </c>
      <c r="G2180" s="399">
        <v>0</v>
      </c>
      <c r="H2180" s="19"/>
      <c r="I2180" s="12"/>
      <c r="J2180" s="103"/>
    </row>
    <row r="2181" spans="1:10" s="42" customFormat="1" ht="22.5">
      <c r="A2181" s="106" t="s">
        <v>2420</v>
      </c>
      <c r="B2181" s="153" t="s">
        <v>3831</v>
      </c>
      <c r="C2181" s="155"/>
      <c r="D2181" s="400">
        <v>0</v>
      </c>
      <c r="E2181" s="401">
        <v>0</v>
      </c>
      <c r="F2181" s="401">
        <v>0</v>
      </c>
      <c r="G2181" s="402">
        <v>0</v>
      </c>
      <c r="H2181" s="26" t="s">
        <v>23</v>
      </c>
      <c r="I2181" s="105" t="s">
        <v>23</v>
      </c>
      <c r="J2181" s="26" t="s">
        <v>23</v>
      </c>
    </row>
    <row r="2182" spans="1:10" s="42" customFormat="1" ht="22.5">
      <c r="A2182" s="106" t="s">
        <v>2422</v>
      </c>
      <c r="B2182" s="1052" t="s">
        <v>3832</v>
      </c>
      <c r="C2182" s="1057"/>
      <c r="D2182" s="1057"/>
      <c r="E2182" s="1057"/>
      <c r="F2182" s="1057"/>
      <c r="G2182" s="1057"/>
      <c r="H2182" s="1057"/>
      <c r="I2182" s="1057"/>
      <c r="J2182" s="1058"/>
    </row>
    <row r="2183" spans="1:10" s="67" customFormat="1" ht="40.5">
      <c r="A2183" s="44">
        <v>1</v>
      </c>
      <c r="B2183" s="16" t="s">
        <v>6877</v>
      </c>
      <c r="C2183" s="16"/>
      <c r="D2183" s="282">
        <v>1</v>
      </c>
      <c r="E2183" s="403">
        <v>78000</v>
      </c>
      <c r="F2183" s="403">
        <v>0</v>
      </c>
      <c r="G2183" s="404">
        <v>78000</v>
      </c>
      <c r="H2183" s="405" t="s">
        <v>9321</v>
      </c>
      <c r="I2183" s="406" t="s">
        <v>9322</v>
      </c>
      <c r="J2183" s="407"/>
    </row>
    <row r="2184" spans="1:10" s="67" customFormat="1" ht="40.5">
      <c r="A2184" s="44">
        <v>2</v>
      </c>
      <c r="B2184" s="16" t="s">
        <v>6878</v>
      </c>
      <c r="C2184" s="16"/>
      <c r="D2184" s="282">
        <v>1</v>
      </c>
      <c r="E2184" s="403">
        <v>59850</v>
      </c>
      <c r="F2184" s="403">
        <v>0</v>
      </c>
      <c r="G2184" s="404">
        <v>59850</v>
      </c>
      <c r="H2184" s="405" t="s">
        <v>9323</v>
      </c>
      <c r="I2184" s="406" t="s">
        <v>9324</v>
      </c>
      <c r="J2184" s="407"/>
    </row>
    <row r="2185" spans="1:10" s="67" customFormat="1" ht="40.5">
      <c r="A2185" s="44">
        <v>3</v>
      </c>
      <c r="B2185" s="16" t="s">
        <v>6877</v>
      </c>
      <c r="C2185" s="16"/>
      <c r="D2185" s="282">
        <v>1</v>
      </c>
      <c r="E2185" s="403">
        <v>129600</v>
      </c>
      <c r="F2185" s="403">
        <v>0</v>
      </c>
      <c r="G2185" s="404">
        <v>102445.74</v>
      </c>
      <c r="H2185" s="405" t="s">
        <v>9321</v>
      </c>
      <c r="I2185" s="406" t="s">
        <v>9322</v>
      </c>
      <c r="J2185" s="407"/>
    </row>
    <row r="2186" spans="1:10" s="67" customFormat="1" ht="40.5">
      <c r="A2186" s="44">
        <v>4</v>
      </c>
      <c r="B2186" s="16" t="s">
        <v>6879</v>
      </c>
      <c r="C2186" s="16"/>
      <c r="D2186" s="282">
        <v>1</v>
      </c>
      <c r="E2186" s="403">
        <v>73000</v>
      </c>
      <c r="F2186" s="403">
        <v>0</v>
      </c>
      <c r="G2186" s="404">
        <v>73000</v>
      </c>
      <c r="H2186" s="405" t="s">
        <v>9321</v>
      </c>
      <c r="I2186" s="406" t="s">
        <v>9322</v>
      </c>
      <c r="J2186" s="407"/>
    </row>
    <row r="2187" spans="1:10" s="67" customFormat="1" ht="40.5">
      <c r="A2187" s="44">
        <v>5</v>
      </c>
      <c r="B2187" s="16" t="s">
        <v>6880</v>
      </c>
      <c r="C2187" s="16"/>
      <c r="D2187" s="282">
        <v>1</v>
      </c>
      <c r="E2187" s="403">
        <v>51000</v>
      </c>
      <c r="F2187" s="403">
        <v>0</v>
      </c>
      <c r="G2187" s="404">
        <v>51000</v>
      </c>
      <c r="H2187" s="405" t="s">
        <v>9321</v>
      </c>
      <c r="I2187" s="406" t="s">
        <v>9322</v>
      </c>
      <c r="J2187" s="407"/>
    </row>
    <row r="2188" spans="1:10" s="67" customFormat="1" ht="40.5">
      <c r="A2188" s="44">
        <v>6</v>
      </c>
      <c r="B2188" s="16" t="s">
        <v>6877</v>
      </c>
      <c r="C2188" s="16"/>
      <c r="D2188" s="282">
        <v>1</v>
      </c>
      <c r="E2188" s="403">
        <v>47800</v>
      </c>
      <c r="F2188" s="403">
        <v>0</v>
      </c>
      <c r="G2188" s="404">
        <v>47800</v>
      </c>
      <c r="H2188" s="405" t="s">
        <v>9321</v>
      </c>
      <c r="I2188" s="406" t="s">
        <v>9322</v>
      </c>
      <c r="J2188" s="407"/>
    </row>
    <row r="2189" spans="1:10" s="67" customFormat="1" ht="40.5">
      <c r="A2189" s="44">
        <v>7</v>
      </c>
      <c r="B2189" s="16" t="s">
        <v>6881</v>
      </c>
      <c r="C2189" s="16"/>
      <c r="D2189" s="282">
        <v>1</v>
      </c>
      <c r="E2189" s="403">
        <v>82600</v>
      </c>
      <c r="F2189" s="403">
        <v>0</v>
      </c>
      <c r="G2189" s="404">
        <v>82600</v>
      </c>
      <c r="H2189" s="405" t="s">
        <v>9321</v>
      </c>
      <c r="I2189" s="406" t="s">
        <v>9322</v>
      </c>
      <c r="J2189" s="407"/>
    </row>
    <row r="2190" spans="1:10" s="67" customFormat="1" ht="40.5">
      <c r="A2190" s="44">
        <v>8</v>
      </c>
      <c r="B2190" s="16" t="s">
        <v>6880</v>
      </c>
      <c r="C2190" s="16"/>
      <c r="D2190" s="282">
        <v>1</v>
      </c>
      <c r="E2190" s="403">
        <v>63000</v>
      </c>
      <c r="F2190" s="403">
        <v>0</v>
      </c>
      <c r="G2190" s="404">
        <v>63000</v>
      </c>
      <c r="H2190" s="405" t="s">
        <v>9321</v>
      </c>
      <c r="I2190" s="406" t="s">
        <v>9322</v>
      </c>
      <c r="J2190" s="407"/>
    </row>
    <row r="2191" spans="1:10" s="67" customFormat="1" ht="40.5">
      <c r="A2191" s="44">
        <v>9</v>
      </c>
      <c r="B2191" s="16" t="s">
        <v>6877</v>
      </c>
      <c r="C2191" s="16"/>
      <c r="D2191" s="282">
        <v>1</v>
      </c>
      <c r="E2191" s="403">
        <v>118750</v>
      </c>
      <c r="F2191" s="403">
        <v>0</v>
      </c>
      <c r="G2191" s="404">
        <v>118750</v>
      </c>
      <c r="H2191" s="405" t="s">
        <v>9321</v>
      </c>
      <c r="I2191" s="406" t="s">
        <v>9322</v>
      </c>
      <c r="J2191" s="407"/>
    </row>
    <row r="2192" spans="1:10" s="67" customFormat="1" ht="52.5" customHeight="1">
      <c r="A2192" s="44">
        <v>10</v>
      </c>
      <c r="B2192" s="16" t="s">
        <v>6880</v>
      </c>
      <c r="C2192" s="16"/>
      <c r="D2192" s="282">
        <v>1</v>
      </c>
      <c r="E2192" s="403">
        <v>51000</v>
      </c>
      <c r="F2192" s="403">
        <v>0</v>
      </c>
      <c r="G2192" s="404">
        <v>51000</v>
      </c>
      <c r="H2192" s="405" t="s">
        <v>9321</v>
      </c>
      <c r="I2192" s="406" t="s">
        <v>9322</v>
      </c>
      <c r="J2192" s="407"/>
    </row>
    <row r="2193" spans="1:10" s="67" customFormat="1" ht="48" customHeight="1">
      <c r="A2193" s="44">
        <v>11</v>
      </c>
      <c r="B2193" s="16" t="s">
        <v>6877</v>
      </c>
      <c r="C2193" s="16"/>
      <c r="D2193" s="282">
        <v>1</v>
      </c>
      <c r="E2193" s="403">
        <v>130654</v>
      </c>
      <c r="F2193" s="403">
        <v>2091.9499999999998</v>
      </c>
      <c r="G2193" s="404">
        <f>E2193-F2193</f>
        <v>128562.05</v>
      </c>
      <c r="H2193" s="405" t="s">
        <v>9321</v>
      </c>
      <c r="I2193" s="406" t="s">
        <v>9322</v>
      </c>
      <c r="J2193" s="407"/>
    </row>
    <row r="2194" spans="1:10" s="67" customFormat="1" ht="43.5" customHeight="1">
      <c r="A2194" s="44">
        <v>12</v>
      </c>
      <c r="B2194" s="16" t="s">
        <v>6880</v>
      </c>
      <c r="C2194" s="16"/>
      <c r="D2194" s="282">
        <v>1</v>
      </c>
      <c r="E2194" s="403">
        <v>58000</v>
      </c>
      <c r="F2194" s="403">
        <v>0</v>
      </c>
      <c r="G2194" s="404">
        <v>58000</v>
      </c>
      <c r="H2194" s="405" t="s">
        <v>9321</v>
      </c>
      <c r="I2194" s="406" t="s">
        <v>9322</v>
      </c>
      <c r="J2194" s="407"/>
    </row>
    <row r="2195" spans="1:10" s="67" customFormat="1" ht="40.5">
      <c r="A2195" s="44">
        <v>13</v>
      </c>
      <c r="B2195" s="16" t="s">
        <v>6882</v>
      </c>
      <c r="C2195" s="16"/>
      <c r="D2195" s="282">
        <v>1</v>
      </c>
      <c r="E2195" s="403">
        <v>48500</v>
      </c>
      <c r="F2195" s="403">
        <v>0</v>
      </c>
      <c r="G2195" s="404">
        <v>48500</v>
      </c>
      <c r="H2195" s="405" t="s">
        <v>9321</v>
      </c>
      <c r="I2195" s="406" t="s">
        <v>9322</v>
      </c>
      <c r="J2195" s="407"/>
    </row>
    <row r="2196" spans="1:10" s="67" customFormat="1" ht="40.5">
      <c r="A2196" s="44">
        <v>14</v>
      </c>
      <c r="B2196" s="16" t="s">
        <v>6883</v>
      </c>
      <c r="C2196" s="16"/>
      <c r="D2196" s="282">
        <v>1</v>
      </c>
      <c r="E2196" s="403">
        <v>129600</v>
      </c>
      <c r="F2196" s="403">
        <v>0</v>
      </c>
      <c r="G2196" s="404">
        <v>129600</v>
      </c>
      <c r="H2196" s="405" t="s">
        <v>9321</v>
      </c>
      <c r="I2196" s="406" t="s">
        <v>9322</v>
      </c>
      <c r="J2196" s="407"/>
    </row>
    <row r="2197" spans="1:10" s="67" customFormat="1" ht="40.5">
      <c r="A2197" s="44">
        <v>15</v>
      </c>
      <c r="B2197" s="16" t="s">
        <v>6879</v>
      </c>
      <c r="C2197" s="16"/>
      <c r="D2197" s="282">
        <v>1</v>
      </c>
      <c r="E2197" s="403">
        <v>73000</v>
      </c>
      <c r="F2197" s="403">
        <v>0</v>
      </c>
      <c r="G2197" s="404">
        <v>73000</v>
      </c>
      <c r="H2197" s="405" t="s">
        <v>9321</v>
      </c>
      <c r="I2197" s="406" t="s">
        <v>9322</v>
      </c>
      <c r="J2197" s="407"/>
    </row>
    <row r="2198" spans="1:10" s="67" customFormat="1" ht="40.5">
      <c r="A2198" s="44">
        <v>16</v>
      </c>
      <c r="B2198" s="408" t="s">
        <v>6884</v>
      </c>
      <c r="C2198" s="408"/>
      <c r="D2198" s="282">
        <v>1</v>
      </c>
      <c r="E2198" s="409">
        <v>114000</v>
      </c>
      <c r="F2198" s="408">
        <v>0</v>
      </c>
      <c r="G2198" s="408">
        <v>114000</v>
      </c>
      <c r="H2198" s="405" t="s">
        <v>9321</v>
      </c>
      <c r="I2198" s="406" t="s">
        <v>9322</v>
      </c>
      <c r="J2198" s="407"/>
    </row>
    <row r="2199" spans="1:10" s="67" customFormat="1" ht="40.5">
      <c r="A2199" s="44">
        <v>17</v>
      </c>
      <c r="B2199" s="16" t="s">
        <v>6885</v>
      </c>
      <c r="C2199" s="16"/>
      <c r="D2199" s="282">
        <v>1</v>
      </c>
      <c r="E2199" s="403">
        <v>67200</v>
      </c>
      <c r="F2199" s="403">
        <v>0</v>
      </c>
      <c r="G2199" s="404">
        <v>67200</v>
      </c>
      <c r="H2199" s="405" t="s">
        <v>9325</v>
      </c>
      <c r="I2199" s="406" t="s">
        <v>9326</v>
      </c>
      <c r="J2199" s="407"/>
    </row>
    <row r="2200" spans="1:10" s="67" customFormat="1" ht="40.5">
      <c r="A2200" s="44">
        <v>18</v>
      </c>
      <c r="B2200" s="16" t="s">
        <v>6886</v>
      </c>
      <c r="C2200" s="16"/>
      <c r="D2200" s="282">
        <v>1</v>
      </c>
      <c r="E2200" s="403">
        <v>63000</v>
      </c>
      <c r="F2200" s="403">
        <v>0</v>
      </c>
      <c r="G2200" s="404">
        <v>63000</v>
      </c>
      <c r="H2200" s="405" t="s">
        <v>9321</v>
      </c>
      <c r="I2200" s="406" t="s">
        <v>9322</v>
      </c>
      <c r="J2200" s="407"/>
    </row>
    <row r="2201" spans="1:10" s="67" customFormat="1" ht="40.5">
      <c r="A2201" s="44">
        <v>19</v>
      </c>
      <c r="B2201" s="16" t="s">
        <v>6887</v>
      </c>
      <c r="C2201" s="16"/>
      <c r="D2201" s="282">
        <v>1</v>
      </c>
      <c r="E2201" s="403">
        <v>157600</v>
      </c>
      <c r="F2201" s="403">
        <v>0</v>
      </c>
      <c r="G2201" s="404">
        <v>157600</v>
      </c>
      <c r="H2201" s="405" t="s">
        <v>9321</v>
      </c>
      <c r="I2201" s="406" t="s">
        <v>9322</v>
      </c>
      <c r="J2201" s="407"/>
    </row>
    <row r="2202" spans="1:10" s="67" customFormat="1" ht="40.5">
      <c r="A2202" s="44">
        <v>20</v>
      </c>
      <c r="B2202" s="16" t="s">
        <v>6880</v>
      </c>
      <c r="C2202" s="16"/>
      <c r="D2202" s="282">
        <v>1</v>
      </c>
      <c r="E2202" s="403">
        <v>51000</v>
      </c>
      <c r="F2202" s="403">
        <v>0</v>
      </c>
      <c r="G2202" s="404">
        <v>51000</v>
      </c>
      <c r="H2202" s="405" t="s">
        <v>9321</v>
      </c>
      <c r="I2202" s="406" t="s">
        <v>9322</v>
      </c>
      <c r="J2202" s="407"/>
    </row>
    <row r="2203" spans="1:10" s="67" customFormat="1" ht="40.5">
      <c r="A2203" s="44">
        <v>21</v>
      </c>
      <c r="B2203" s="16" t="s">
        <v>6888</v>
      </c>
      <c r="C2203" s="16"/>
      <c r="D2203" s="282">
        <v>1</v>
      </c>
      <c r="E2203" s="403">
        <v>153000</v>
      </c>
      <c r="F2203" s="403">
        <v>0</v>
      </c>
      <c r="G2203" s="404">
        <v>153000</v>
      </c>
      <c r="H2203" s="405" t="s">
        <v>9321</v>
      </c>
      <c r="I2203" s="406" t="s">
        <v>9322</v>
      </c>
      <c r="J2203" s="407"/>
    </row>
    <row r="2204" spans="1:10" s="67" customFormat="1" ht="40.5">
      <c r="A2204" s="44">
        <v>22</v>
      </c>
      <c r="B2204" s="16" t="s">
        <v>6889</v>
      </c>
      <c r="C2204" s="16"/>
      <c r="D2204" s="282">
        <v>1</v>
      </c>
      <c r="E2204" s="403">
        <v>164000</v>
      </c>
      <c r="F2204" s="403">
        <v>0</v>
      </c>
      <c r="G2204" s="404">
        <v>164000</v>
      </c>
      <c r="H2204" s="405" t="s">
        <v>9321</v>
      </c>
      <c r="I2204" s="406" t="s">
        <v>9322</v>
      </c>
      <c r="J2204" s="407"/>
    </row>
    <row r="2205" spans="1:10" s="67" customFormat="1" ht="40.5">
      <c r="A2205" s="44">
        <v>23</v>
      </c>
      <c r="B2205" s="16" t="s">
        <v>6890</v>
      </c>
      <c r="C2205" s="16"/>
      <c r="D2205" s="282">
        <v>1</v>
      </c>
      <c r="E2205" s="403">
        <v>75000</v>
      </c>
      <c r="F2205" s="403">
        <v>0</v>
      </c>
      <c r="G2205" s="404">
        <v>75000</v>
      </c>
      <c r="H2205" s="405" t="s">
        <v>9321</v>
      </c>
      <c r="I2205" s="406" t="s">
        <v>9322</v>
      </c>
      <c r="J2205" s="407"/>
    </row>
    <row r="2206" spans="1:10" s="67" customFormat="1" ht="40.5">
      <c r="A2206" s="44">
        <v>24</v>
      </c>
      <c r="B2206" s="16" t="s">
        <v>6891</v>
      </c>
      <c r="C2206" s="16"/>
      <c r="D2206" s="282">
        <v>1</v>
      </c>
      <c r="E2206" s="403">
        <v>98800</v>
      </c>
      <c r="F2206" s="403">
        <v>0</v>
      </c>
      <c r="G2206" s="404">
        <v>98800</v>
      </c>
      <c r="H2206" s="405" t="s">
        <v>9321</v>
      </c>
      <c r="I2206" s="406" t="s">
        <v>9322</v>
      </c>
      <c r="J2206" s="407"/>
    </row>
    <row r="2207" spans="1:10" s="67" customFormat="1" ht="40.5">
      <c r="A2207" s="44">
        <v>25</v>
      </c>
      <c r="B2207" s="16" t="s">
        <v>6892</v>
      </c>
      <c r="C2207" s="16"/>
      <c r="D2207" s="282">
        <v>1</v>
      </c>
      <c r="E2207" s="403">
        <v>135825</v>
      </c>
      <c r="F2207" s="403">
        <v>64139.519999999997</v>
      </c>
      <c r="G2207" s="404">
        <f>E2207-F2207</f>
        <v>71685.48000000001</v>
      </c>
      <c r="H2207" s="405" t="s">
        <v>9327</v>
      </c>
      <c r="I2207" s="406" t="s">
        <v>9328</v>
      </c>
      <c r="J2207" s="407"/>
    </row>
    <row r="2208" spans="1:10" s="67" customFormat="1" ht="40.5">
      <c r="A2208" s="44">
        <v>26</v>
      </c>
      <c r="B2208" s="16" t="s">
        <v>6893</v>
      </c>
      <c r="C2208" s="16"/>
      <c r="D2208" s="282">
        <v>1</v>
      </c>
      <c r="E2208" s="403">
        <v>67000</v>
      </c>
      <c r="F2208" s="403">
        <v>0</v>
      </c>
      <c r="G2208" s="404">
        <v>67000</v>
      </c>
      <c r="H2208" s="405" t="s">
        <v>9329</v>
      </c>
      <c r="I2208" s="406" t="s">
        <v>9330</v>
      </c>
      <c r="J2208" s="407"/>
    </row>
    <row r="2209" spans="1:10" s="67" customFormat="1" ht="40.5">
      <c r="A2209" s="44">
        <v>27</v>
      </c>
      <c r="B2209" s="16" t="s">
        <v>6877</v>
      </c>
      <c r="C2209" s="16"/>
      <c r="D2209" s="282">
        <v>1</v>
      </c>
      <c r="E2209" s="403">
        <v>157750</v>
      </c>
      <c r="F2209" s="403">
        <v>6009.59</v>
      </c>
      <c r="G2209" s="404">
        <f>E2209-F2209</f>
        <v>151740.41</v>
      </c>
      <c r="H2209" s="405" t="s">
        <v>9321</v>
      </c>
      <c r="I2209" s="406" t="s">
        <v>9322</v>
      </c>
      <c r="J2209" s="407"/>
    </row>
    <row r="2210" spans="1:10" s="67" customFormat="1" ht="40.5">
      <c r="A2210" s="44">
        <v>28</v>
      </c>
      <c r="B2210" s="16" t="s">
        <v>6880</v>
      </c>
      <c r="C2210" s="16"/>
      <c r="D2210" s="282">
        <v>1</v>
      </c>
      <c r="E2210" s="403">
        <v>63000</v>
      </c>
      <c r="F2210" s="403">
        <v>0</v>
      </c>
      <c r="G2210" s="404">
        <v>63000</v>
      </c>
      <c r="H2210" s="405" t="s">
        <v>9321</v>
      </c>
      <c r="I2210" s="406" t="s">
        <v>9322</v>
      </c>
      <c r="J2210" s="407"/>
    </row>
    <row r="2211" spans="1:10" s="67" customFormat="1" ht="40.5">
      <c r="A2211" s="44">
        <v>29</v>
      </c>
      <c r="B2211" s="16" t="s">
        <v>6894</v>
      </c>
      <c r="C2211" s="16"/>
      <c r="D2211" s="282">
        <v>1</v>
      </c>
      <c r="E2211" s="403">
        <v>51000</v>
      </c>
      <c r="F2211" s="403">
        <v>0</v>
      </c>
      <c r="G2211" s="404">
        <v>51000</v>
      </c>
      <c r="H2211" s="405" t="s">
        <v>9321</v>
      </c>
      <c r="I2211" s="406" t="s">
        <v>9322</v>
      </c>
      <c r="J2211" s="407"/>
    </row>
    <row r="2212" spans="1:10" s="67" customFormat="1" ht="40.5">
      <c r="A2212" s="44">
        <v>30</v>
      </c>
      <c r="B2212" s="16" t="s">
        <v>6895</v>
      </c>
      <c r="C2212" s="16"/>
      <c r="D2212" s="282">
        <v>1</v>
      </c>
      <c r="E2212" s="403">
        <v>66890</v>
      </c>
      <c r="F2212" s="403">
        <v>0</v>
      </c>
      <c r="G2212" s="404">
        <v>66890</v>
      </c>
      <c r="H2212" s="405" t="s">
        <v>9321</v>
      </c>
      <c r="I2212" s="406" t="s">
        <v>9322</v>
      </c>
      <c r="J2212" s="407"/>
    </row>
    <row r="2213" spans="1:10" s="67" customFormat="1" ht="40.5">
      <c r="A2213" s="44">
        <v>31</v>
      </c>
      <c r="B2213" s="16" t="s">
        <v>6883</v>
      </c>
      <c r="C2213" s="16"/>
      <c r="D2213" s="282">
        <v>1</v>
      </c>
      <c r="E2213" s="403">
        <v>129600</v>
      </c>
      <c r="F2213" s="403">
        <v>0</v>
      </c>
      <c r="G2213" s="404">
        <v>129600</v>
      </c>
      <c r="H2213" s="405" t="s">
        <v>9321</v>
      </c>
      <c r="I2213" s="406" t="s">
        <v>9322</v>
      </c>
      <c r="J2213" s="407"/>
    </row>
    <row r="2214" spans="1:10" s="67" customFormat="1" ht="24" customHeight="1">
      <c r="A2214" s="44">
        <v>32</v>
      </c>
      <c r="B2214" s="16" t="s">
        <v>6879</v>
      </c>
      <c r="C2214" s="16"/>
      <c r="D2214" s="282">
        <v>1</v>
      </c>
      <c r="E2214" s="403">
        <v>73000</v>
      </c>
      <c r="F2214" s="403">
        <v>0</v>
      </c>
      <c r="G2214" s="404">
        <v>73000</v>
      </c>
      <c r="H2214" s="405" t="s">
        <v>9321</v>
      </c>
      <c r="I2214" s="406" t="s">
        <v>9322</v>
      </c>
      <c r="J2214" s="407"/>
    </row>
    <row r="2215" spans="1:10" s="67" customFormat="1" ht="54" customHeight="1">
      <c r="A2215" s="44">
        <v>33</v>
      </c>
      <c r="B2215" s="16" t="s">
        <v>6877</v>
      </c>
      <c r="C2215" s="16"/>
      <c r="D2215" s="282">
        <v>1</v>
      </c>
      <c r="E2215" s="403">
        <v>89600</v>
      </c>
      <c r="F2215" s="403">
        <v>0</v>
      </c>
      <c r="G2215" s="404">
        <v>89600</v>
      </c>
      <c r="H2215" s="405" t="s">
        <v>9321</v>
      </c>
      <c r="I2215" s="406" t="s">
        <v>9322</v>
      </c>
      <c r="J2215" s="407"/>
    </row>
    <row r="2216" spans="1:10" s="67" customFormat="1" ht="48" customHeight="1">
      <c r="A2216" s="44">
        <v>34</v>
      </c>
      <c r="B2216" s="16" t="s">
        <v>6896</v>
      </c>
      <c r="C2216" s="16"/>
      <c r="D2216" s="282">
        <v>1</v>
      </c>
      <c r="E2216" s="403">
        <v>50000</v>
      </c>
      <c r="F2216" s="403">
        <v>0</v>
      </c>
      <c r="G2216" s="404">
        <v>50000</v>
      </c>
      <c r="H2216" s="405" t="s">
        <v>9321</v>
      </c>
      <c r="I2216" s="406" t="s">
        <v>9322</v>
      </c>
      <c r="J2216" s="407"/>
    </row>
    <row r="2217" spans="1:10" s="67" customFormat="1" ht="40.5">
      <c r="A2217" s="44">
        <v>35</v>
      </c>
      <c r="B2217" s="16" t="s">
        <v>6897</v>
      </c>
      <c r="C2217" s="16"/>
      <c r="D2217" s="282">
        <v>1</v>
      </c>
      <c r="E2217" s="403">
        <v>307758</v>
      </c>
      <c r="F2217" s="403">
        <v>241077.1</v>
      </c>
      <c r="G2217" s="404">
        <f>E2217-F2217</f>
        <v>66680.899999999994</v>
      </c>
      <c r="H2217" s="405" t="s">
        <v>9331</v>
      </c>
      <c r="I2217" s="406" t="s">
        <v>9332</v>
      </c>
      <c r="J2217" s="407"/>
    </row>
    <row r="2218" spans="1:10" s="67" customFormat="1" ht="96" customHeight="1">
      <c r="A2218" s="44">
        <v>36</v>
      </c>
      <c r="B2218" s="16" t="s">
        <v>6898</v>
      </c>
      <c r="C2218" s="16"/>
      <c r="D2218" s="282">
        <v>1</v>
      </c>
      <c r="E2218" s="403">
        <v>330561.86</v>
      </c>
      <c r="F2218" s="403">
        <v>258940.18</v>
      </c>
      <c r="G2218" s="404">
        <f>E2218-F2218</f>
        <v>71621.679999999993</v>
      </c>
      <c r="H2218" s="405" t="s">
        <v>9331</v>
      </c>
      <c r="I2218" s="406" t="s">
        <v>9333</v>
      </c>
      <c r="J2218" s="407"/>
    </row>
    <row r="2219" spans="1:10" s="67" customFormat="1" ht="49.5" customHeight="1">
      <c r="A2219" s="44">
        <v>37</v>
      </c>
      <c r="B2219" s="16" t="s">
        <v>6899</v>
      </c>
      <c r="C2219" s="16"/>
      <c r="D2219" s="282">
        <v>1</v>
      </c>
      <c r="E2219" s="403">
        <v>45315</v>
      </c>
      <c r="F2219" s="403">
        <v>0</v>
      </c>
      <c r="G2219" s="404">
        <v>45315</v>
      </c>
      <c r="H2219" s="405" t="s">
        <v>9331</v>
      </c>
      <c r="I2219" s="406" t="s">
        <v>9333</v>
      </c>
      <c r="J2219" s="407"/>
    </row>
    <row r="2220" spans="1:10" s="67" customFormat="1" ht="102" customHeight="1">
      <c r="A2220" s="44">
        <v>38</v>
      </c>
      <c r="B2220" s="16" t="s">
        <v>6900</v>
      </c>
      <c r="C2220" s="16"/>
      <c r="D2220" s="282">
        <v>1</v>
      </c>
      <c r="E2220" s="403">
        <v>69072.800000000003</v>
      </c>
      <c r="F2220" s="403">
        <v>0</v>
      </c>
      <c r="G2220" s="404">
        <v>69072.800000000003</v>
      </c>
      <c r="H2220" s="405" t="s">
        <v>9334</v>
      </c>
      <c r="I2220" s="406" t="s">
        <v>9333</v>
      </c>
      <c r="J2220" s="407"/>
    </row>
    <row r="2221" spans="1:10" s="67" customFormat="1" ht="113.25" customHeight="1">
      <c r="A2221" s="44">
        <v>39</v>
      </c>
      <c r="B2221" s="16" t="s">
        <v>6901</v>
      </c>
      <c r="C2221" s="16"/>
      <c r="D2221" s="282">
        <v>1</v>
      </c>
      <c r="E2221" s="403">
        <v>107389</v>
      </c>
      <c r="F2221" s="403">
        <v>84121.34</v>
      </c>
      <c r="G2221" s="404">
        <f>E2221-F2221</f>
        <v>23267.660000000003</v>
      </c>
      <c r="H2221" s="405" t="s">
        <v>9334</v>
      </c>
      <c r="I2221" s="406" t="s">
        <v>9335</v>
      </c>
      <c r="J2221" s="407"/>
    </row>
    <row r="2222" spans="1:10" s="67" customFormat="1" ht="60.75">
      <c r="A2222" s="44">
        <v>40</v>
      </c>
      <c r="B2222" s="16" t="s">
        <v>6902</v>
      </c>
      <c r="C2222" s="16"/>
      <c r="D2222" s="282">
        <v>1</v>
      </c>
      <c r="E2222" s="403">
        <v>48710</v>
      </c>
      <c r="F2222" s="403">
        <v>0</v>
      </c>
      <c r="G2222" s="404">
        <v>48710</v>
      </c>
      <c r="H2222" s="405" t="s">
        <v>9336</v>
      </c>
      <c r="I2222" s="406" t="s">
        <v>9337</v>
      </c>
      <c r="J2222" s="407"/>
    </row>
    <row r="2223" spans="1:10" s="67" customFormat="1" ht="60.75">
      <c r="A2223" s="44">
        <v>41</v>
      </c>
      <c r="B2223" s="16" t="s">
        <v>6903</v>
      </c>
      <c r="C2223" s="16"/>
      <c r="D2223" s="282">
        <v>1</v>
      </c>
      <c r="E2223" s="403">
        <v>48710</v>
      </c>
      <c r="F2223" s="403">
        <v>0</v>
      </c>
      <c r="G2223" s="404">
        <v>48710</v>
      </c>
      <c r="H2223" s="405" t="s">
        <v>9336</v>
      </c>
      <c r="I2223" s="406" t="s">
        <v>9337</v>
      </c>
      <c r="J2223" s="407"/>
    </row>
    <row r="2224" spans="1:10" s="67" customFormat="1" ht="60.75">
      <c r="A2224" s="44">
        <v>42</v>
      </c>
      <c r="B2224" s="16" t="s">
        <v>6904</v>
      </c>
      <c r="C2224" s="16"/>
      <c r="D2224" s="282">
        <v>1</v>
      </c>
      <c r="E2224" s="403">
        <v>63000</v>
      </c>
      <c r="F2224" s="403">
        <v>0</v>
      </c>
      <c r="G2224" s="404">
        <v>63000</v>
      </c>
      <c r="H2224" s="405" t="s">
        <v>9338</v>
      </c>
      <c r="I2224" s="406" t="s">
        <v>9339</v>
      </c>
      <c r="J2224" s="407"/>
    </row>
    <row r="2225" spans="1:10" s="67" customFormat="1" ht="60.75">
      <c r="A2225" s="44">
        <v>43</v>
      </c>
      <c r="B2225" s="16" t="s">
        <v>6905</v>
      </c>
      <c r="C2225" s="16"/>
      <c r="D2225" s="282">
        <v>1</v>
      </c>
      <c r="E2225" s="403">
        <v>63000</v>
      </c>
      <c r="F2225" s="403">
        <v>0</v>
      </c>
      <c r="G2225" s="404">
        <v>63000</v>
      </c>
      <c r="H2225" s="405" t="s">
        <v>9338</v>
      </c>
      <c r="I2225" s="406" t="s">
        <v>9339</v>
      </c>
      <c r="J2225" s="407"/>
    </row>
    <row r="2226" spans="1:10" s="67" customFormat="1" ht="60.75">
      <c r="A2226" s="44">
        <v>44</v>
      </c>
      <c r="B2226" s="16" t="s">
        <v>6906</v>
      </c>
      <c r="C2226" s="16"/>
      <c r="D2226" s="282">
        <v>1</v>
      </c>
      <c r="E2226" s="403">
        <v>63000</v>
      </c>
      <c r="F2226" s="403">
        <v>0</v>
      </c>
      <c r="G2226" s="404">
        <v>63000</v>
      </c>
      <c r="H2226" s="405" t="s">
        <v>9338</v>
      </c>
      <c r="I2226" s="406" t="s">
        <v>9339</v>
      </c>
      <c r="J2226" s="407"/>
    </row>
    <row r="2227" spans="1:10" s="67" customFormat="1" ht="60.75">
      <c r="A2227" s="44">
        <v>45</v>
      </c>
      <c r="B2227" s="16" t="s">
        <v>6907</v>
      </c>
      <c r="C2227" s="16"/>
      <c r="D2227" s="282">
        <v>1</v>
      </c>
      <c r="E2227" s="403">
        <v>63000</v>
      </c>
      <c r="F2227" s="403">
        <v>0</v>
      </c>
      <c r="G2227" s="404">
        <v>63000</v>
      </c>
      <c r="H2227" s="405" t="s">
        <v>9338</v>
      </c>
      <c r="I2227" s="406" t="s">
        <v>9339</v>
      </c>
      <c r="J2227" s="407"/>
    </row>
    <row r="2228" spans="1:10" s="67" customFormat="1" ht="60.75">
      <c r="A2228" s="44">
        <v>46</v>
      </c>
      <c r="B2228" s="16" t="s">
        <v>6908</v>
      </c>
      <c r="C2228" s="16"/>
      <c r="D2228" s="282">
        <v>1</v>
      </c>
      <c r="E2228" s="403">
        <v>48710</v>
      </c>
      <c r="F2228" s="403">
        <v>0</v>
      </c>
      <c r="G2228" s="404">
        <v>48710</v>
      </c>
      <c r="H2228" s="405" t="s">
        <v>9336</v>
      </c>
      <c r="I2228" s="406" t="s">
        <v>9337</v>
      </c>
      <c r="J2228" s="407"/>
    </row>
    <row r="2229" spans="1:10" s="67" customFormat="1" ht="60.75">
      <c r="A2229" s="44">
        <v>47</v>
      </c>
      <c r="B2229" s="16" t="s">
        <v>6909</v>
      </c>
      <c r="C2229" s="16"/>
      <c r="D2229" s="282">
        <v>1</v>
      </c>
      <c r="E2229" s="403">
        <v>63000</v>
      </c>
      <c r="F2229" s="403">
        <v>0</v>
      </c>
      <c r="G2229" s="404">
        <v>63000</v>
      </c>
      <c r="H2229" s="405" t="s">
        <v>9338</v>
      </c>
      <c r="I2229" s="406" t="s">
        <v>9339</v>
      </c>
      <c r="J2229" s="407"/>
    </row>
    <row r="2230" spans="1:10" s="67" customFormat="1" ht="60.75">
      <c r="A2230" s="44">
        <v>48</v>
      </c>
      <c r="B2230" s="16" t="s">
        <v>6910</v>
      </c>
      <c r="C2230" s="16"/>
      <c r="D2230" s="282">
        <v>1</v>
      </c>
      <c r="E2230" s="403">
        <v>48710</v>
      </c>
      <c r="F2230" s="403">
        <v>0</v>
      </c>
      <c r="G2230" s="404">
        <v>48710</v>
      </c>
      <c r="H2230" s="405" t="s">
        <v>9336</v>
      </c>
      <c r="I2230" s="406" t="s">
        <v>9337</v>
      </c>
      <c r="J2230" s="407"/>
    </row>
    <row r="2231" spans="1:10" s="67" customFormat="1" ht="60.75">
      <c r="A2231" s="44">
        <v>49</v>
      </c>
      <c r="B2231" s="16" t="s">
        <v>6911</v>
      </c>
      <c r="C2231" s="16"/>
      <c r="D2231" s="282">
        <v>1</v>
      </c>
      <c r="E2231" s="403">
        <v>48710</v>
      </c>
      <c r="F2231" s="403">
        <v>0</v>
      </c>
      <c r="G2231" s="404">
        <v>48710</v>
      </c>
      <c r="H2231" s="405" t="s">
        <v>9336</v>
      </c>
      <c r="I2231" s="406" t="s">
        <v>9337</v>
      </c>
      <c r="J2231" s="407"/>
    </row>
    <row r="2232" spans="1:10" s="67" customFormat="1" ht="60.75">
      <c r="A2232" s="44">
        <v>50</v>
      </c>
      <c r="B2232" s="16" t="s">
        <v>6912</v>
      </c>
      <c r="C2232" s="16"/>
      <c r="D2232" s="282">
        <v>1</v>
      </c>
      <c r="E2232" s="403">
        <v>63000</v>
      </c>
      <c r="F2232" s="403">
        <v>0</v>
      </c>
      <c r="G2232" s="404">
        <v>63000</v>
      </c>
      <c r="H2232" s="405" t="s">
        <v>9338</v>
      </c>
      <c r="I2232" s="406" t="s">
        <v>9339</v>
      </c>
      <c r="J2232" s="407"/>
    </row>
    <row r="2233" spans="1:10" s="67" customFormat="1" ht="60.75">
      <c r="A2233" s="44">
        <v>51</v>
      </c>
      <c r="B2233" s="16" t="s">
        <v>6913</v>
      </c>
      <c r="C2233" s="16"/>
      <c r="D2233" s="282">
        <v>1</v>
      </c>
      <c r="E2233" s="403">
        <v>48710</v>
      </c>
      <c r="F2233" s="403">
        <v>0</v>
      </c>
      <c r="G2233" s="404">
        <v>48710</v>
      </c>
      <c r="H2233" s="405" t="s">
        <v>9336</v>
      </c>
      <c r="I2233" s="406" t="s">
        <v>9337</v>
      </c>
      <c r="J2233" s="407"/>
    </row>
    <row r="2234" spans="1:10" s="67" customFormat="1" ht="60.75">
      <c r="A2234" s="44">
        <v>52</v>
      </c>
      <c r="B2234" s="16" t="s">
        <v>6914</v>
      </c>
      <c r="C2234" s="16"/>
      <c r="D2234" s="282">
        <v>1</v>
      </c>
      <c r="E2234" s="403">
        <v>63000</v>
      </c>
      <c r="F2234" s="403">
        <v>0</v>
      </c>
      <c r="G2234" s="404">
        <v>63000</v>
      </c>
      <c r="H2234" s="405" t="s">
        <v>9338</v>
      </c>
      <c r="I2234" s="406" t="s">
        <v>9339</v>
      </c>
      <c r="J2234" s="407"/>
    </row>
    <row r="2235" spans="1:10" s="67" customFormat="1" ht="60.75">
      <c r="A2235" s="44">
        <v>53</v>
      </c>
      <c r="B2235" s="16" t="s">
        <v>6915</v>
      </c>
      <c r="C2235" s="16"/>
      <c r="D2235" s="282">
        <v>1</v>
      </c>
      <c r="E2235" s="403">
        <v>48710</v>
      </c>
      <c r="F2235" s="403">
        <v>0</v>
      </c>
      <c r="G2235" s="404">
        <v>48710</v>
      </c>
      <c r="H2235" s="405" t="s">
        <v>9336</v>
      </c>
      <c r="I2235" s="406" t="s">
        <v>9337</v>
      </c>
      <c r="J2235" s="407"/>
    </row>
    <row r="2236" spans="1:10" s="67" customFormat="1" ht="60.75">
      <c r="A2236" s="44">
        <v>54</v>
      </c>
      <c r="B2236" s="16" t="s">
        <v>6916</v>
      </c>
      <c r="C2236" s="16"/>
      <c r="D2236" s="282">
        <v>1</v>
      </c>
      <c r="E2236" s="403">
        <v>48710</v>
      </c>
      <c r="F2236" s="403">
        <v>0</v>
      </c>
      <c r="G2236" s="404">
        <v>48710</v>
      </c>
      <c r="H2236" s="405" t="s">
        <v>9336</v>
      </c>
      <c r="I2236" s="406" t="s">
        <v>9337</v>
      </c>
      <c r="J2236" s="407"/>
    </row>
    <row r="2237" spans="1:10" s="67" customFormat="1" ht="60.75">
      <c r="A2237" s="44">
        <v>55</v>
      </c>
      <c r="B2237" s="16" t="s">
        <v>6917</v>
      </c>
      <c r="C2237" s="16"/>
      <c r="D2237" s="282">
        <v>1</v>
      </c>
      <c r="E2237" s="403">
        <v>63000</v>
      </c>
      <c r="F2237" s="403">
        <v>0</v>
      </c>
      <c r="G2237" s="404">
        <v>63000</v>
      </c>
      <c r="H2237" s="405" t="s">
        <v>9338</v>
      </c>
      <c r="I2237" s="406" t="s">
        <v>9339</v>
      </c>
      <c r="J2237" s="407"/>
    </row>
    <row r="2238" spans="1:10" s="375" customFormat="1" ht="60.75">
      <c r="A2238" s="44">
        <v>56</v>
      </c>
      <c r="B2238" s="16" t="s">
        <v>9303</v>
      </c>
      <c r="C2238" s="16"/>
      <c r="D2238" s="282">
        <v>1</v>
      </c>
      <c r="E2238" s="403">
        <v>54900</v>
      </c>
      <c r="F2238" s="403">
        <v>0</v>
      </c>
      <c r="G2238" s="404">
        <v>54900</v>
      </c>
      <c r="H2238" s="405" t="s">
        <v>9304</v>
      </c>
      <c r="I2238" s="406" t="s">
        <v>9305</v>
      </c>
      <c r="J2238" s="18"/>
    </row>
    <row r="2239" spans="1:10" s="375" customFormat="1" ht="60.75">
      <c r="A2239" s="44">
        <v>57</v>
      </c>
      <c r="B2239" s="16" t="s">
        <v>9303</v>
      </c>
      <c r="C2239" s="16"/>
      <c r="D2239" s="282">
        <v>1</v>
      </c>
      <c r="E2239" s="403">
        <v>54900</v>
      </c>
      <c r="F2239" s="403">
        <v>0</v>
      </c>
      <c r="G2239" s="404">
        <v>54900</v>
      </c>
      <c r="H2239" s="405" t="s">
        <v>9306</v>
      </c>
      <c r="I2239" s="406" t="s">
        <v>9305</v>
      </c>
      <c r="J2239" s="18"/>
    </row>
    <row r="2240" spans="1:10" s="375" customFormat="1" ht="60.75">
      <c r="A2240" s="44">
        <v>58</v>
      </c>
      <c r="B2240" s="16" t="s">
        <v>9303</v>
      </c>
      <c r="C2240" s="16"/>
      <c r="D2240" s="282">
        <v>1</v>
      </c>
      <c r="E2240" s="403">
        <v>54900</v>
      </c>
      <c r="F2240" s="403">
        <v>0</v>
      </c>
      <c r="G2240" s="404">
        <v>54900</v>
      </c>
      <c r="H2240" s="405" t="s">
        <v>9304</v>
      </c>
      <c r="I2240" s="406" t="s">
        <v>9305</v>
      </c>
      <c r="J2240" s="18"/>
    </row>
    <row r="2241" spans="1:10" s="375" customFormat="1" ht="60.75">
      <c r="A2241" s="44">
        <v>59</v>
      </c>
      <c r="B2241" s="16" t="s">
        <v>9307</v>
      </c>
      <c r="C2241" s="16"/>
      <c r="D2241" s="282">
        <v>1</v>
      </c>
      <c r="E2241" s="403">
        <v>54900</v>
      </c>
      <c r="F2241" s="403">
        <v>0</v>
      </c>
      <c r="G2241" s="404">
        <v>54900</v>
      </c>
      <c r="H2241" s="405" t="s">
        <v>9304</v>
      </c>
      <c r="I2241" s="406" t="s">
        <v>9305</v>
      </c>
      <c r="J2241" s="18"/>
    </row>
    <row r="2242" spans="1:10" s="375" customFormat="1" ht="60.75">
      <c r="A2242" s="44">
        <v>60</v>
      </c>
      <c r="B2242" s="16" t="s">
        <v>9307</v>
      </c>
      <c r="C2242" s="16"/>
      <c r="D2242" s="282">
        <v>1</v>
      </c>
      <c r="E2242" s="403">
        <v>54900</v>
      </c>
      <c r="F2242" s="403">
        <v>0</v>
      </c>
      <c r="G2242" s="404">
        <v>54900</v>
      </c>
      <c r="H2242" s="405" t="s">
        <v>9306</v>
      </c>
      <c r="I2242" s="406" t="s">
        <v>9305</v>
      </c>
      <c r="J2242" s="18"/>
    </row>
    <row r="2243" spans="1:10" s="375" customFormat="1" ht="60.75">
      <c r="A2243" s="44">
        <v>61</v>
      </c>
      <c r="B2243" s="16" t="s">
        <v>9307</v>
      </c>
      <c r="C2243" s="16"/>
      <c r="D2243" s="282">
        <v>1</v>
      </c>
      <c r="E2243" s="403">
        <v>54900</v>
      </c>
      <c r="F2243" s="403">
        <v>0</v>
      </c>
      <c r="G2243" s="404">
        <v>54900</v>
      </c>
      <c r="H2243" s="405" t="s">
        <v>9306</v>
      </c>
      <c r="I2243" s="406" t="s">
        <v>9305</v>
      </c>
      <c r="J2243" s="18"/>
    </row>
    <row r="2244" spans="1:10" s="375" customFormat="1" ht="60.75">
      <c r="A2244" s="44">
        <v>62</v>
      </c>
      <c r="B2244" s="16" t="s">
        <v>9307</v>
      </c>
      <c r="C2244" s="16"/>
      <c r="D2244" s="282">
        <v>1</v>
      </c>
      <c r="E2244" s="403">
        <v>54900</v>
      </c>
      <c r="F2244" s="403">
        <v>0</v>
      </c>
      <c r="G2244" s="404">
        <v>54900</v>
      </c>
      <c r="H2244" s="405" t="s">
        <v>9306</v>
      </c>
      <c r="I2244" s="406" t="s">
        <v>9305</v>
      </c>
      <c r="J2244" s="18"/>
    </row>
    <row r="2245" spans="1:10" s="375" customFormat="1" ht="60.75">
      <c r="A2245" s="44">
        <v>63</v>
      </c>
      <c r="B2245" s="16" t="s">
        <v>9307</v>
      </c>
      <c r="C2245" s="16"/>
      <c r="D2245" s="282">
        <v>1</v>
      </c>
      <c r="E2245" s="403">
        <v>54900</v>
      </c>
      <c r="F2245" s="403">
        <v>0</v>
      </c>
      <c r="G2245" s="404">
        <v>54900</v>
      </c>
      <c r="H2245" s="405" t="s">
        <v>9304</v>
      </c>
      <c r="I2245" s="406" t="s">
        <v>9305</v>
      </c>
      <c r="J2245" s="18"/>
    </row>
    <row r="2246" spans="1:10" s="375" customFormat="1" ht="60.75">
      <c r="A2246" s="44">
        <v>64</v>
      </c>
      <c r="B2246" s="16" t="s">
        <v>9307</v>
      </c>
      <c r="C2246" s="16"/>
      <c r="D2246" s="282">
        <v>1</v>
      </c>
      <c r="E2246" s="403">
        <v>54900</v>
      </c>
      <c r="F2246" s="403">
        <v>0</v>
      </c>
      <c r="G2246" s="404">
        <v>54900</v>
      </c>
      <c r="H2246" s="405" t="s">
        <v>9304</v>
      </c>
      <c r="I2246" s="406" t="s">
        <v>9305</v>
      </c>
      <c r="J2246" s="18"/>
    </row>
    <row r="2247" spans="1:10" s="375" customFormat="1" ht="60.75">
      <c r="A2247" s="44">
        <v>65</v>
      </c>
      <c r="B2247" s="16" t="s">
        <v>9307</v>
      </c>
      <c r="C2247" s="16"/>
      <c r="D2247" s="282">
        <v>1</v>
      </c>
      <c r="E2247" s="403">
        <v>54900</v>
      </c>
      <c r="F2247" s="403">
        <v>0</v>
      </c>
      <c r="G2247" s="404">
        <v>54900</v>
      </c>
      <c r="H2247" s="405" t="s">
        <v>9304</v>
      </c>
      <c r="I2247" s="406" t="s">
        <v>9305</v>
      </c>
      <c r="J2247" s="18"/>
    </row>
    <row r="2248" spans="1:10" s="375" customFormat="1" ht="40.5">
      <c r="A2248" s="44">
        <v>66</v>
      </c>
      <c r="B2248" s="16" t="s">
        <v>9308</v>
      </c>
      <c r="C2248" s="16"/>
      <c r="D2248" s="282">
        <v>1</v>
      </c>
      <c r="E2248" s="403">
        <v>223250</v>
      </c>
      <c r="F2248" s="403">
        <v>192243.05</v>
      </c>
      <c r="G2248" s="404">
        <f t="shared" ref="G2248:G2254" si="61">E2248-F2248</f>
        <v>31006.950000000012</v>
      </c>
      <c r="H2248" s="405" t="s">
        <v>9309</v>
      </c>
      <c r="I2248" s="406" t="s">
        <v>9310</v>
      </c>
      <c r="J2248" s="18"/>
    </row>
    <row r="2249" spans="1:10" s="375" customFormat="1" ht="40.5">
      <c r="A2249" s="44">
        <v>67</v>
      </c>
      <c r="B2249" s="16" t="s">
        <v>9311</v>
      </c>
      <c r="C2249" s="16"/>
      <c r="D2249" s="282">
        <v>1</v>
      </c>
      <c r="E2249" s="403">
        <v>85080.46</v>
      </c>
      <c r="F2249" s="403">
        <v>0</v>
      </c>
      <c r="G2249" s="404">
        <f t="shared" si="61"/>
        <v>85080.46</v>
      </c>
      <c r="H2249" s="405" t="s">
        <v>9312</v>
      </c>
      <c r="I2249" s="406" t="s">
        <v>9313</v>
      </c>
      <c r="J2249" s="18"/>
    </row>
    <row r="2250" spans="1:10" s="375" customFormat="1" ht="40.5">
      <c r="A2250" s="44">
        <v>68</v>
      </c>
      <c r="B2250" s="16" t="s">
        <v>9314</v>
      </c>
      <c r="C2250" s="16"/>
      <c r="D2250" s="282">
        <v>1</v>
      </c>
      <c r="E2250" s="403">
        <v>172260</v>
      </c>
      <c r="F2250" s="403">
        <v>138765</v>
      </c>
      <c r="G2250" s="404">
        <f t="shared" si="61"/>
        <v>33495</v>
      </c>
      <c r="H2250" s="405" t="s">
        <v>9315</v>
      </c>
      <c r="I2250" s="406" t="s">
        <v>9316</v>
      </c>
      <c r="J2250" s="18"/>
    </row>
    <row r="2251" spans="1:10" s="375" customFormat="1" ht="40.5">
      <c r="A2251" s="44">
        <v>69</v>
      </c>
      <c r="B2251" s="16" t="s">
        <v>9308</v>
      </c>
      <c r="C2251" s="16"/>
      <c r="D2251" s="282">
        <v>1</v>
      </c>
      <c r="E2251" s="403">
        <v>223250</v>
      </c>
      <c r="F2251" s="403">
        <v>192243.05</v>
      </c>
      <c r="G2251" s="404">
        <f t="shared" si="61"/>
        <v>31006.950000000012</v>
      </c>
      <c r="H2251" s="405" t="s">
        <v>9309</v>
      </c>
      <c r="I2251" s="406" t="s">
        <v>9317</v>
      </c>
      <c r="J2251" s="18"/>
    </row>
    <row r="2252" spans="1:10" s="375" customFormat="1" ht="40.5">
      <c r="A2252" s="44">
        <v>70</v>
      </c>
      <c r="B2252" s="16" t="s">
        <v>9311</v>
      </c>
      <c r="C2252" s="16"/>
      <c r="D2252" s="282">
        <v>1</v>
      </c>
      <c r="E2252" s="403">
        <v>85080.46</v>
      </c>
      <c r="F2252" s="403">
        <v>0</v>
      </c>
      <c r="G2252" s="404">
        <f t="shared" si="61"/>
        <v>85080.46</v>
      </c>
      <c r="H2252" s="405" t="s">
        <v>9312</v>
      </c>
      <c r="I2252" s="406" t="s">
        <v>9313</v>
      </c>
      <c r="J2252" s="18"/>
    </row>
    <row r="2253" spans="1:10" s="375" customFormat="1" ht="52.5" customHeight="1">
      <c r="A2253" s="44">
        <v>71</v>
      </c>
      <c r="B2253" s="16" t="s">
        <v>9318</v>
      </c>
      <c r="C2253" s="16"/>
      <c r="D2253" s="282">
        <v>1</v>
      </c>
      <c r="E2253" s="403">
        <v>55445.1</v>
      </c>
      <c r="F2253" s="403">
        <v>0</v>
      </c>
      <c r="G2253" s="404">
        <f t="shared" si="61"/>
        <v>55445.1</v>
      </c>
      <c r="H2253" s="405" t="s">
        <v>9319</v>
      </c>
      <c r="I2253" s="406" t="s">
        <v>9320</v>
      </c>
      <c r="J2253" s="18"/>
    </row>
    <row r="2254" spans="1:10" s="375" customFormat="1" ht="52.5" customHeight="1">
      <c r="A2254" s="44">
        <v>72</v>
      </c>
      <c r="B2254" s="16" t="s">
        <v>9318</v>
      </c>
      <c r="C2254" s="16"/>
      <c r="D2254" s="282">
        <v>1</v>
      </c>
      <c r="E2254" s="403">
        <v>55445.1</v>
      </c>
      <c r="F2254" s="403">
        <v>0</v>
      </c>
      <c r="G2254" s="404">
        <f t="shared" si="61"/>
        <v>55445.1</v>
      </c>
      <c r="H2254" s="405" t="s">
        <v>9319</v>
      </c>
      <c r="I2254" s="406" t="s">
        <v>9320</v>
      </c>
      <c r="J2254" s="18"/>
    </row>
    <row r="2255" spans="1:10" s="42" customFormat="1" ht="22.5">
      <c r="A2255" s="106" t="s">
        <v>2422</v>
      </c>
      <c r="B2255" s="1052" t="s">
        <v>3844</v>
      </c>
      <c r="C2255" s="1058"/>
      <c r="D2255" s="10">
        <f>SUM(D2183:D2254)</f>
        <v>72</v>
      </c>
      <c r="E2255" s="167">
        <f>SUM(E2183:E2254)</f>
        <v>6224206.7799999993</v>
      </c>
      <c r="F2255" s="167">
        <f>SUM(F2183:F2254)</f>
        <v>1179630.78</v>
      </c>
      <c r="G2255" s="35">
        <f>SUM(G2183:G2254)</f>
        <v>5017421.74</v>
      </c>
      <c r="H2255" s="26" t="s">
        <v>23</v>
      </c>
      <c r="I2255" s="105" t="s">
        <v>23</v>
      </c>
      <c r="J2255" s="26"/>
    </row>
    <row r="2256" spans="1:10" s="42" customFormat="1" ht="90" customHeight="1">
      <c r="A2256" s="173" t="s">
        <v>2383</v>
      </c>
      <c r="B2256" s="1052" t="s">
        <v>4648</v>
      </c>
      <c r="C2256" s="1058"/>
      <c r="D2256" s="10">
        <f>D2178+D2181+D2255</f>
        <v>129</v>
      </c>
      <c r="E2256" s="167">
        <f>E2178+E2181+E2255</f>
        <v>37215320.420000002</v>
      </c>
      <c r="F2256" s="167">
        <f>F2178+F2181+F2255</f>
        <v>11632723.499999998</v>
      </c>
      <c r="G2256" s="35">
        <f>G2178+G2181+G2255</f>
        <v>25555442.660000004</v>
      </c>
      <c r="H2256" s="26" t="s">
        <v>23</v>
      </c>
      <c r="I2256" s="105" t="s">
        <v>23</v>
      </c>
      <c r="J2256" s="26" t="s">
        <v>23</v>
      </c>
    </row>
    <row r="2257" spans="1:11" s="42" customFormat="1" ht="27">
      <c r="A2257" s="32" t="s">
        <v>2437</v>
      </c>
      <c r="B2257" s="1147" t="s">
        <v>2438</v>
      </c>
      <c r="C2257" s="1148"/>
      <c r="D2257" s="1148"/>
      <c r="E2257" s="1148"/>
      <c r="F2257" s="1148"/>
      <c r="G2257" s="1148"/>
      <c r="H2257" s="1148"/>
      <c r="I2257" s="1148"/>
      <c r="J2257" s="1148"/>
      <c r="K2257" s="1148"/>
    </row>
    <row r="2258" spans="1:11" s="42" customFormat="1" ht="22.5">
      <c r="A2258" s="106" t="s">
        <v>2439</v>
      </c>
      <c r="B2258" s="1076" t="s">
        <v>3828</v>
      </c>
      <c r="C2258" s="1085"/>
      <c r="D2258" s="1085"/>
      <c r="E2258" s="1085"/>
      <c r="F2258" s="1085"/>
      <c r="G2258" s="1085"/>
      <c r="H2258" s="1085"/>
      <c r="I2258" s="1085"/>
      <c r="J2258" s="1086"/>
    </row>
    <row r="2259" spans="1:11" s="42" customFormat="1" ht="22.5">
      <c r="A2259" s="44">
        <v>1</v>
      </c>
      <c r="B2259" s="407"/>
      <c r="C2259" s="407"/>
      <c r="D2259" s="55">
        <v>0</v>
      </c>
      <c r="E2259" s="152">
        <v>0</v>
      </c>
      <c r="F2259" s="152">
        <v>0</v>
      </c>
      <c r="G2259" s="151">
        <v>0</v>
      </c>
      <c r="H2259" s="410"/>
      <c r="I2259" s="5" t="s">
        <v>23</v>
      </c>
      <c r="J2259" s="18" t="s">
        <v>23</v>
      </c>
    </row>
    <row r="2260" spans="1:11" s="42" customFormat="1" ht="22.5">
      <c r="A2260" s="106" t="s">
        <v>2439</v>
      </c>
      <c r="B2260" s="1052" t="s">
        <v>3829</v>
      </c>
      <c r="C2260" s="1058"/>
      <c r="D2260" s="55">
        <v>0</v>
      </c>
      <c r="E2260" s="152">
        <v>0</v>
      </c>
      <c r="F2260" s="152">
        <v>0</v>
      </c>
      <c r="G2260" s="151">
        <v>0</v>
      </c>
      <c r="H2260" s="26" t="s">
        <v>23</v>
      </c>
      <c r="I2260" s="105" t="s">
        <v>23</v>
      </c>
      <c r="J2260" s="26" t="s">
        <v>23</v>
      </c>
    </row>
    <row r="2261" spans="1:11" s="42" customFormat="1" ht="22.5">
      <c r="A2261" s="106" t="s">
        <v>2441</v>
      </c>
      <c r="B2261" s="1076" t="s">
        <v>3830</v>
      </c>
      <c r="C2261" s="1085"/>
      <c r="D2261" s="1085"/>
      <c r="E2261" s="1085"/>
      <c r="F2261" s="1085"/>
      <c r="G2261" s="1085"/>
      <c r="H2261" s="1085"/>
      <c r="I2261" s="1085"/>
      <c r="J2261" s="1086"/>
    </row>
    <row r="2262" spans="1:11" s="42" customFormat="1" ht="22.5">
      <c r="A2262" s="106">
        <v>1</v>
      </c>
      <c r="D2262" s="55">
        <v>0</v>
      </c>
      <c r="E2262" s="152">
        <v>0</v>
      </c>
      <c r="F2262" s="152">
        <v>0</v>
      </c>
      <c r="G2262" s="151">
        <v>0</v>
      </c>
      <c r="H2262" s="26" t="s">
        <v>23</v>
      </c>
      <c r="I2262" s="28" t="s">
        <v>23</v>
      </c>
      <c r="J2262" s="155"/>
    </row>
    <row r="2263" spans="1:11" s="42" customFormat="1" ht="22.5">
      <c r="A2263" s="106" t="s">
        <v>2441</v>
      </c>
      <c r="B2263" s="1052" t="s">
        <v>3831</v>
      </c>
      <c r="C2263" s="1058"/>
      <c r="D2263" s="55">
        <v>0</v>
      </c>
      <c r="E2263" s="152">
        <v>0</v>
      </c>
      <c r="F2263" s="152">
        <v>0</v>
      </c>
      <c r="G2263" s="151">
        <v>0</v>
      </c>
      <c r="H2263" s="26" t="s">
        <v>23</v>
      </c>
      <c r="I2263" s="105" t="s">
        <v>23</v>
      </c>
      <c r="J2263" s="26" t="s">
        <v>23</v>
      </c>
    </row>
    <row r="2264" spans="1:11" s="42" customFormat="1" ht="22.5">
      <c r="A2264" s="106" t="s">
        <v>2443</v>
      </c>
      <c r="B2264" s="1076" t="s">
        <v>3832</v>
      </c>
      <c r="C2264" s="1085"/>
      <c r="D2264" s="1085"/>
      <c r="E2264" s="1085"/>
      <c r="F2264" s="1085"/>
      <c r="G2264" s="1085"/>
      <c r="H2264" s="1085"/>
      <c r="I2264" s="1085"/>
      <c r="J2264" s="1086"/>
    </row>
    <row r="2265" spans="1:11" s="42" customFormat="1" ht="40.5">
      <c r="A2265" s="106">
        <v>1</v>
      </c>
      <c r="B2265" s="411" t="s">
        <v>4649</v>
      </c>
      <c r="C2265" s="412"/>
      <c r="D2265" s="413">
        <v>1</v>
      </c>
      <c r="E2265" s="414">
        <v>63047.9</v>
      </c>
      <c r="F2265" s="415">
        <v>18764.27</v>
      </c>
      <c r="G2265" s="415">
        <f t="shared" ref="G2265:G2283" si="62">E2265-F2265</f>
        <v>44283.630000000005</v>
      </c>
      <c r="H2265" s="411" t="s">
        <v>6539</v>
      </c>
      <c r="I2265" s="154"/>
      <c r="J2265" s="155"/>
    </row>
    <row r="2266" spans="1:11" s="42" customFormat="1" ht="40.5">
      <c r="A2266" s="106">
        <v>2</v>
      </c>
      <c r="B2266" s="411" t="s">
        <v>4649</v>
      </c>
      <c r="C2266" s="412"/>
      <c r="D2266" s="413">
        <v>1</v>
      </c>
      <c r="E2266" s="414">
        <v>63047.9</v>
      </c>
      <c r="F2266" s="415">
        <v>18764.27</v>
      </c>
      <c r="G2266" s="415">
        <f t="shared" si="62"/>
        <v>44283.630000000005</v>
      </c>
      <c r="H2266" s="411" t="s">
        <v>6539</v>
      </c>
      <c r="I2266" s="154"/>
      <c r="J2266" s="155"/>
    </row>
    <row r="2267" spans="1:11" s="42" customFormat="1" ht="40.5">
      <c r="A2267" s="106">
        <v>3</v>
      </c>
      <c r="B2267" s="411" t="s">
        <v>4649</v>
      </c>
      <c r="C2267" s="412"/>
      <c r="D2267" s="413">
        <v>1</v>
      </c>
      <c r="E2267" s="414">
        <v>63047.9</v>
      </c>
      <c r="F2267" s="415">
        <v>18764.27</v>
      </c>
      <c r="G2267" s="415">
        <f t="shared" si="62"/>
        <v>44283.630000000005</v>
      </c>
      <c r="H2267" s="411" t="s">
        <v>6539</v>
      </c>
      <c r="I2267" s="154"/>
      <c r="J2267" s="155"/>
    </row>
    <row r="2268" spans="1:11" s="42" customFormat="1" ht="40.5">
      <c r="A2268" s="106">
        <v>4</v>
      </c>
      <c r="B2268" s="411" t="s">
        <v>4649</v>
      </c>
      <c r="C2268" s="412"/>
      <c r="D2268" s="413">
        <v>1</v>
      </c>
      <c r="E2268" s="414">
        <v>63047.9</v>
      </c>
      <c r="F2268" s="415">
        <v>18764.27</v>
      </c>
      <c r="G2268" s="415">
        <f t="shared" si="62"/>
        <v>44283.630000000005</v>
      </c>
      <c r="H2268" s="411" t="s">
        <v>6539</v>
      </c>
      <c r="I2268" s="154"/>
      <c r="J2268" s="155"/>
    </row>
    <row r="2269" spans="1:11" s="42" customFormat="1" ht="40.5">
      <c r="A2269" s="106">
        <v>5</v>
      </c>
      <c r="B2269" s="411" t="s">
        <v>4649</v>
      </c>
      <c r="C2269" s="412"/>
      <c r="D2269" s="413">
        <v>1</v>
      </c>
      <c r="E2269" s="414">
        <v>63047.9</v>
      </c>
      <c r="F2269" s="415">
        <v>18764.27</v>
      </c>
      <c r="G2269" s="415">
        <f t="shared" si="62"/>
        <v>44283.630000000005</v>
      </c>
      <c r="H2269" s="411" t="s">
        <v>6539</v>
      </c>
      <c r="I2269" s="154"/>
      <c r="J2269" s="155"/>
    </row>
    <row r="2270" spans="1:11" s="42" customFormat="1" ht="57" customHeight="1">
      <c r="A2270" s="106">
        <v>6</v>
      </c>
      <c r="B2270" s="411" t="s">
        <v>4649</v>
      </c>
      <c r="C2270" s="412"/>
      <c r="D2270" s="413">
        <v>1</v>
      </c>
      <c r="E2270" s="414">
        <v>63047.9</v>
      </c>
      <c r="F2270" s="415">
        <v>18764.27</v>
      </c>
      <c r="G2270" s="415">
        <f t="shared" si="62"/>
        <v>44283.630000000005</v>
      </c>
      <c r="H2270" s="411" t="s">
        <v>6539</v>
      </c>
      <c r="I2270" s="154"/>
      <c r="J2270" s="155"/>
    </row>
    <row r="2271" spans="1:11" s="42" customFormat="1" ht="100.5" customHeight="1">
      <c r="A2271" s="106">
        <v>7</v>
      </c>
      <c r="B2271" s="411" t="s">
        <v>6541</v>
      </c>
      <c r="C2271" s="412"/>
      <c r="D2271" s="413">
        <v>1</v>
      </c>
      <c r="E2271" s="414">
        <v>85462.63</v>
      </c>
      <c r="F2271" s="415">
        <v>25435.439999999999</v>
      </c>
      <c r="G2271" s="415">
        <f t="shared" si="62"/>
        <v>60027.19</v>
      </c>
      <c r="H2271" s="411" t="s">
        <v>6539</v>
      </c>
      <c r="I2271" s="154"/>
      <c r="J2271" s="155"/>
    </row>
    <row r="2272" spans="1:11" s="42" customFormat="1" ht="105" customHeight="1">
      <c r="A2272" s="106">
        <v>8</v>
      </c>
      <c r="B2272" s="411" t="s">
        <v>6541</v>
      </c>
      <c r="C2272" s="412"/>
      <c r="D2272" s="413">
        <v>1</v>
      </c>
      <c r="E2272" s="414">
        <v>85462.62</v>
      </c>
      <c r="F2272" s="415">
        <v>25435.43</v>
      </c>
      <c r="G2272" s="415">
        <f t="shared" si="62"/>
        <v>60027.189999999995</v>
      </c>
      <c r="H2272" s="411" t="s">
        <v>6539</v>
      </c>
      <c r="I2272" s="154"/>
      <c r="J2272" s="155"/>
    </row>
    <row r="2273" spans="1:10" s="42" customFormat="1" ht="78.75" customHeight="1">
      <c r="A2273" s="106">
        <v>9</v>
      </c>
      <c r="B2273" s="411" t="s">
        <v>6542</v>
      </c>
      <c r="C2273" s="412"/>
      <c r="D2273" s="413">
        <v>1</v>
      </c>
      <c r="E2273" s="414">
        <v>62180</v>
      </c>
      <c r="F2273" s="415">
        <v>18505.84</v>
      </c>
      <c r="G2273" s="415">
        <f t="shared" si="62"/>
        <v>43674.16</v>
      </c>
      <c r="H2273" s="411" t="s">
        <v>6539</v>
      </c>
      <c r="I2273" s="154"/>
      <c r="J2273" s="155"/>
    </row>
    <row r="2274" spans="1:10" s="42" customFormat="1" ht="71.25" customHeight="1">
      <c r="A2274" s="106">
        <v>10</v>
      </c>
      <c r="B2274" s="416" t="s">
        <v>6542</v>
      </c>
      <c r="C2274" s="417"/>
      <c r="D2274" s="418">
        <v>1</v>
      </c>
      <c r="E2274" s="414">
        <v>62180</v>
      </c>
      <c r="F2274" s="415">
        <v>18505.84</v>
      </c>
      <c r="G2274" s="415">
        <f t="shared" si="62"/>
        <v>43674.16</v>
      </c>
      <c r="H2274" s="416" t="s">
        <v>6539</v>
      </c>
      <c r="I2274" s="154"/>
      <c r="J2274" s="155"/>
    </row>
    <row r="2275" spans="1:10" s="42" customFormat="1" ht="51" customHeight="1">
      <c r="A2275" s="106">
        <v>11</v>
      </c>
      <c r="B2275" s="411" t="s">
        <v>6543</v>
      </c>
      <c r="C2275" s="412"/>
      <c r="D2275" s="413">
        <v>1</v>
      </c>
      <c r="E2275" s="414">
        <v>177746.56</v>
      </c>
      <c r="F2275" s="415">
        <v>52900.79</v>
      </c>
      <c r="G2275" s="415">
        <f t="shared" si="62"/>
        <v>124845.76999999999</v>
      </c>
      <c r="H2275" s="411" t="s">
        <v>6539</v>
      </c>
      <c r="I2275" s="154"/>
      <c r="J2275" s="155"/>
    </row>
    <row r="2276" spans="1:10" s="42" customFormat="1" ht="49.5" customHeight="1">
      <c r="A2276" s="106">
        <v>12</v>
      </c>
      <c r="B2276" s="411" t="s">
        <v>6543</v>
      </c>
      <c r="C2276" s="412"/>
      <c r="D2276" s="413">
        <v>1</v>
      </c>
      <c r="E2276" s="414">
        <v>177746.57</v>
      </c>
      <c r="F2276" s="415">
        <v>52900.800000000003</v>
      </c>
      <c r="G2276" s="415">
        <f t="shared" si="62"/>
        <v>124845.77</v>
      </c>
      <c r="H2276" s="411" t="s">
        <v>6539</v>
      </c>
      <c r="I2276" s="154"/>
      <c r="J2276" s="155"/>
    </row>
    <row r="2277" spans="1:10" s="42" customFormat="1" ht="68.25" customHeight="1">
      <c r="A2277" s="106">
        <v>13</v>
      </c>
      <c r="B2277" s="411" t="s">
        <v>6544</v>
      </c>
      <c r="C2277" s="412"/>
      <c r="D2277" s="413">
        <v>1</v>
      </c>
      <c r="E2277" s="414">
        <v>56013.24</v>
      </c>
      <c r="F2277" s="415">
        <v>16670.86</v>
      </c>
      <c r="G2277" s="415">
        <f t="shared" si="62"/>
        <v>39342.379999999997</v>
      </c>
      <c r="H2277" s="411" t="s">
        <v>6539</v>
      </c>
      <c r="I2277" s="154"/>
      <c r="J2277" s="155"/>
    </row>
    <row r="2278" spans="1:10" s="42" customFormat="1" ht="78.75" customHeight="1">
      <c r="A2278" s="106">
        <v>14</v>
      </c>
      <c r="B2278" s="411" t="s">
        <v>6544</v>
      </c>
      <c r="C2278" s="412"/>
      <c r="D2278" s="413">
        <v>1</v>
      </c>
      <c r="E2278" s="414">
        <v>56013.25</v>
      </c>
      <c r="F2278" s="415">
        <v>16670.87</v>
      </c>
      <c r="G2278" s="415">
        <f t="shared" si="62"/>
        <v>39342.380000000005</v>
      </c>
      <c r="H2278" s="411" t="s">
        <v>6539</v>
      </c>
      <c r="I2278" s="154"/>
      <c r="J2278" s="155"/>
    </row>
    <row r="2279" spans="1:10" s="42" customFormat="1" ht="58.5" customHeight="1">
      <c r="A2279" s="106">
        <v>15</v>
      </c>
      <c r="B2279" s="411" t="s">
        <v>6545</v>
      </c>
      <c r="C2279" s="412"/>
      <c r="D2279" s="413">
        <v>1</v>
      </c>
      <c r="E2279" s="414">
        <v>277371.64</v>
      </c>
      <c r="F2279" s="415">
        <v>82551.28</v>
      </c>
      <c r="G2279" s="415">
        <f t="shared" si="62"/>
        <v>194820.36000000002</v>
      </c>
      <c r="H2279" s="411" t="s">
        <v>6539</v>
      </c>
      <c r="I2279" s="154"/>
      <c r="J2279" s="155"/>
    </row>
    <row r="2280" spans="1:10" s="42" customFormat="1" ht="49.5" customHeight="1">
      <c r="A2280" s="106">
        <v>16</v>
      </c>
      <c r="B2280" s="411" t="s">
        <v>6545</v>
      </c>
      <c r="C2280" s="412"/>
      <c r="D2280" s="413">
        <v>1</v>
      </c>
      <c r="E2280" s="414">
        <v>277371.63</v>
      </c>
      <c r="F2280" s="415">
        <v>82551.27</v>
      </c>
      <c r="G2280" s="415">
        <f t="shared" si="62"/>
        <v>194820.36</v>
      </c>
      <c r="H2280" s="411" t="s">
        <v>6539</v>
      </c>
      <c r="I2280" s="154"/>
      <c r="J2280" s="155"/>
    </row>
    <row r="2281" spans="1:10" s="42" customFormat="1" ht="75.75" customHeight="1">
      <c r="A2281" s="106">
        <v>17</v>
      </c>
      <c r="B2281" s="411" t="s">
        <v>6546</v>
      </c>
      <c r="C2281" s="412"/>
      <c r="D2281" s="413">
        <v>1</v>
      </c>
      <c r="E2281" s="414">
        <v>78801.47</v>
      </c>
      <c r="F2281" s="415">
        <v>23452.98</v>
      </c>
      <c r="G2281" s="415">
        <f t="shared" si="62"/>
        <v>55348.490000000005</v>
      </c>
      <c r="H2281" s="411" t="s">
        <v>6539</v>
      </c>
      <c r="I2281" s="154"/>
      <c r="J2281" s="155"/>
    </row>
    <row r="2282" spans="1:10" s="42" customFormat="1" ht="54" customHeight="1">
      <c r="A2282" s="106">
        <v>18</v>
      </c>
      <c r="B2282" s="411" t="s">
        <v>6553</v>
      </c>
      <c r="C2282" s="412"/>
      <c r="D2282" s="413">
        <v>1</v>
      </c>
      <c r="E2282" s="414">
        <v>183999</v>
      </c>
      <c r="F2282" s="415">
        <v>39866.449999999997</v>
      </c>
      <c r="G2282" s="415">
        <f t="shared" si="62"/>
        <v>144132.54999999999</v>
      </c>
      <c r="H2282" s="411" t="s">
        <v>6554</v>
      </c>
      <c r="I2282" s="154"/>
      <c r="J2282" s="155"/>
    </row>
    <row r="2283" spans="1:10" s="42" customFormat="1" ht="54" customHeight="1">
      <c r="A2283" s="106">
        <v>19</v>
      </c>
      <c r="B2283" s="411" t="s">
        <v>6553</v>
      </c>
      <c r="C2283" s="412"/>
      <c r="D2283" s="413">
        <v>1</v>
      </c>
      <c r="E2283" s="414">
        <v>330612</v>
      </c>
      <c r="F2283" s="415">
        <v>71632.600000000006</v>
      </c>
      <c r="G2283" s="415">
        <f t="shared" si="62"/>
        <v>258979.4</v>
      </c>
      <c r="H2283" s="411" t="s">
        <v>6554</v>
      </c>
      <c r="I2283" s="154"/>
      <c r="J2283" s="155"/>
    </row>
    <row r="2284" spans="1:10" s="42" customFormat="1" ht="58.5" customHeight="1">
      <c r="A2284" s="106">
        <v>20</v>
      </c>
      <c r="B2284" s="411" t="s">
        <v>6553</v>
      </c>
      <c r="C2284" s="412"/>
      <c r="D2284" s="413">
        <v>1</v>
      </c>
      <c r="E2284" s="414">
        <v>94935</v>
      </c>
      <c r="F2284" s="415">
        <v>0</v>
      </c>
      <c r="G2284" s="415">
        <v>94935</v>
      </c>
      <c r="H2284" s="411" t="s">
        <v>6557</v>
      </c>
      <c r="I2284" s="154"/>
      <c r="J2284" s="155"/>
    </row>
    <row r="2285" spans="1:10" s="42" customFormat="1" ht="54" customHeight="1">
      <c r="A2285" s="106">
        <v>21</v>
      </c>
      <c r="B2285" s="416" t="s">
        <v>6553</v>
      </c>
      <c r="C2285" s="417"/>
      <c r="D2285" s="418">
        <v>1</v>
      </c>
      <c r="E2285" s="419">
        <v>286195</v>
      </c>
      <c r="F2285" s="420">
        <v>194203.84</v>
      </c>
      <c r="G2285" s="420">
        <f>E2285-F2285</f>
        <v>91991.16</v>
      </c>
      <c r="H2285" s="416" t="s">
        <v>6558</v>
      </c>
      <c r="I2285" s="154"/>
      <c r="J2285" s="155"/>
    </row>
    <row r="2286" spans="1:10" s="42" customFormat="1" ht="49.5" customHeight="1">
      <c r="A2286" s="106">
        <v>22</v>
      </c>
      <c r="B2286" s="411" t="s">
        <v>6553</v>
      </c>
      <c r="C2286" s="412"/>
      <c r="D2286" s="413">
        <v>1</v>
      </c>
      <c r="E2286" s="414">
        <v>530127</v>
      </c>
      <c r="F2286" s="415">
        <v>309240.59999999998</v>
      </c>
      <c r="G2286" s="415">
        <f>E2286-F2286</f>
        <v>220886.40000000002</v>
      </c>
      <c r="H2286" s="411" t="s">
        <v>6559</v>
      </c>
      <c r="I2286" s="154"/>
      <c r="J2286" s="155"/>
    </row>
    <row r="2287" spans="1:10" s="42" customFormat="1" ht="78.75" customHeight="1">
      <c r="A2287" s="106">
        <v>23</v>
      </c>
      <c r="B2287" s="411" t="s">
        <v>6564</v>
      </c>
      <c r="C2287" s="412"/>
      <c r="D2287" s="413">
        <v>1</v>
      </c>
      <c r="E2287" s="414">
        <v>198520</v>
      </c>
      <c r="F2287" s="415">
        <v>158343.39000000001</v>
      </c>
      <c r="G2287" s="415">
        <f>E2287-F2287</f>
        <v>40176.609999999986</v>
      </c>
      <c r="H2287" s="411" t="s">
        <v>6565</v>
      </c>
      <c r="I2287" s="154"/>
      <c r="J2287" s="155"/>
    </row>
    <row r="2288" spans="1:10" s="42" customFormat="1" ht="52.5" customHeight="1">
      <c r="A2288" s="106">
        <v>24</v>
      </c>
      <c r="B2288" s="411" t="s">
        <v>6540</v>
      </c>
      <c r="C2288" s="412"/>
      <c r="D2288" s="413">
        <v>1</v>
      </c>
      <c r="E2288" s="414">
        <v>46723</v>
      </c>
      <c r="F2288" s="415">
        <v>13905.43</v>
      </c>
      <c r="G2288" s="415">
        <f>E2288-F2288</f>
        <v>32817.57</v>
      </c>
      <c r="H2288" s="411" t="s">
        <v>6539</v>
      </c>
      <c r="I2288" s="28"/>
      <c r="J2288" s="18"/>
    </row>
    <row r="2289" spans="1:10" s="42" customFormat="1" ht="57" customHeight="1">
      <c r="A2289" s="106">
        <v>25</v>
      </c>
      <c r="B2289" s="411" t="s">
        <v>6547</v>
      </c>
      <c r="C2289" s="412"/>
      <c r="D2289" s="413">
        <v>1</v>
      </c>
      <c r="E2289" s="414">
        <v>42040.09</v>
      </c>
      <c r="F2289" s="415">
        <v>0</v>
      </c>
      <c r="G2289" s="415">
        <v>42040.09</v>
      </c>
      <c r="H2289" s="411" t="s">
        <v>6548</v>
      </c>
      <c r="I2289" s="28"/>
      <c r="J2289" s="18"/>
    </row>
    <row r="2290" spans="1:10" s="42" customFormat="1" ht="63" customHeight="1">
      <c r="A2290" s="106">
        <v>26</v>
      </c>
      <c r="B2290" s="411" t="s">
        <v>6547</v>
      </c>
      <c r="C2290" s="412"/>
      <c r="D2290" s="413">
        <v>1</v>
      </c>
      <c r="E2290" s="414">
        <v>42040.09</v>
      </c>
      <c r="F2290" s="415">
        <v>0</v>
      </c>
      <c r="G2290" s="415">
        <v>42040.09</v>
      </c>
      <c r="H2290" s="411" t="s">
        <v>6548</v>
      </c>
      <c r="I2290" s="28"/>
      <c r="J2290" s="18"/>
    </row>
    <row r="2291" spans="1:10" s="42" customFormat="1" ht="51" customHeight="1">
      <c r="A2291" s="106">
        <v>27</v>
      </c>
      <c r="B2291" s="411" t="s">
        <v>6547</v>
      </c>
      <c r="C2291" s="412"/>
      <c r="D2291" s="413">
        <v>1</v>
      </c>
      <c r="E2291" s="414">
        <v>42040.09</v>
      </c>
      <c r="F2291" s="415">
        <v>0</v>
      </c>
      <c r="G2291" s="415">
        <v>42040.09</v>
      </c>
      <c r="H2291" s="411" t="s">
        <v>6548</v>
      </c>
      <c r="I2291" s="28"/>
      <c r="J2291" s="18"/>
    </row>
    <row r="2292" spans="1:10" s="42" customFormat="1" ht="54" customHeight="1">
      <c r="A2292" s="106">
        <v>28</v>
      </c>
      <c r="B2292" s="411" t="s">
        <v>6547</v>
      </c>
      <c r="C2292" s="412"/>
      <c r="D2292" s="413">
        <v>1</v>
      </c>
      <c r="E2292" s="414">
        <v>42040.09</v>
      </c>
      <c r="F2292" s="415">
        <v>0</v>
      </c>
      <c r="G2292" s="415">
        <v>42040.09</v>
      </c>
      <c r="H2292" s="411" t="s">
        <v>6548</v>
      </c>
      <c r="I2292" s="28"/>
      <c r="J2292" s="18"/>
    </row>
    <row r="2293" spans="1:10" s="42" customFormat="1" ht="52.5" customHeight="1">
      <c r="A2293" s="106">
        <v>29</v>
      </c>
      <c r="B2293" s="411" t="s">
        <v>6547</v>
      </c>
      <c r="C2293" s="412"/>
      <c r="D2293" s="413">
        <v>1</v>
      </c>
      <c r="E2293" s="414">
        <v>42040.09</v>
      </c>
      <c r="F2293" s="415">
        <v>0</v>
      </c>
      <c r="G2293" s="415">
        <v>42040.09</v>
      </c>
      <c r="H2293" s="411" t="s">
        <v>6548</v>
      </c>
      <c r="I2293" s="28"/>
      <c r="J2293" s="18"/>
    </row>
    <row r="2294" spans="1:10" s="42" customFormat="1" ht="60.75">
      <c r="A2294" s="106">
        <v>30</v>
      </c>
      <c r="B2294" s="416" t="s">
        <v>6547</v>
      </c>
      <c r="C2294" s="417"/>
      <c r="D2294" s="418">
        <v>1</v>
      </c>
      <c r="E2294" s="419">
        <v>42040.09</v>
      </c>
      <c r="F2294" s="420">
        <v>0</v>
      </c>
      <c r="G2294" s="420">
        <v>42040.09</v>
      </c>
      <c r="H2294" s="416" t="s">
        <v>6548</v>
      </c>
      <c r="I2294" s="28" t="s">
        <v>4650</v>
      </c>
      <c r="J2294" s="18"/>
    </row>
    <row r="2295" spans="1:10" s="42" customFormat="1" ht="49.5" customHeight="1">
      <c r="A2295" s="106">
        <v>31</v>
      </c>
      <c r="B2295" s="411" t="s">
        <v>6549</v>
      </c>
      <c r="C2295" s="412"/>
      <c r="D2295" s="413">
        <v>1</v>
      </c>
      <c r="E2295" s="414">
        <v>45000</v>
      </c>
      <c r="F2295" s="415">
        <v>0</v>
      </c>
      <c r="G2295" s="415">
        <v>45000</v>
      </c>
      <c r="H2295" s="411" t="s">
        <v>6550</v>
      </c>
      <c r="I2295" s="28"/>
      <c r="J2295" s="18"/>
    </row>
    <row r="2296" spans="1:10" s="42" customFormat="1" ht="51" customHeight="1">
      <c r="A2296" s="106">
        <v>32</v>
      </c>
      <c r="B2296" s="411" t="s">
        <v>6551</v>
      </c>
      <c r="C2296" s="412"/>
      <c r="D2296" s="413">
        <v>1</v>
      </c>
      <c r="E2296" s="414">
        <v>42500</v>
      </c>
      <c r="F2296" s="415">
        <v>10119.200000000001</v>
      </c>
      <c r="G2296" s="415">
        <f>E2296-F2296</f>
        <v>32380.799999999999</v>
      </c>
      <c r="H2296" s="411" t="s">
        <v>6552</v>
      </c>
      <c r="I2296" s="28"/>
      <c r="J2296" s="18"/>
    </row>
    <row r="2297" spans="1:10" s="42" customFormat="1" ht="43.5" customHeight="1">
      <c r="A2297" s="106">
        <v>33</v>
      </c>
      <c r="B2297" s="416" t="s">
        <v>6555</v>
      </c>
      <c r="C2297" s="417"/>
      <c r="D2297" s="418">
        <v>1</v>
      </c>
      <c r="E2297" s="419">
        <v>42730</v>
      </c>
      <c r="F2297" s="420">
        <v>0</v>
      </c>
      <c r="G2297" s="420">
        <v>42730</v>
      </c>
      <c r="H2297" s="416" t="s">
        <v>6556</v>
      </c>
      <c r="I2297" s="28"/>
      <c r="J2297" s="18"/>
    </row>
    <row r="2298" spans="1:10" s="42" customFormat="1" ht="69.75" customHeight="1">
      <c r="A2298" s="106">
        <v>34</v>
      </c>
      <c r="B2298" s="411" t="s">
        <v>6560</v>
      </c>
      <c r="C2298" s="412"/>
      <c r="D2298" s="413">
        <v>1</v>
      </c>
      <c r="E2298" s="414">
        <v>44990</v>
      </c>
      <c r="F2298" s="415">
        <v>0</v>
      </c>
      <c r="G2298" s="415">
        <v>44990</v>
      </c>
      <c r="H2298" s="411" t="s">
        <v>6561</v>
      </c>
      <c r="I2298" s="28"/>
      <c r="J2298" s="18"/>
    </row>
    <row r="2299" spans="1:10" s="42" customFormat="1" ht="71.25" customHeight="1">
      <c r="A2299" s="106">
        <v>35</v>
      </c>
      <c r="B2299" s="411" t="s">
        <v>6560</v>
      </c>
      <c r="C2299" s="412"/>
      <c r="D2299" s="413">
        <v>1</v>
      </c>
      <c r="E2299" s="414">
        <v>44990</v>
      </c>
      <c r="F2299" s="415">
        <v>0</v>
      </c>
      <c r="G2299" s="415">
        <v>44990</v>
      </c>
      <c r="H2299" s="411" t="s">
        <v>6561</v>
      </c>
      <c r="I2299" s="28"/>
      <c r="J2299" s="18"/>
    </row>
    <row r="2300" spans="1:10" s="42" customFormat="1" ht="54" customHeight="1">
      <c r="A2300" s="106">
        <v>36</v>
      </c>
      <c r="B2300" s="411" t="s">
        <v>6562</v>
      </c>
      <c r="C2300" s="412"/>
      <c r="D2300" s="413">
        <v>1</v>
      </c>
      <c r="E2300" s="414">
        <v>49190</v>
      </c>
      <c r="F2300" s="415">
        <v>0</v>
      </c>
      <c r="G2300" s="415">
        <v>49190</v>
      </c>
      <c r="H2300" s="411" t="s">
        <v>6563</v>
      </c>
      <c r="I2300" s="28"/>
      <c r="J2300" s="18"/>
    </row>
    <row r="2301" spans="1:10" s="42" customFormat="1" ht="51" customHeight="1">
      <c r="A2301" s="106">
        <v>37</v>
      </c>
      <c r="B2301" s="411" t="s">
        <v>6566</v>
      </c>
      <c r="C2301" s="412"/>
      <c r="D2301" s="413">
        <v>1</v>
      </c>
      <c r="E2301" s="414">
        <v>45690</v>
      </c>
      <c r="F2301" s="415">
        <v>0</v>
      </c>
      <c r="G2301" s="415">
        <v>45690</v>
      </c>
      <c r="H2301" s="411" t="s">
        <v>6567</v>
      </c>
      <c r="I2301" s="28"/>
      <c r="J2301" s="18"/>
    </row>
    <row r="2302" spans="1:10" s="42" customFormat="1" ht="51" customHeight="1">
      <c r="A2302" s="106">
        <v>38</v>
      </c>
      <c r="B2302" s="411" t="s">
        <v>6566</v>
      </c>
      <c r="C2302" s="412"/>
      <c r="D2302" s="413">
        <v>1</v>
      </c>
      <c r="E2302" s="414">
        <v>45690</v>
      </c>
      <c r="F2302" s="415">
        <v>0</v>
      </c>
      <c r="G2302" s="415">
        <v>45690</v>
      </c>
      <c r="H2302" s="411" t="s">
        <v>6567</v>
      </c>
      <c r="I2302" s="28"/>
      <c r="J2302" s="18"/>
    </row>
    <row r="2303" spans="1:10" s="42" customFormat="1" ht="22.5">
      <c r="A2303" s="104" t="s">
        <v>2443</v>
      </c>
      <c r="B2303" s="1150" t="s">
        <v>3844</v>
      </c>
      <c r="C2303" s="1058"/>
      <c r="D2303" s="421">
        <f>SUM(D2265:D2302)</f>
        <v>38</v>
      </c>
      <c r="E2303" s="422">
        <f>SUM(E2265:E2302)</f>
        <v>4058768.5499999989</v>
      </c>
      <c r="F2303" s="423">
        <f>SUM(F2265:F2302)</f>
        <v>1325478.5299999998</v>
      </c>
      <c r="G2303" s="423">
        <f>SUM(G2265:G2302)</f>
        <v>2733290.0199999986</v>
      </c>
      <c r="H2303" s="28" t="s">
        <v>23</v>
      </c>
      <c r="I2303" s="103" t="s">
        <v>23</v>
      </c>
      <c r="J2303" s="26" t="s">
        <v>23</v>
      </c>
    </row>
    <row r="2304" spans="1:10" s="42" customFormat="1" ht="52.5" customHeight="1">
      <c r="A2304" s="173" t="s">
        <v>2437</v>
      </c>
      <c r="B2304" s="1149" t="s">
        <v>6568</v>
      </c>
      <c r="C2304" s="1058"/>
      <c r="D2304" s="23">
        <v>38</v>
      </c>
      <c r="E2304" s="51">
        <f>E2263+E2303</f>
        <v>4058768.5499999989</v>
      </c>
      <c r="F2304" s="424">
        <f>F2263+F2303</f>
        <v>1325478.5299999998</v>
      </c>
      <c r="G2304" s="425">
        <f>G2263+G2303</f>
        <v>2733290.0199999986</v>
      </c>
      <c r="H2304" s="24" t="s">
        <v>23</v>
      </c>
      <c r="I2304" s="105" t="s">
        <v>23</v>
      </c>
      <c r="J2304" s="26" t="s">
        <v>23</v>
      </c>
    </row>
    <row r="2305" spans="1:10" s="42" customFormat="1" ht="27">
      <c r="A2305" s="32" t="s">
        <v>2458</v>
      </c>
      <c r="B2305" s="1065" t="s">
        <v>6847</v>
      </c>
      <c r="C2305" s="1085"/>
      <c r="D2305" s="1085"/>
      <c r="E2305" s="1085"/>
      <c r="F2305" s="1085"/>
      <c r="G2305" s="1085"/>
      <c r="H2305" s="1085"/>
      <c r="I2305" s="1085"/>
      <c r="J2305" s="1085"/>
    </row>
    <row r="2306" spans="1:10" s="42" customFormat="1" ht="22.5">
      <c r="A2306" s="106" t="s">
        <v>2459</v>
      </c>
      <c r="B2306" s="1076" t="s">
        <v>3828</v>
      </c>
      <c r="C2306" s="1085"/>
      <c r="D2306" s="1085"/>
      <c r="E2306" s="1085"/>
      <c r="F2306" s="1085"/>
      <c r="G2306" s="1085"/>
      <c r="H2306" s="1085"/>
      <c r="I2306" s="1085"/>
      <c r="J2306" s="1086"/>
    </row>
    <row r="2307" spans="1:10" s="42" customFormat="1" ht="20.25">
      <c r="A2307" s="44">
        <v>1</v>
      </c>
      <c r="B2307" s="17" t="s">
        <v>23</v>
      </c>
      <c r="C2307" s="12" t="s">
        <v>23</v>
      </c>
      <c r="D2307" s="58">
        <v>0</v>
      </c>
      <c r="E2307" s="426">
        <v>0</v>
      </c>
      <c r="F2307" s="426">
        <v>0</v>
      </c>
      <c r="G2307" s="399">
        <v>0</v>
      </c>
      <c r="H2307" s="19" t="s">
        <v>23</v>
      </c>
      <c r="I2307" s="5" t="s">
        <v>23</v>
      </c>
      <c r="J2307" s="18" t="s">
        <v>23</v>
      </c>
    </row>
    <row r="2308" spans="1:10" s="42" customFormat="1" ht="22.5">
      <c r="A2308" s="106" t="s">
        <v>2459</v>
      </c>
      <c r="B2308" s="1052" t="s">
        <v>3829</v>
      </c>
      <c r="C2308" s="1058"/>
      <c r="D2308" s="55">
        <v>0</v>
      </c>
      <c r="E2308" s="427">
        <v>0</v>
      </c>
      <c r="F2308" s="427">
        <v>0</v>
      </c>
      <c r="G2308" s="151">
        <v>0</v>
      </c>
      <c r="H2308" s="26" t="s">
        <v>23</v>
      </c>
      <c r="I2308" s="105" t="s">
        <v>23</v>
      </c>
      <c r="J2308" s="26" t="s">
        <v>23</v>
      </c>
    </row>
    <row r="2309" spans="1:10" s="42" customFormat="1" ht="22.5">
      <c r="A2309" s="106" t="s">
        <v>2463</v>
      </c>
      <c r="B2309" s="1076" t="s">
        <v>3830</v>
      </c>
      <c r="C2309" s="1085"/>
      <c r="D2309" s="1085"/>
      <c r="E2309" s="1085"/>
      <c r="F2309" s="1085"/>
      <c r="G2309" s="1085"/>
      <c r="H2309" s="1085"/>
      <c r="I2309" s="1085"/>
      <c r="J2309" s="1086"/>
    </row>
    <row r="2310" spans="1:10" s="42" customFormat="1" ht="20.25">
      <c r="A2310" s="44">
        <v>1</v>
      </c>
      <c r="B2310" s="54" t="s">
        <v>23</v>
      </c>
      <c r="C2310" s="54" t="s">
        <v>23</v>
      </c>
      <c r="D2310" s="58">
        <v>0</v>
      </c>
      <c r="E2310" s="428">
        <v>0</v>
      </c>
      <c r="F2310" s="426">
        <v>0</v>
      </c>
      <c r="G2310" s="399">
        <v>0</v>
      </c>
      <c r="H2310" s="281" t="s">
        <v>23</v>
      </c>
      <c r="I2310" s="17" t="s">
        <v>23</v>
      </c>
      <c r="J2310" s="18" t="s">
        <v>23</v>
      </c>
    </row>
    <row r="2311" spans="1:10" s="42" customFormat="1" ht="20.25">
      <c r="A2311" s="104" t="s">
        <v>2463</v>
      </c>
      <c r="B2311" s="1049" t="s">
        <v>3831</v>
      </c>
      <c r="C2311" s="1058"/>
      <c r="D2311" s="168">
        <v>0</v>
      </c>
      <c r="E2311" s="428">
        <v>0</v>
      </c>
      <c r="F2311" s="428">
        <v>0</v>
      </c>
      <c r="G2311" s="429">
        <v>0</v>
      </c>
      <c r="H2311" s="11" t="s">
        <v>23</v>
      </c>
      <c r="I2311" s="103" t="s">
        <v>23</v>
      </c>
      <c r="J2311" s="11" t="s">
        <v>23</v>
      </c>
    </row>
    <row r="2312" spans="1:10" s="42" customFormat="1" ht="20.25">
      <c r="A2312" s="104" t="s">
        <v>2464</v>
      </c>
      <c r="B2312" s="1068" t="s">
        <v>3832</v>
      </c>
      <c r="C2312" s="1085"/>
      <c r="D2312" s="1085"/>
      <c r="E2312" s="1085"/>
      <c r="F2312" s="1085"/>
      <c r="G2312" s="1085"/>
      <c r="H2312" s="1085"/>
      <c r="I2312" s="1085"/>
      <c r="J2312" s="1086"/>
    </row>
    <row r="2313" spans="1:10" s="42" customFormat="1" ht="20.25">
      <c r="A2313" s="44">
        <v>1</v>
      </c>
      <c r="B2313" s="21"/>
      <c r="C2313" s="21"/>
      <c r="D2313" s="58">
        <v>0</v>
      </c>
      <c r="E2313" s="426">
        <v>0</v>
      </c>
      <c r="F2313" s="426">
        <v>0</v>
      </c>
      <c r="G2313" s="399"/>
      <c r="H2313" s="20" t="s">
        <v>23</v>
      </c>
      <c r="I2313" s="28" t="s">
        <v>23</v>
      </c>
      <c r="J2313" s="18" t="s">
        <v>23</v>
      </c>
    </row>
    <row r="2314" spans="1:10" s="42" customFormat="1" ht="22.5">
      <c r="A2314" s="106" t="s">
        <v>2464</v>
      </c>
      <c r="B2314" s="1052" t="s">
        <v>3844</v>
      </c>
      <c r="C2314" s="1058"/>
      <c r="D2314" s="55">
        <v>0</v>
      </c>
      <c r="E2314" s="427">
        <v>0</v>
      </c>
      <c r="F2314" s="427">
        <v>0</v>
      </c>
      <c r="G2314" s="151"/>
      <c r="H2314" s="26" t="s">
        <v>23</v>
      </c>
      <c r="I2314" s="105" t="s">
        <v>23</v>
      </c>
      <c r="J2314" s="26" t="s">
        <v>23</v>
      </c>
    </row>
    <row r="2315" spans="1:10" s="42" customFormat="1" ht="84" customHeight="1">
      <c r="A2315" s="173" t="s">
        <v>2458</v>
      </c>
      <c r="B2315" s="1052" t="s">
        <v>6846</v>
      </c>
      <c r="C2315" s="1058"/>
      <c r="D2315" s="55">
        <v>0</v>
      </c>
      <c r="E2315" s="427">
        <v>0</v>
      </c>
      <c r="F2315" s="427">
        <v>0</v>
      </c>
      <c r="G2315" s="151">
        <v>0</v>
      </c>
      <c r="H2315" s="26" t="s">
        <v>23</v>
      </c>
      <c r="I2315" s="105" t="s">
        <v>23</v>
      </c>
      <c r="J2315" s="26" t="s">
        <v>23</v>
      </c>
    </row>
    <row r="2316" spans="1:10" s="42" customFormat="1" ht="27">
      <c r="A2316" s="32" t="s">
        <v>2475</v>
      </c>
      <c r="B2316" s="1065" t="s">
        <v>2476</v>
      </c>
      <c r="C2316" s="1085"/>
      <c r="D2316" s="1085"/>
      <c r="E2316" s="1085"/>
      <c r="F2316" s="1085"/>
      <c r="G2316" s="1085"/>
      <c r="H2316" s="1085"/>
      <c r="I2316" s="1085"/>
      <c r="J2316" s="1085"/>
    </row>
    <row r="2317" spans="1:10" s="42" customFormat="1" ht="22.5">
      <c r="A2317" s="106" t="s">
        <v>2477</v>
      </c>
      <c r="B2317" s="1076" t="s">
        <v>3828</v>
      </c>
      <c r="C2317" s="1085"/>
      <c r="D2317" s="1085"/>
      <c r="E2317" s="1085"/>
      <c r="F2317" s="1085"/>
      <c r="G2317" s="1085"/>
      <c r="H2317" s="1085"/>
      <c r="I2317" s="1085"/>
      <c r="J2317" s="1086"/>
    </row>
    <row r="2318" spans="1:10" s="42" customFormat="1" ht="20.25">
      <c r="A2318" s="44">
        <v>1</v>
      </c>
      <c r="B2318" s="17" t="s">
        <v>23</v>
      </c>
      <c r="C2318" s="12" t="s">
        <v>23</v>
      </c>
      <c r="D2318" s="58">
        <v>0</v>
      </c>
      <c r="E2318" s="426">
        <v>0</v>
      </c>
      <c r="F2318" s="426">
        <v>0</v>
      </c>
      <c r="G2318" s="399">
        <v>0</v>
      </c>
      <c r="H2318" s="19" t="s">
        <v>23</v>
      </c>
      <c r="I2318" s="5" t="s">
        <v>23</v>
      </c>
      <c r="J2318" s="18" t="s">
        <v>23</v>
      </c>
    </row>
    <row r="2319" spans="1:10" s="42" customFormat="1" ht="22.5">
      <c r="A2319" s="106" t="s">
        <v>2477</v>
      </c>
      <c r="B2319" s="153" t="s">
        <v>3829</v>
      </c>
      <c r="C2319" s="155"/>
      <c r="D2319" s="55">
        <v>0</v>
      </c>
      <c r="E2319" s="427">
        <v>0</v>
      </c>
      <c r="F2319" s="427">
        <v>0</v>
      </c>
      <c r="G2319" s="151">
        <v>0</v>
      </c>
      <c r="H2319" s="26" t="s">
        <v>23</v>
      </c>
      <c r="I2319" s="105" t="s">
        <v>23</v>
      </c>
      <c r="J2319" s="26" t="s">
        <v>23</v>
      </c>
    </row>
    <row r="2320" spans="1:10" s="42" customFormat="1" ht="22.5">
      <c r="A2320" s="106" t="s">
        <v>2479</v>
      </c>
      <c r="B2320" s="1076" t="s">
        <v>3830</v>
      </c>
      <c r="C2320" s="1085"/>
      <c r="D2320" s="1085"/>
      <c r="E2320" s="1085"/>
      <c r="F2320" s="1085"/>
      <c r="G2320" s="1085"/>
      <c r="H2320" s="1085"/>
      <c r="I2320" s="1085"/>
      <c r="J2320" s="1086"/>
    </row>
    <row r="2321" spans="1:10" s="42" customFormat="1" ht="20.25">
      <c r="A2321" s="44">
        <v>1</v>
      </c>
      <c r="B2321" s="54" t="s">
        <v>23</v>
      </c>
      <c r="C2321" s="54" t="s">
        <v>23</v>
      </c>
      <c r="D2321" s="58">
        <v>0</v>
      </c>
      <c r="E2321" s="428">
        <v>0</v>
      </c>
      <c r="F2321" s="426">
        <v>0</v>
      </c>
      <c r="G2321" s="399">
        <v>0</v>
      </c>
      <c r="H2321" s="281" t="s">
        <v>23</v>
      </c>
      <c r="I2321" s="17" t="s">
        <v>23</v>
      </c>
      <c r="J2321" s="18" t="s">
        <v>23</v>
      </c>
    </row>
    <row r="2322" spans="1:10" s="42" customFormat="1" ht="22.5">
      <c r="A2322" s="106" t="s">
        <v>2479</v>
      </c>
      <c r="B2322" s="153" t="s">
        <v>3831</v>
      </c>
      <c r="C2322" s="155"/>
      <c r="D2322" s="55">
        <v>0</v>
      </c>
      <c r="E2322" s="427">
        <v>0</v>
      </c>
      <c r="F2322" s="427">
        <v>0</v>
      </c>
      <c r="G2322" s="151">
        <v>0</v>
      </c>
      <c r="H2322" s="26" t="s">
        <v>23</v>
      </c>
      <c r="I2322" s="105" t="s">
        <v>23</v>
      </c>
      <c r="J2322" s="26" t="s">
        <v>23</v>
      </c>
    </row>
    <row r="2323" spans="1:10" s="42" customFormat="1" ht="22.5">
      <c r="A2323" s="106" t="s">
        <v>2481</v>
      </c>
      <c r="B2323" s="1076" t="s">
        <v>3832</v>
      </c>
      <c r="C2323" s="1085"/>
      <c r="D2323" s="1085"/>
      <c r="E2323" s="1085"/>
      <c r="F2323" s="1085"/>
      <c r="G2323" s="1085"/>
      <c r="H2323" s="1085"/>
      <c r="I2323" s="1085"/>
      <c r="J2323" s="1086"/>
    </row>
    <row r="2324" spans="1:10" s="42" customFormat="1" ht="22.5">
      <c r="A2324" s="44">
        <v>1</v>
      </c>
      <c r="B2324" s="430"/>
      <c r="C2324" s="431"/>
      <c r="D2324" s="55">
        <v>0</v>
      </c>
      <c r="E2324" s="427">
        <v>0</v>
      </c>
      <c r="F2324" s="427">
        <v>0</v>
      </c>
      <c r="G2324" s="151">
        <v>0</v>
      </c>
      <c r="H2324" s="26" t="s">
        <v>23</v>
      </c>
      <c r="I2324" s="5"/>
      <c r="J2324" s="18" t="s">
        <v>23</v>
      </c>
    </row>
    <row r="2325" spans="1:10" s="42" customFormat="1" ht="22.5">
      <c r="A2325" s="106" t="s">
        <v>2481</v>
      </c>
      <c r="B2325" s="153" t="s">
        <v>3844</v>
      </c>
      <c r="C2325" s="155"/>
      <c r="D2325" s="55">
        <v>0</v>
      </c>
      <c r="E2325" s="427">
        <v>0</v>
      </c>
      <c r="F2325" s="427">
        <v>0</v>
      </c>
      <c r="G2325" s="151">
        <v>0</v>
      </c>
      <c r="H2325" s="26" t="s">
        <v>23</v>
      </c>
      <c r="I2325" s="105" t="s">
        <v>23</v>
      </c>
      <c r="J2325" s="26" t="s">
        <v>23</v>
      </c>
    </row>
    <row r="2326" spans="1:10" s="42" customFormat="1" ht="54" customHeight="1">
      <c r="A2326" s="173" t="s">
        <v>2475</v>
      </c>
      <c r="B2326" s="1052" t="s">
        <v>4651</v>
      </c>
      <c r="C2326" s="1058"/>
      <c r="D2326" s="55">
        <v>0</v>
      </c>
      <c r="E2326" s="427">
        <v>0</v>
      </c>
      <c r="F2326" s="427">
        <v>0</v>
      </c>
      <c r="G2326" s="151">
        <v>0</v>
      </c>
      <c r="H2326" s="26" t="s">
        <v>23</v>
      </c>
      <c r="I2326" s="105" t="s">
        <v>23</v>
      </c>
      <c r="J2326" s="26" t="s">
        <v>23</v>
      </c>
    </row>
    <row r="2327" spans="1:10" s="42" customFormat="1" ht="27">
      <c r="A2327" s="32" t="s">
        <v>2475</v>
      </c>
      <c r="B2327" s="1065" t="s">
        <v>1461</v>
      </c>
      <c r="C2327" s="1085"/>
      <c r="D2327" s="1085"/>
      <c r="E2327" s="1085"/>
      <c r="F2327" s="1085"/>
      <c r="G2327" s="1085"/>
      <c r="H2327" s="1085"/>
      <c r="I2327" s="1085"/>
      <c r="J2327" s="1085"/>
    </row>
    <row r="2328" spans="1:10" s="42" customFormat="1" ht="22.5">
      <c r="A2328" s="106" t="s">
        <v>2477</v>
      </c>
      <c r="B2328" s="1076" t="s">
        <v>3828</v>
      </c>
      <c r="C2328" s="1085"/>
      <c r="D2328" s="1085"/>
      <c r="E2328" s="1085"/>
      <c r="F2328" s="1085"/>
      <c r="G2328" s="1085"/>
      <c r="H2328" s="1085"/>
      <c r="I2328" s="1085"/>
      <c r="J2328" s="1086"/>
    </row>
    <row r="2329" spans="1:10" s="42" customFormat="1" ht="20.25">
      <c r="A2329" s="44">
        <v>1</v>
      </c>
      <c r="B2329" s="17" t="s">
        <v>23</v>
      </c>
      <c r="C2329" s="12" t="s">
        <v>23</v>
      </c>
      <c r="D2329" s="58">
        <v>0</v>
      </c>
      <c r="E2329" s="426">
        <v>0</v>
      </c>
      <c r="F2329" s="426">
        <v>0</v>
      </c>
      <c r="G2329" s="399">
        <v>0</v>
      </c>
      <c r="H2329" s="19" t="s">
        <v>23</v>
      </c>
      <c r="I2329" s="5" t="s">
        <v>23</v>
      </c>
      <c r="J2329" s="18" t="s">
        <v>23</v>
      </c>
    </row>
    <row r="2330" spans="1:10" s="42" customFormat="1" ht="22.5">
      <c r="A2330" s="106" t="s">
        <v>2477</v>
      </c>
      <c r="B2330" s="153" t="s">
        <v>3829</v>
      </c>
      <c r="C2330" s="155"/>
      <c r="D2330" s="55">
        <v>0</v>
      </c>
      <c r="E2330" s="427">
        <v>0</v>
      </c>
      <c r="F2330" s="427">
        <v>0</v>
      </c>
      <c r="G2330" s="151">
        <v>0</v>
      </c>
      <c r="H2330" s="26" t="s">
        <v>23</v>
      </c>
      <c r="I2330" s="105" t="s">
        <v>23</v>
      </c>
      <c r="J2330" s="26" t="s">
        <v>23</v>
      </c>
    </row>
    <row r="2331" spans="1:10" s="42" customFormat="1" ht="22.5">
      <c r="A2331" s="106" t="s">
        <v>2479</v>
      </c>
      <c r="B2331" s="1076" t="s">
        <v>3830</v>
      </c>
      <c r="C2331" s="1085"/>
      <c r="D2331" s="1085"/>
      <c r="E2331" s="1085"/>
      <c r="F2331" s="1085"/>
      <c r="G2331" s="1085"/>
      <c r="H2331" s="1085"/>
      <c r="I2331" s="1085"/>
      <c r="J2331" s="1086"/>
    </row>
    <row r="2332" spans="1:10" s="42" customFormat="1" ht="20.25">
      <c r="A2332" s="44">
        <v>1</v>
      </c>
      <c r="B2332" s="54" t="s">
        <v>23</v>
      </c>
      <c r="C2332" s="54" t="s">
        <v>23</v>
      </c>
      <c r="D2332" s="58">
        <v>0</v>
      </c>
      <c r="E2332" s="428">
        <v>0</v>
      </c>
      <c r="F2332" s="426">
        <v>0</v>
      </c>
      <c r="G2332" s="399">
        <v>0</v>
      </c>
      <c r="H2332" s="281" t="s">
        <v>23</v>
      </c>
      <c r="I2332" s="17" t="s">
        <v>23</v>
      </c>
      <c r="J2332" s="18" t="s">
        <v>23</v>
      </c>
    </row>
    <row r="2333" spans="1:10" s="42" customFormat="1" ht="22.5">
      <c r="A2333" s="106" t="s">
        <v>2479</v>
      </c>
      <c r="B2333" s="153" t="s">
        <v>3831</v>
      </c>
      <c r="C2333" s="155"/>
      <c r="D2333" s="55">
        <v>0</v>
      </c>
      <c r="E2333" s="427">
        <v>0</v>
      </c>
      <c r="F2333" s="427">
        <v>0</v>
      </c>
      <c r="G2333" s="151">
        <v>0</v>
      </c>
      <c r="H2333" s="26" t="s">
        <v>23</v>
      </c>
      <c r="I2333" s="105" t="s">
        <v>23</v>
      </c>
      <c r="J2333" s="26" t="s">
        <v>23</v>
      </c>
    </row>
    <row r="2334" spans="1:10" s="42" customFormat="1" ht="22.5">
      <c r="A2334" s="106" t="s">
        <v>2481</v>
      </c>
      <c r="B2334" s="1156" t="s">
        <v>3832</v>
      </c>
      <c r="C2334" s="1157"/>
      <c r="D2334" s="1157"/>
      <c r="E2334" s="1157"/>
      <c r="F2334" s="1157"/>
      <c r="G2334" s="1157"/>
      <c r="H2334" s="1157"/>
      <c r="I2334" s="1157"/>
      <c r="J2334" s="1158"/>
    </row>
    <row r="2335" spans="1:10" s="42" customFormat="1" ht="22.5">
      <c r="A2335" s="44">
        <v>1</v>
      </c>
      <c r="B2335" s="275" t="s">
        <v>23</v>
      </c>
      <c r="C2335" s="275" t="s">
        <v>23</v>
      </c>
      <c r="D2335" s="55">
        <v>0</v>
      </c>
      <c r="E2335" s="427">
        <v>0</v>
      </c>
      <c r="F2335" s="427">
        <v>0</v>
      </c>
      <c r="G2335" s="151">
        <v>0</v>
      </c>
      <c r="H2335" s="58"/>
      <c r="I2335" s="58"/>
      <c r="J2335" s="275" t="s">
        <v>23</v>
      </c>
    </row>
    <row r="2336" spans="1:10" s="42" customFormat="1" ht="22.5">
      <c r="A2336" s="106" t="s">
        <v>2481</v>
      </c>
      <c r="B2336" s="153" t="s">
        <v>3844</v>
      </c>
      <c r="C2336" s="155"/>
      <c r="D2336" s="55">
        <v>0</v>
      </c>
      <c r="E2336" s="427">
        <v>0</v>
      </c>
      <c r="F2336" s="427">
        <v>0</v>
      </c>
      <c r="G2336" s="151">
        <v>0</v>
      </c>
      <c r="H2336" s="26" t="s">
        <v>23</v>
      </c>
      <c r="I2336" s="105" t="s">
        <v>23</v>
      </c>
      <c r="J2336" s="26" t="s">
        <v>23</v>
      </c>
    </row>
    <row r="2337" spans="1:10" s="42" customFormat="1" ht="51" customHeight="1">
      <c r="A2337" s="173" t="s">
        <v>2475</v>
      </c>
      <c r="B2337" s="1052" t="s">
        <v>4652</v>
      </c>
      <c r="C2337" s="1058"/>
      <c r="D2337" s="55">
        <v>0</v>
      </c>
      <c r="E2337" s="427">
        <v>0</v>
      </c>
      <c r="F2337" s="427">
        <v>0</v>
      </c>
      <c r="G2337" s="151">
        <v>0</v>
      </c>
      <c r="H2337" s="26" t="s">
        <v>23</v>
      </c>
      <c r="I2337" s="105" t="s">
        <v>23</v>
      </c>
      <c r="J2337" s="26" t="s">
        <v>23</v>
      </c>
    </row>
    <row r="2338" spans="1:10" s="42" customFormat="1" ht="27" customHeight="1">
      <c r="A2338" s="32" t="s">
        <v>2496</v>
      </c>
      <c r="B2338" s="1065" t="s">
        <v>5642</v>
      </c>
      <c r="C2338" s="1066"/>
      <c r="D2338" s="1066"/>
      <c r="E2338" s="1066"/>
      <c r="F2338" s="1066"/>
      <c r="G2338" s="1066"/>
      <c r="H2338" s="1066"/>
      <c r="I2338" s="1066"/>
      <c r="J2338" s="1066"/>
    </row>
    <row r="2339" spans="1:10" s="42" customFormat="1" ht="20.25">
      <c r="A2339" s="104" t="s">
        <v>2498</v>
      </c>
      <c r="B2339" s="1068" t="s">
        <v>3828</v>
      </c>
      <c r="C2339" s="1085"/>
      <c r="D2339" s="1085"/>
      <c r="E2339" s="1085"/>
      <c r="F2339" s="1085"/>
      <c r="G2339" s="1085"/>
      <c r="H2339" s="1085"/>
      <c r="I2339" s="1085"/>
      <c r="J2339" s="1086"/>
    </row>
    <row r="2340" spans="1:10" s="42" customFormat="1" ht="22.5">
      <c r="A2340" s="432">
        <v>1</v>
      </c>
      <c r="B2340" s="45"/>
      <c r="C2340" s="45"/>
      <c r="D2340" s="400">
        <v>0</v>
      </c>
      <c r="E2340" s="401">
        <v>0</v>
      </c>
      <c r="F2340" s="401">
        <f>SUM(F2339:F2339)</f>
        <v>0</v>
      </c>
      <c r="G2340" s="402">
        <f>SUM(G2339:G2339)</f>
        <v>0</v>
      </c>
      <c r="H2340" s="433"/>
      <c r="I2340" s="434"/>
      <c r="J2340" s="330"/>
    </row>
    <row r="2341" spans="1:10" s="42" customFormat="1" ht="22.5">
      <c r="A2341" s="118" t="s">
        <v>2498</v>
      </c>
      <c r="B2341" s="390" t="s">
        <v>3829</v>
      </c>
      <c r="C2341" s="391"/>
      <c r="D2341" s="400">
        <v>0</v>
      </c>
      <c r="E2341" s="401">
        <v>0</v>
      </c>
      <c r="F2341" s="401">
        <f>SUM(F2340:F2340)</f>
        <v>0</v>
      </c>
      <c r="G2341" s="402">
        <f>SUM(G2340:G2340)</f>
        <v>0</v>
      </c>
      <c r="H2341" s="378" t="s">
        <v>23</v>
      </c>
      <c r="I2341" s="123" t="s">
        <v>23</v>
      </c>
      <c r="J2341" s="378" t="s">
        <v>23</v>
      </c>
    </row>
    <row r="2342" spans="1:10" s="42" customFormat="1" ht="22.5">
      <c r="A2342" s="106" t="s">
        <v>2742</v>
      </c>
      <c r="B2342" s="1076" t="s">
        <v>3830</v>
      </c>
      <c r="C2342" s="1085"/>
      <c r="D2342" s="1085"/>
      <c r="E2342" s="1085"/>
      <c r="F2342" s="1085"/>
      <c r="G2342" s="1085"/>
      <c r="H2342" s="1085"/>
      <c r="I2342" s="1085"/>
      <c r="J2342" s="1086"/>
    </row>
    <row r="2343" spans="1:10" s="42" customFormat="1" ht="22.5">
      <c r="A2343" s="104">
        <v>1</v>
      </c>
      <c r="D2343" s="400">
        <v>0</v>
      </c>
      <c r="E2343" s="401">
        <v>0</v>
      </c>
      <c r="F2343" s="401">
        <f>SUM(F2342:F2342)</f>
        <v>0</v>
      </c>
      <c r="G2343" s="402">
        <f>SUM(G2342:G2342)</f>
        <v>0</v>
      </c>
      <c r="H2343" s="26" t="s">
        <v>23</v>
      </c>
      <c r="I2343" s="105" t="s">
        <v>23</v>
      </c>
      <c r="J2343" s="163"/>
    </row>
    <row r="2344" spans="1:10" s="42" customFormat="1" ht="22.5">
      <c r="A2344" s="106" t="s">
        <v>2742</v>
      </c>
      <c r="B2344" s="153" t="s">
        <v>3831</v>
      </c>
      <c r="C2344" s="155"/>
      <c r="D2344" s="400">
        <v>0</v>
      </c>
      <c r="E2344" s="401">
        <v>0</v>
      </c>
      <c r="F2344" s="401">
        <f>SUM(F2343:F2343)</f>
        <v>0</v>
      </c>
      <c r="G2344" s="402">
        <f>SUM(G2343:G2343)</f>
        <v>0</v>
      </c>
      <c r="H2344" s="26" t="s">
        <v>23</v>
      </c>
      <c r="I2344" s="105" t="s">
        <v>23</v>
      </c>
      <c r="J2344" s="26" t="s">
        <v>23</v>
      </c>
    </row>
    <row r="2345" spans="1:10" s="42" customFormat="1" ht="22.5">
      <c r="A2345" s="396" t="s">
        <v>2744</v>
      </c>
      <c r="B2345" s="1076" t="s">
        <v>3832</v>
      </c>
      <c r="C2345" s="1085"/>
      <c r="D2345" s="1085"/>
      <c r="E2345" s="1085"/>
      <c r="F2345" s="1085"/>
      <c r="G2345" s="1085"/>
      <c r="H2345" s="1085"/>
      <c r="I2345" s="1085"/>
      <c r="J2345" s="1086"/>
    </row>
    <row r="2346" spans="1:10" s="42" customFormat="1" ht="81">
      <c r="A2346" s="396">
        <v>1</v>
      </c>
      <c r="B2346" s="435" t="s">
        <v>4663</v>
      </c>
      <c r="C2346" s="21" t="s">
        <v>4664</v>
      </c>
      <c r="D2346" s="269">
        <v>1</v>
      </c>
      <c r="E2346" s="436">
        <v>95000</v>
      </c>
      <c r="F2346" s="437">
        <v>0</v>
      </c>
      <c r="G2346" s="438">
        <v>95000</v>
      </c>
      <c r="H2346" s="439">
        <v>39618</v>
      </c>
      <c r="I2346" s="44" t="s">
        <v>4665</v>
      </c>
      <c r="J2346" s="105"/>
    </row>
    <row r="2347" spans="1:10" s="42" customFormat="1" ht="40.5">
      <c r="A2347" s="396">
        <v>2</v>
      </c>
      <c r="B2347" s="435" t="s">
        <v>4666</v>
      </c>
      <c r="C2347" s="21" t="s">
        <v>4667</v>
      </c>
      <c r="D2347" s="269">
        <v>1</v>
      </c>
      <c r="E2347" s="436">
        <v>42000</v>
      </c>
      <c r="F2347" s="437">
        <v>0</v>
      </c>
      <c r="G2347" s="438">
        <v>42000</v>
      </c>
      <c r="H2347" s="439">
        <v>39808</v>
      </c>
      <c r="I2347" s="44" t="s">
        <v>4668</v>
      </c>
      <c r="J2347" s="105"/>
    </row>
    <row r="2348" spans="1:10" s="42" customFormat="1" ht="60.75">
      <c r="A2348" s="396">
        <v>3</v>
      </c>
      <c r="B2348" s="435" t="s">
        <v>4669</v>
      </c>
      <c r="C2348" s="21" t="s">
        <v>4670</v>
      </c>
      <c r="D2348" s="269">
        <v>1</v>
      </c>
      <c r="E2348" s="436">
        <v>52000</v>
      </c>
      <c r="F2348" s="436">
        <v>22285.599999999999</v>
      </c>
      <c r="G2348" s="438">
        <f>E2348-F2348</f>
        <v>29714.400000000001</v>
      </c>
      <c r="H2348" s="439">
        <v>43089</v>
      </c>
      <c r="I2348" s="44" t="s">
        <v>4671</v>
      </c>
      <c r="J2348" s="105"/>
    </row>
    <row r="2349" spans="1:10" s="42" customFormat="1" ht="60.75">
      <c r="A2349" s="396">
        <v>4</v>
      </c>
      <c r="B2349" s="435" t="s">
        <v>4669</v>
      </c>
      <c r="C2349" s="21" t="s">
        <v>4670</v>
      </c>
      <c r="D2349" s="269">
        <v>1</v>
      </c>
      <c r="E2349" s="436">
        <v>52000</v>
      </c>
      <c r="F2349" s="436">
        <v>22285.599999999999</v>
      </c>
      <c r="G2349" s="438">
        <f>E2349-F2349</f>
        <v>29714.400000000001</v>
      </c>
      <c r="H2349" s="439">
        <v>43089</v>
      </c>
      <c r="I2349" s="44" t="s">
        <v>4671</v>
      </c>
      <c r="J2349" s="105"/>
    </row>
    <row r="2350" spans="1:10" s="42" customFormat="1" ht="101.25">
      <c r="A2350" s="396">
        <v>5</v>
      </c>
      <c r="B2350" s="435" t="s">
        <v>4672</v>
      </c>
      <c r="C2350" s="21" t="s">
        <v>4673</v>
      </c>
      <c r="D2350" s="269">
        <v>1</v>
      </c>
      <c r="E2350" s="436">
        <v>70000</v>
      </c>
      <c r="F2350" s="437">
        <v>0</v>
      </c>
      <c r="G2350" s="438">
        <v>70000</v>
      </c>
      <c r="H2350" s="439">
        <v>41648</v>
      </c>
      <c r="I2350" s="44" t="s">
        <v>4674</v>
      </c>
      <c r="J2350" s="105"/>
    </row>
    <row r="2351" spans="1:10" s="42" customFormat="1" ht="60.75">
      <c r="A2351" s="396">
        <v>6</v>
      </c>
      <c r="B2351" s="435" t="s">
        <v>4675</v>
      </c>
      <c r="C2351" s="21" t="s">
        <v>4676</v>
      </c>
      <c r="D2351" s="269">
        <v>1</v>
      </c>
      <c r="E2351" s="436">
        <v>107000</v>
      </c>
      <c r="F2351" s="437">
        <v>0</v>
      </c>
      <c r="G2351" s="438">
        <f>E2351-F2351</f>
        <v>107000</v>
      </c>
      <c r="H2351" s="439">
        <v>41443</v>
      </c>
      <c r="I2351" s="44" t="s">
        <v>4677</v>
      </c>
      <c r="J2351" s="105"/>
    </row>
    <row r="2352" spans="1:10" s="42" customFormat="1" ht="101.25">
      <c r="A2352" s="396">
        <v>7</v>
      </c>
      <c r="B2352" s="435" t="s">
        <v>4678</v>
      </c>
      <c r="C2352" s="21" t="s">
        <v>4673</v>
      </c>
      <c r="D2352" s="269">
        <v>1</v>
      </c>
      <c r="E2352" s="436">
        <v>88790.91</v>
      </c>
      <c r="F2352" s="437">
        <v>0</v>
      </c>
      <c r="G2352" s="438">
        <v>88790.91</v>
      </c>
      <c r="H2352" s="439">
        <v>41648</v>
      </c>
      <c r="I2352" s="44" t="s">
        <v>4674</v>
      </c>
      <c r="J2352" s="105"/>
    </row>
    <row r="2353" spans="1:10" s="42" customFormat="1" ht="101.25">
      <c r="A2353" s="396">
        <v>8</v>
      </c>
      <c r="B2353" s="435" t="s">
        <v>4679</v>
      </c>
      <c r="C2353" s="21" t="s">
        <v>4680</v>
      </c>
      <c r="D2353" s="269">
        <v>1</v>
      </c>
      <c r="E2353" s="436">
        <v>121274</v>
      </c>
      <c r="F2353" s="437">
        <v>0</v>
      </c>
      <c r="G2353" s="438">
        <v>121274</v>
      </c>
      <c r="H2353" s="439">
        <v>41648</v>
      </c>
      <c r="I2353" s="44" t="s">
        <v>4674</v>
      </c>
      <c r="J2353" s="105"/>
    </row>
    <row r="2354" spans="1:10" s="42" customFormat="1" ht="101.25">
      <c r="A2354" s="396">
        <v>9</v>
      </c>
      <c r="B2354" s="435" t="s">
        <v>4681</v>
      </c>
      <c r="C2354" s="21" t="s">
        <v>4682</v>
      </c>
      <c r="D2354" s="269">
        <v>1</v>
      </c>
      <c r="E2354" s="436">
        <v>42000</v>
      </c>
      <c r="F2354" s="437">
        <v>0</v>
      </c>
      <c r="G2354" s="438">
        <v>42000</v>
      </c>
      <c r="H2354" s="439">
        <v>41648</v>
      </c>
      <c r="I2354" s="44" t="s">
        <v>4674</v>
      </c>
      <c r="J2354" s="105"/>
    </row>
    <row r="2355" spans="1:10" s="42" customFormat="1" ht="101.25">
      <c r="A2355" s="396">
        <v>10</v>
      </c>
      <c r="B2355" s="435" t="s">
        <v>4683</v>
      </c>
      <c r="C2355" s="21" t="s">
        <v>4684</v>
      </c>
      <c r="D2355" s="269">
        <v>1</v>
      </c>
      <c r="E2355" s="436">
        <v>43600</v>
      </c>
      <c r="F2355" s="437">
        <v>0</v>
      </c>
      <c r="G2355" s="438">
        <v>43600</v>
      </c>
      <c r="H2355" s="439">
        <v>41648</v>
      </c>
      <c r="I2355" s="44" t="s">
        <v>4674</v>
      </c>
      <c r="J2355" s="105"/>
    </row>
    <row r="2356" spans="1:10" s="42" customFormat="1" ht="101.25">
      <c r="A2356" s="396">
        <v>11</v>
      </c>
      <c r="B2356" s="435" t="s">
        <v>4685</v>
      </c>
      <c r="C2356" s="21" t="s">
        <v>4673</v>
      </c>
      <c r="D2356" s="269">
        <v>1</v>
      </c>
      <c r="E2356" s="436">
        <v>45792.39</v>
      </c>
      <c r="F2356" s="437">
        <v>0</v>
      </c>
      <c r="G2356" s="438">
        <v>45792.39</v>
      </c>
      <c r="H2356" s="439">
        <v>41648</v>
      </c>
      <c r="I2356" s="44" t="s">
        <v>4674</v>
      </c>
      <c r="J2356" s="105"/>
    </row>
    <row r="2357" spans="1:10" s="42" customFormat="1" ht="101.25">
      <c r="A2357" s="396">
        <v>12</v>
      </c>
      <c r="B2357" s="435" t="s">
        <v>4686</v>
      </c>
      <c r="C2357" s="21" t="s">
        <v>4687</v>
      </c>
      <c r="D2357" s="269">
        <v>1</v>
      </c>
      <c r="E2357" s="436">
        <v>77519.83</v>
      </c>
      <c r="F2357" s="437">
        <v>0</v>
      </c>
      <c r="G2357" s="438">
        <v>77519.83</v>
      </c>
      <c r="H2357" s="439">
        <v>41648</v>
      </c>
      <c r="I2357" s="44" t="s">
        <v>4674</v>
      </c>
      <c r="J2357" s="105"/>
    </row>
    <row r="2358" spans="1:10" s="42" customFormat="1" ht="101.25">
      <c r="A2358" s="396">
        <v>13</v>
      </c>
      <c r="B2358" s="435" t="s">
        <v>4688</v>
      </c>
      <c r="C2358" s="21" t="s">
        <v>4689</v>
      </c>
      <c r="D2358" s="269">
        <v>1</v>
      </c>
      <c r="E2358" s="436">
        <v>50600</v>
      </c>
      <c r="F2358" s="437">
        <v>0</v>
      </c>
      <c r="G2358" s="438">
        <v>50600</v>
      </c>
      <c r="H2358" s="439">
        <v>41648</v>
      </c>
      <c r="I2358" s="44" t="s">
        <v>4674</v>
      </c>
      <c r="J2358" s="105"/>
    </row>
    <row r="2359" spans="1:10" s="42" customFormat="1" ht="101.25">
      <c r="A2359" s="396">
        <v>14</v>
      </c>
      <c r="B2359" s="435" t="s">
        <v>4690</v>
      </c>
      <c r="C2359" s="21" t="s">
        <v>4682</v>
      </c>
      <c r="D2359" s="269">
        <v>1</v>
      </c>
      <c r="E2359" s="436">
        <v>45000</v>
      </c>
      <c r="F2359" s="437">
        <v>0</v>
      </c>
      <c r="G2359" s="438">
        <v>45000</v>
      </c>
      <c r="H2359" s="439">
        <v>41648</v>
      </c>
      <c r="I2359" s="44" t="s">
        <v>4674</v>
      </c>
      <c r="J2359" s="105"/>
    </row>
    <row r="2360" spans="1:10" s="42" customFormat="1" ht="101.25">
      <c r="A2360" s="396">
        <v>15</v>
      </c>
      <c r="B2360" s="435" t="s">
        <v>4691</v>
      </c>
      <c r="C2360" s="21" t="s">
        <v>4692</v>
      </c>
      <c r="D2360" s="269">
        <v>1</v>
      </c>
      <c r="E2360" s="436">
        <v>44150</v>
      </c>
      <c r="F2360" s="437">
        <v>0</v>
      </c>
      <c r="G2360" s="438">
        <v>44150</v>
      </c>
      <c r="H2360" s="439">
        <v>41113</v>
      </c>
      <c r="I2360" s="44" t="s">
        <v>4693</v>
      </c>
      <c r="J2360" s="105"/>
    </row>
    <row r="2361" spans="1:10" s="42" customFormat="1" ht="101.25">
      <c r="A2361" s="396">
        <v>16</v>
      </c>
      <c r="B2361" s="435" t="s">
        <v>4691</v>
      </c>
      <c r="C2361" s="21" t="s">
        <v>4694</v>
      </c>
      <c r="D2361" s="269">
        <v>1</v>
      </c>
      <c r="E2361" s="436">
        <v>44150</v>
      </c>
      <c r="F2361" s="437">
        <v>0</v>
      </c>
      <c r="G2361" s="438">
        <v>44150</v>
      </c>
      <c r="H2361" s="439">
        <v>41113</v>
      </c>
      <c r="I2361" s="44" t="s">
        <v>4693</v>
      </c>
      <c r="J2361" s="105"/>
    </row>
    <row r="2362" spans="1:10" s="42" customFormat="1" ht="101.25">
      <c r="A2362" s="396">
        <v>17</v>
      </c>
      <c r="B2362" s="435" t="s">
        <v>4695</v>
      </c>
      <c r="C2362" s="21" t="s">
        <v>4694</v>
      </c>
      <c r="D2362" s="269">
        <v>1</v>
      </c>
      <c r="E2362" s="398">
        <v>50500</v>
      </c>
      <c r="F2362" s="398">
        <v>0</v>
      </c>
      <c r="G2362" s="440">
        <f>E2362-F2362</f>
        <v>50500</v>
      </c>
      <c r="H2362" s="439">
        <v>41113</v>
      </c>
      <c r="I2362" s="44" t="s">
        <v>4693</v>
      </c>
      <c r="J2362" s="105"/>
    </row>
    <row r="2363" spans="1:10" s="42" customFormat="1" ht="101.25">
      <c r="A2363" s="396">
        <v>18</v>
      </c>
      <c r="B2363" s="435" t="s">
        <v>4695</v>
      </c>
      <c r="C2363" s="21" t="s">
        <v>4694</v>
      </c>
      <c r="D2363" s="269">
        <v>1</v>
      </c>
      <c r="E2363" s="398">
        <v>50500</v>
      </c>
      <c r="F2363" s="398">
        <v>0</v>
      </c>
      <c r="G2363" s="440">
        <f>E2363-F2363</f>
        <v>50500</v>
      </c>
      <c r="H2363" s="439">
        <v>41113</v>
      </c>
      <c r="I2363" s="44" t="s">
        <v>4693</v>
      </c>
      <c r="J2363" s="105"/>
    </row>
    <row r="2364" spans="1:10" s="42" customFormat="1" ht="101.25">
      <c r="A2364" s="396">
        <v>19</v>
      </c>
      <c r="B2364" s="435" t="s">
        <v>4696</v>
      </c>
      <c r="C2364" s="21" t="s">
        <v>4697</v>
      </c>
      <c r="D2364" s="269">
        <v>1</v>
      </c>
      <c r="E2364" s="436">
        <v>104000</v>
      </c>
      <c r="F2364" s="437">
        <v>0</v>
      </c>
      <c r="G2364" s="438">
        <v>104000</v>
      </c>
      <c r="H2364" s="439">
        <v>40984</v>
      </c>
      <c r="I2364" s="44" t="s">
        <v>4698</v>
      </c>
      <c r="J2364" s="105"/>
    </row>
    <row r="2365" spans="1:10" s="42" customFormat="1" ht="101.25">
      <c r="A2365" s="396">
        <v>20</v>
      </c>
      <c r="B2365" s="435" t="s">
        <v>4702</v>
      </c>
      <c r="C2365" s="21" t="s">
        <v>4703</v>
      </c>
      <c r="D2365" s="269">
        <v>1</v>
      </c>
      <c r="E2365" s="436">
        <v>44150.400000000001</v>
      </c>
      <c r="F2365" s="437">
        <v>0</v>
      </c>
      <c r="G2365" s="438">
        <v>44150.400000000001</v>
      </c>
      <c r="H2365" s="439">
        <v>41648</v>
      </c>
      <c r="I2365" s="44" t="s">
        <v>4674</v>
      </c>
      <c r="J2365" s="105"/>
    </row>
    <row r="2366" spans="1:10" s="42" customFormat="1" ht="101.25">
      <c r="A2366" s="396">
        <v>21</v>
      </c>
      <c r="B2366" s="435" t="s">
        <v>4704</v>
      </c>
      <c r="C2366" s="21" t="s">
        <v>4703</v>
      </c>
      <c r="D2366" s="269">
        <v>1</v>
      </c>
      <c r="E2366" s="436">
        <v>59270.400000000001</v>
      </c>
      <c r="F2366" s="437">
        <v>0</v>
      </c>
      <c r="G2366" s="438">
        <v>59270.400000000001</v>
      </c>
      <c r="H2366" s="439">
        <v>41648</v>
      </c>
      <c r="I2366" s="44" t="s">
        <v>4674</v>
      </c>
      <c r="J2366" s="105"/>
    </row>
    <row r="2367" spans="1:10" s="42" customFormat="1" ht="101.25">
      <c r="A2367" s="396">
        <v>22</v>
      </c>
      <c r="B2367" s="435" t="s">
        <v>4705</v>
      </c>
      <c r="C2367" s="21" t="s">
        <v>4706</v>
      </c>
      <c r="D2367" s="269">
        <v>1</v>
      </c>
      <c r="E2367" s="436">
        <v>108038.44</v>
      </c>
      <c r="F2367" s="437">
        <v>0</v>
      </c>
      <c r="G2367" s="438">
        <v>108038.44</v>
      </c>
      <c r="H2367" s="439">
        <v>41648</v>
      </c>
      <c r="I2367" s="44" t="s">
        <v>4674</v>
      </c>
      <c r="J2367" s="105"/>
    </row>
    <row r="2368" spans="1:10" s="42" customFormat="1" ht="101.25">
      <c r="A2368" s="396">
        <v>23</v>
      </c>
      <c r="B2368" s="435" t="s">
        <v>4707</v>
      </c>
      <c r="C2368" s="21" t="s">
        <v>4708</v>
      </c>
      <c r="D2368" s="269">
        <v>1</v>
      </c>
      <c r="E2368" s="436">
        <v>53040</v>
      </c>
      <c r="F2368" s="437">
        <v>0</v>
      </c>
      <c r="G2368" s="438">
        <v>53040</v>
      </c>
      <c r="H2368" s="439">
        <v>41648</v>
      </c>
      <c r="I2368" s="44" t="s">
        <v>4674</v>
      </c>
      <c r="J2368" s="105"/>
    </row>
    <row r="2369" spans="1:10" s="42" customFormat="1" ht="101.25">
      <c r="A2369" s="396">
        <v>24</v>
      </c>
      <c r="B2369" s="435" t="s">
        <v>4688</v>
      </c>
      <c r="C2369" s="21" t="s">
        <v>4689</v>
      </c>
      <c r="D2369" s="269">
        <v>1</v>
      </c>
      <c r="E2369" s="436">
        <v>50000</v>
      </c>
      <c r="F2369" s="437">
        <v>0</v>
      </c>
      <c r="G2369" s="438">
        <v>50000</v>
      </c>
      <c r="H2369" s="439">
        <v>41648</v>
      </c>
      <c r="I2369" s="44" t="s">
        <v>4674</v>
      </c>
      <c r="J2369" s="105"/>
    </row>
    <row r="2370" spans="1:10" s="42" customFormat="1" ht="101.25">
      <c r="A2370" s="396">
        <v>25</v>
      </c>
      <c r="B2370" s="435" t="s">
        <v>4709</v>
      </c>
      <c r="C2370" s="21" t="s">
        <v>4689</v>
      </c>
      <c r="D2370" s="269">
        <v>1</v>
      </c>
      <c r="E2370" s="436">
        <v>44800</v>
      </c>
      <c r="F2370" s="437">
        <v>0</v>
      </c>
      <c r="G2370" s="438">
        <v>44800</v>
      </c>
      <c r="H2370" s="439">
        <v>41648</v>
      </c>
      <c r="I2370" s="44" t="s">
        <v>4674</v>
      </c>
      <c r="J2370" s="105"/>
    </row>
    <row r="2371" spans="1:10" s="42" customFormat="1" ht="101.25">
      <c r="A2371" s="396">
        <v>26</v>
      </c>
      <c r="B2371" s="435" t="s">
        <v>4710</v>
      </c>
      <c r="C2371" s="21" t="s">
        <v>4711</v>
      </c>
      <c r="D2371" s="269">
        <v>1</v>
      </c>
      <c r="E2371" s="436">
        <v>44500</v>
      </c>
      <c r="F2371" s="437">
        <v>0</v>
      </c>
      <c r="G2371" s="441">
        <v>44500</v>
      </c>
      <c r="H2371" s="439">
        <v>41648</v>
      </c>
      <c r="I2371" s="44" t="s">
        <v>4674</v>
      </c>
      <c r="J2371" s="105"/>
    </row>
    <row r="2372" spans="1:10" s="42" customFormat="1" ht="101.25">
      <c r="A2372" s="396">
        <v>27</v>
      </c>
      <c r="B2372" s="435" t="s">
        <v>4712</v>
      </c>
      <c r="C2372" s="21" t="s">
        <v>4689</v>
      </c>
      <c r="D2372" s="269">
        <v>1</v>
      </c>
      <c r="E2372" s="436">
        <v>47680</v>
      </c>
      <c r="F2372" s="437">
        <v>0</v>
      </c>
      <c r="G2372" s="438">
        <v>47680</v>
      </c>
      <c r="H2372" s="439">
        <v>41648</v>
      </c>
      <c r="I2372" s="44" t="s">
        <v>4674</v>
      </c>
      <c r="J2372" s="105"/>
    </row>
    <row r="2373" spans="1:10" s="42" customFormat="1" ht="101.25">
      <c r="A2373" s="396">
        <v>28</v>
      </c>
      <c r="B2373" s="435" t="s">
        <v>4713</v>
      </c>
      <c r="C2373" s="21" t="s">
        <v>4714</v>
      </c>
      <c r="D2373" s="269">
        <v>1</v>
      </c>
      <c r="E2373" s="436">
        <v>59893.04</v>
      </c>
      <c r="F2373" s="436">
        <v>4990.9399999999996</v>
      </c>
      <c r="G2373" s="438">
        <f t="shared" ref="G2373:G2385" si="63">E2373-F2373</f>
        <v>54902.1</v>
      </c>
      <c r="H2373" s="439">
        <v>42873</v>
      </c>
      <c r="I2373" s="44" t="s">
        <v>4715</v>
      </c>
      <c r="J2373" s="105"/>
    </row>
    <row r="2374" spans="1:10" s="42" customFormat="1" ht="101.25">
      <c r="A2374" s="396">
        <v>29</v>
      </c>
      <c r="B2374" s="435" t="s">
        <v>4713</v>
      </c>
      <c r="C2374" s="21" t="s">
        <v>4714</v>
      </c>
      <c r="D2374" s="269">
        <v>1</v>
      </c>
      <c r="E2374" s="436">
        <v>59893.04</v>
      </c>
      <c r="F2374" s="436">
        <v>4990.9399999999996</v>
      </c>
      <c r="G2374" s="438">
        <f t="shared" si="63"/>
        <v>54902.1</v>
      </c>
      <c r="H2374" s="439">
        <v>42873</v>
      </c>
      <c r="I2374" s="44" t="s">
        <v>4715</v>
      </c>
      <c r="J2374" s="105"/>
    </row>
    <row r="2375" spans="1:10" s="42" customFormat="1" ht="101.25">
      <c r="A2375" s="396">
        <v>30</v>
      </c>
      <c r="B2375" s="435" t="s">
        <v>4713</v>
      </c>
      <c r="C2375" s="21" t="s">
        <v>4714</v>
      </c>
      <c r="D2375" s="269">
        <v>1</v>
      </c>
      <c r="E2375" s="436">
        <v>59893.04</v>
      </c>
      <c r="F2375" s="436">
        <v>4990.9399999999996</v>
      </c>
      <c r="G2375" s="438">
        <f t="shared" si="63"/>
        <v>54902.1</v>
      </c>
      <c r="H2375" s="439">
        <v>42873</v>
      </c>
      <c r="I2375" s="44" t="s">
        <v>4715</v>
      </c>
      <c r="J2375" s="105"/>
    </row>
    <row r="2376" spans="1:10" s="42" customFormat="1" ht="101.25">
      <c r="A2376" s="396">
        <v>31</v>
      </c>
      <c r="B2376" s="435" t="s">
        <v>4713</v>
      </c>
      <c r="C2376" s="21" t="s">
        <v>4714</v>
      </c>
      <c r="D2376" s="269">
        <v>1</v>
      </c>
      <c r="E2376" s="436">
        <v>59893.04</v>
      </c>
      <c r="F2376" s="436">
        <v>4990.9399999999996</v>
      </c>
      <c r="G2376" s="438">
        <f t="shared" si="63"/>
        <v>54902.1</v>
      </c>
      <c r="H2376" s="439">
        <v>42873</v>
      </c>
      <c r="I2376" s="44" t="s">
        <v>4715</v>
      </c>
      <c r="J2376" s="105"/>
    </row>
    <row r="2377" spans="1:10" s="42" customFormat="1" ht="162">
      <c r="A2377" s="396">
        <v>32</v>
      </c>
      <c r="B2377" s="435" t="s">
        <v>4716</v>
      </c>
      <c r="C2377" s="21" t="s">
        <v>4717</v>
      </c>
      <c r="D2377" s="269">
        <v>1</v>
      </c>
      <c r="E2377" s="436">
        <v>71001</v>
      </c>
      <c r="F2377" s="436">
        <v>24512.25</v>
      </c>
      <c r="G2377" s="438">
        <f t="shared" si="63"/>
        <v>46488.75</v>
      </c>
      <c r="H2377" s="439">
        <v>42873</v>
      </c>
      <c r="I2377" s="44" t="s">
        <v>4715</v>
      </c>
      <c r="J2377" s="105"/>
    </row>
    <row r="2378" spans="1:10" s="42" customFormat="1" ht="162">
      <c r="A2378" s="396">
        <v>33</v>
      </c>
      <c r="B2378" s="435" t="s">
        <v>4716</v>
      </c>
      <c r="C2378" s="21" t="s">
        <v>4717</v>
      </c>
      <c r="D2378" s="269">
        <v>1</v>
      </c>
      <c r="E2378" s="436">
        <v>71001</v>
      </c>
      <c r="F2378" s="436">
        <v>24512.25</v>
      </c>
      <c r="G2378" s="438">
        <f t="shared" si="63"/>
        <v>46488.75</v>
      </c>
      <c r="H2378" s="439">
        <v>42873</v>
      </c>
      <c r="I2378" s="44" t="s">
        <v>4715</v>
      </c>
      <c r="J2378" s="105"/>
    </row>
    <row r="2379" spans="1:10" s="42" customFormat="1" ht="162">
      <c r="A2379" s="396">
        <v>34</v>
      </c>
      <c r="B2379" s="435" t="s">
        <v>4716</v>
      </c>
      <c r="C2379" s="21" t="s">
        <v>4717</v>
      </c>
      <c r="D2379" s="269">
        <v>1</v>
      </c>
      <c r="E2379" s="436">
        <v>71001</v>
      </c>
      <c r="F2379" s="436">
        <v>24512.25</v>
      </c>
      <c r="G2379" s="438">
        <f t="shared" si="63"/>
        <v>46488.75</v>
      </c>
      <c r="H2379" s="439">
        <v>42873</v>
      </c>
      <c r="I2379" s="44" t="s">
        <v>4715</v>
      </c>
      <c r="J2379" s="105"/>
    </row>
    <row r="2380" spans="1:10" s="42" customFormat="1" ht="162">
      <c r="A2380" s="396">
        <v>35</v>
      </c>
      <c r="B2380" s="435" t="s">
        <v>4716</v>
      </c>
      <c r="C2380" s="21" t="s">
        <v>4717</v>
      </c>
      <c r="D2380" s="269">
        <v>1</v>
      </c>
      <c r="E2380" s="436">
        <v>71001</v>
      </c>
      <c r="F2380" s="436">
        <v>24512.25</v>
      </c>
      <c r="G2380" s="438">
        <f t="shared" si="63"/>
        <v>46488.75</v>
      </c>
      <c r="H2380" s="439">
        <v>42873</v>
      </c>
      <c r="I2380" s="44" t="s">
        <v>4715</v>
      </c>
      <c r="J2380" s="105"/>
    </row>
    <row r="2381" spans="1:10" s="42" customFormat="1" ht="101.25">
      <c r="A2381" s="396">
        <v>36</v>
      </c>
      <c r="B2381" s="435" t="s">
        <v>4718</v>
      </c>
      <c r="C2381" s="21" t="s">
        <v>4719</v>
      </c>
      <c r="D2381" s="269">
        <v>1</v>
      </c>
      <c r="E2381" s="436">
        <v>46835</v>
      </c>
      <c r="F2381" s="436">
        <v>16169.2</v>
      </c>
      <c r="G2381" s="438">
        <f t="shared" si="63"/>
        <v>30665.8</v>
      </c>
      <c r="H2381" s="439">
        <v>42873</v>
      </c>
      <c r="I2381" s="44" t="s">
        <v>4715</v>
      </c>
      <c r="J2381" s="105"/>
    </row>
    <row r="2382" spans="1:10" s="42" customFormat="1" ht="101.25">
      <c r="A2382" s="396">
        <v>37</v>
      </c>
      <c r="B2382" s="435" t="s">
        <v>4720</v>
      </c>
      <c r="C2382" s="21" t="s">
        <v>4719</v>
      </c>
      <c r="D2382" s="269">
        <v>1</v>
      </c>
      <c r="E2382" s="436">
        <v>46835</v>
      </c>
      <c r="F2382" s="436">
        <v>16169.2</v>
      </c>
      <c r="G2382" s="438">
        <f t="shared" si="63"/>
        <v>30665.8</v>
      </c>
      <c r="H2382" s="439">
        <v>42873</v>
      </c>
      <c r="I2382" s="44" t="s">
        <v>4715</v>
      </c>
      <c r="J2382" s="105"/>
    </row>
    <row r="2383" spans="1:10" s="42" customFormat="1" ht="101.25">
      <c r="A2383" s="396">
        <v>38</v>
      </c>
      <c r="B2383" s="435" t="s">
        <v>4718</v>
      </c>
      <c r="C2383" s="21" t="s">
        <v>4719</v>
      </c>
      <c r="D2383" s="269">
        <v>1</v>
      </c>
      <c r="E2383" s="436">
        <v>46835</v>
      </c>
      <c r="F2383" s="436">
        <v>16169.2</v>
      </c>
      <c r="G2383" s="438">
        <f t="shared" si="63"/>
        <v>30665.8</v>
      </c>
      <c r="H2383" s="439">
        <v>42873</v>
      </c>
      <c r="I2383" s="44" t="s">
        <v>4715</v>
      </c>
      <c r="J2383" s="105"/>
    </row>
    <row r="2384" spans="1:10" s="42" customFormat="1" ht="101.25">
      <c r="A2384" s="396">
        <v>39</v>
      </c>
      <c r="B2384" s="435" t="s">
        <v>4718</v>
      </c>
      <c r="C2384" s="21" t="s">
        <v>4719</v>
      </c>
      <c r="D2384" s="269">
        <v>1</v>
      </c>
      <c r="E2384" s="436">
        <v>46835</v>
      </c>
      <c r="F2384" s="436">
        <v>16169.2</v>
      </c>
      <c r="G2384" s="438">
        <f t="shared" si="63"/>
        <v>30665.8</v>
      </c>
      <c r="H2384" s="439">
        <v>42873</v>
      </c>
      <c r="I2384" s="44" t="s">
        <v>4715</v>
      </c>
      <c r="J2384" s="105"/>
    </row>
    <row r="2385" spans="1:10" s="42" customFormat="1" ht="122.25" customHeight="1">
      <c r="A2385" s="396">
        <v>40</v>
      </c>
      <c r="B2385" s="435" t="s">
        <v>4721</v>
      </c>
      <c r="C2385" s="21" t="s">
        <v>4722</v>
      </c>
      <c r="D2385" s="269">
        <v>1</v>
      </c>
      <c r="E2385" s="436">
        <v>53250</v>
      </c>
      <c r="F2385" s="436">
        <v>15975</v>
      </c>
      <c r="G2385" s="438">
        <f t="shared" si="63"/>
        <v>37275</v>
      </c>
      <c r="H2385" s="439">
        <v>41998</v>
      </c>
      <c r="I2385" s="44" t="s">
        <v>4723</v>
      </c>
      <c r="J2385" s="105"/>
    </row>
    <row r="2386" spans="1:10" s="42" customFormat="1" ht="101.25">
      <c r="A2386" s="396">
        <v>41</v>
      </c>
      <c r="B2386" s="435" t="s">
        <v>4724</v>
      </c>
      <c r="C2386" s="21" t="s">
        <v>4725</v>
      </c>
      <c r="D2386" s="269">
        <v>1</v>
      </c>
      <c r="E2386" s="436">
        <v>134500</v>
      </c>
      <c r="F2386" s="437">
        <v>0</v>
      </c>
      <c r="G2386" s="438">
        <v>134500</v>
      </c>
      <c r="H2386" s="439">
        <v>41648</v>
      </c>
      <c r="I2386" s="44" t="s">
        <v>4674</v>
      </c>
      <c r="J2386" s="105"/>
    </row>
    <row r="2387" spans="1:10" s="42" customFormat="1" ht="101.25">
      <c r="A2387" s="396">
        <v>42</v>
      </c>
      <c r="B2387" s="435" t="s">
        <v>4726</v>
      </c>
      <c r="C2387" s="21" t="s">
        <v>4727</v>
      </c>
      <c r="D2387" s="269">
        <v>1</v>
      </c>
      <c r="E2387" s="436">
        <v>102000</v>
      </c>
      <c r="F2387" s="437">
        <v>0</v>
      </c>
      <c r="G2387" s="438">
        <v>102000</v>
      </c>
      <c r="H2387" s="439">
        <v>41648</v>
      </c>
      <c r="I2387" s="44" t="s">
        <v>4674</v>
      </c>
      <c r="J2387" s="105"/>
    </row>
    <row r="2388" spans="1:10" s="42" customFormat="1" ht="101.25">
      <c r="A2388" s="396">
        <v>43</v>
      </c>
      <c r="B2388" s="435" t="s">
        <v>4728</v>
      </c>
      <c r="C2388" s="21" t="s">
        <v>4729</v>
      </c>
      <c r="D2388" s="269">
        <v>1</v>
      </c>
      <c r="E2388" s="436">
        <v>59500</v>
      </c>
      <c r="F2388" s="437">
        <v>0</v>
      </c>
      <c r="G2388" s="438">
        <v>59500</v>
      </c>
      <c r="H2388" s="439">
        <v>41648</v>
      </c>
      <c r="I2388" s="44" t="s">
        <v>4674</v>
      </c>
      <c r="J2388" s="105"/>
    </row>
    <row r="2389" spans="1:10" s="42" customFormat="1" ht="101.25">
      <c r="A2389" s="396">
        <v>44</v>
      </c>
      <c r="B2389" s="435" t="s">
        <v>4730</v>
      </c>
      <c r="C2389" s="21" t="s">
        <v>4731</v>
      </c>
      <c r="D2389" s="269">
        <v>1</v>
      </c>
      <c r="E2389" s="436">
        <v>55500</v>
      </c>
      <c r="F2389" s="437">
        <v>0</v>
      </c>
      <c r="G2389" s="438">
        <v>55500</v>
      </c>
      <c r="H2389" s="439">
        <v>41648</v>
      </c>
      <c r="I2389" s="44" t="s">
        <v>4674</v>
      </c>
      <c r="J2389" s="105"/>
    </row>
    <row r="2390" spans="1:10" s="42" customFormat="1" ht="101.25">
      <c r="A2390" s="396">
        <v>45</v>
      </c>
      <c r="B2390" s="435" t="s">
        <v>4732</v>
      </c>
      <c r="C2390" s="21" t="s">
        <v>4733</v>
      </c>
      <c r="D2390" s="269">
        <v>1</v>
      </c>
      <c r="E2390" s="436">
        <v>60892</v>
      </c>
      <c r="F2390" s="437">
        <v>0</v>
      </c>
      <c r="G2390" s="438">
        <v>60892</v>
      </c>
      <c r="H2390" s="439">
        <v>41648</v>
      </c>
      <c r="I2390" s="44" t="s">
        <v>4674</v>
      </c>
      <c r="J2390" s="105"/>
    </row>
    <row r="2391" spans="1:10" s="42" customFormat="1" ht="101.25">
      <c r="A2391" s="396">
        <v>46</v>
      </c>
      <c r="B2391" s="435" t="s">
        <v>4734</v>
      </c>
      <c r="C2391" s="21" t="s">
        <v>4733</v>
      </c>
      <c r="D2391" s="269">
        <v>1</v>
      </c>
      <c r="E2391" s="436">
        <v>263000</v>
      </c>
      <c r="F2391" s="437">
        <v>0</v>
      </c>
      <c r="G2391" s="438">
        <v>263000</v>
      </c>
      <c r="H2391" s="439">
        <v>41648</v>
      </c>
      <c r="I2391" s="44" t="s">
        <v>4674</v>
      </c>
      <c r="J2391" s="105"/>
    </row>
    <row r="2392" spans="1:10" s="42" customFormat="1" ht="101.25">
      <c r="A2392" s="396">
        <v>47</v>
      </c>
      <c r="B2392" s="435" t="s">
        <v>4712</v>
      </c>
      <c r="C2392" s="21" t="s">
        <v>4689</v>
      </c>
      <c r="D2392" s="269">
        <v>1</v>
      </c>
      <c r="E2392" s="436">
        <v>41920</v>
      </c>
      <c r="F2392" s="437">
        <v>0</v>
      </c>
      <c r="G2392" s="438">
        <v>41920</v>
      </c>
      <c r="H2392" s="439">
        <v>41648</v>
      </c>
      <c r="I2392" s="44" t="s">
        <v>4674</v>
      </c>
      <c r="J2392" s="105"/>
    </row>
    <row r="2393" spans="1:10" s="42" customFormat="1" ht="101.25">
      <c r="A2393" s="396">
        <v>48</v>
      </c>
      <c r="B2393" s="435" t="s">
        <v>4735</v>
      </c>
      <c r="C2393" s="21" t="s">
        <v>4733</v>
      </c>
      <c r="D2393" s="269">
        <v>1</v>
      </c>
      <c r="E2393" s="436">
        <v>153300</v>
      </c>
      <c r="F2393" s="437">
        <v>0</v>
      </c>
      <c r="G2393" s="438">
        <v>153300</v>
      </c>
      <c r="H2393" s="439">
        <v>41648</v>
      </c>
      <c r="I2393" s="44" t="s">
        <v>4674</v>
      </c>
      <c r="J2393" s="105"/>
    </row>
    <row r="2394" spans="1:10" s="42" customFormat="1" ht="101.25">
      <c r="A2394" s="396">
        <v>49</v>
      </c>
      <c r="B2394" s="435" t="s">
        <v>4736</v>
      </c>
      <c r="C2394" s="21" t="s">
        <v>4673</v>
      </c>
      <c r="D2394" s="269">
        <v>1</v>
      </c>
      <c r="E2394" s="436">
        <v>44800</v>
      </c>
      <c r="F2394" s="437">
        <v>0</v>
      </c>
      <c r="G2394" s="438">
        <v>44800</v>
      </c>
      <c r="H2394" s="439">
        <v>41648</v>
      </c>
      <c r="I2394" s="44" t="s">
        <v>4674</v>
      </c>
      <c r="J2394" s="105"/>
    </row>
    <row r="2395" spans="1:10" s="42" customFormat="1" ht="81">
      <c r="A2395" s="396">
        <v>50</v>
      </c>
      <c r="B2395" s="435" t="s">
        <v>4737</v>
      </c>
      <c r="C2395" s="21" t="s">
        <v>4738</v>
      </c>
      <c r="D2395" s="269">
        <v>1</v>
      </c>
      <c r="E2395" s="436">
        <v>48000</v>
      </c>
      <c r="F2395" s="437">
        <v>0</v>
      </c>
      <c r="G2395" s="438">
        <v>48000</v>
      </c>
      <c r="H2395" s="439">
        <v>40903</v>
      </c>
      <c r="I2395" s="44" t="s">
        <v>4739</v>
      </c>
      <c r="J2395" s="105"/>
    </row>
    <row r="2396" spans="1:10" s="42" customFormat="1" ht="101.25">
      <c r="A2396" s="396">
        <v>51</v>
      </c>
      <c r="B2396" s="435" t="s">
        <v>4740</v>
      </c>
      <c r="C2396" s="21" t="s">
        <v>4741</v>
      </c>
      <c r="D2396" s="269">
        <v>1</v>
      </c>
      <c r="E2396" s="436">
        <v>59826</v>
      </c>
      <c r="F2396" s="437">
        <v>0</v>
      </c>
      <c r="G2396" s="438">
        <v>59826</v>
      </c>
      <c r="H2396" s="439">
        <v>39445</v>
      </c>
      <c r="I2396" s="44" t="s">
        <v>4742</v>
      </c>
      <c r="J2396" s="105"/>
    </row>
    <row r="2397" spans="1:10" s="42" customFormat="1" ht="101.25">
      <c r="A2397" s="396">
        <v>52</v>
      </c>
      <c r="B2397" s="435" t="s">
        <v>4743</v>
      </c>
      <c r="C2397" s="21" t="s">
        <v>4741</v>
      </c>
      <c r="D2397" s="269">
        <v>1</v>
      </c>
      <c r="E2397" s="436">
        <v>77230</v>
      </c>
      <c r="F2397" s="437">
        <v>0</v>
      </c>
      <c r="G2397" s="438">
        <v>77230</v>
      </c>
      <c r="H2397" s="439">
        <v>39445</v>
      </c>
      <c r="I2397" s="44" t="s">
        <v>4742</v>
      </c>
      <c r="J2397" s="105"/>
    </row>
    <row r="2398" spans="1:10" s="42" customFormat="1" ht="81">
      <c r="A2398" s="396">
        <v>53</v>
      </c>
      <c r="B2398" s="435" t="s">
        <v>4744</v>
      </c>
      <c r="C2398" s="21" t="s">
        <v>4708</v>
      </c>
      <c r="D2398" s="269">
        <v>1</v>
      </c>
      <c r="E2398" s="436">
        <v>89600</v>
      </c>
      <c r="F2398" s="437">
        <v>0</v>
      </c>
      <c r="G2398" s="438">
        <v>89600</v>
      </c>
      <c r="H2398" s="439">
        <v>39808</v>
      </c>
      <c r="I2398" s="44" t="s">
        <v>4745</v>
      </c>
      <c r="J2398" s="105"/>
    </row>
    <row r="2399" spans="1:10" s="42" customFormat="1" ht="101.25">
      <c r="A2399" s="396">
        <v>54</v>
      </c>
      <c r="B2399" s="435" t="s">
        <v>4712</v>
      </c>
      <c r="C2399" s="21" t="s">
        <v>4689</v>
      </c>
      <c r="D2399" s="269">
        <v>1</v>
      </c>
      <c r="E2399" s="436">
        <v>47570</v>
      </c>
      <c r="F2399" s="437">
        <v>0</v>
      </c>
      <c r="G2399" s="438">
        <v>47570</v>
      </c>
      <c r="H2399" s="439">
        <v>39792</v>
      </c>
      <c r="I2399" s="44" t="s">
        <v>4746</v>
      </c>
      <c r="J2399" s="105"/>
    </row>
    <row r="2400" spans="1:10" s="42" customFormat="1" ht="60.75">
      <c r="A2400" s="396">
        <v>55</v>
      </c>
      <c r="B2400" s="435" t="s">
        <v>4747</v>
      </c>
      <c r="C2400" s="21" t="s">
        <v>4664</v>
      </c>
      <c r="D2400" s="269">
        <v>1</v>
      </c>
      <c r="E2400" s="436">
        <v>77528.36</v>
      </c>
      <c r="F2400" s="437">
        <v>0</v>
      </c>
      <c r="G2400" s="438">
        <v>77528.36</v>
      </c>
      <c r="H2400" s="439">
        <v>38078</v>
      </c>
      <c r="I2400" s="44" t="s">
        <v>4748</v>
      </c>
      <c r="J2400" s="105"/>
    </row>
    <row r="2401" spans="1:10" s="42" customFormat="1" ht="101.25">
      <c r="A2401" s="396">
        <v>56</v>
      </c>
      <c r="B2401" s="435" t="s">
        <v>4713</v>
      </c>
      <c r="C2401" s="21" t="s">
        <v>4714</v>
      </c>
      <c r="D2401" s="269">
        <v>1</v>
      </c>
      <c r="E2401" s="436">
        <v>59893.04</v>
      </c>
      <c r="F2401" s="436">
        <v>4990.9399999999996</v>
      </c>
      <c r="G2401" s="438">
        <f t="shared" ref="G2401:G2407" si="64">E2401-F2401</f>
        <v>54902.1</v>
      </c>
      <c r="H2401" s="439">
        <v>42873</v>
      </c>
      <c r="I2401" s="44" t="s">
        <v>4715</v>
      </c>
      <c r="J2401" s="105"/>
    </row>
    <row r="2402" spans="1:10" s="42" customFormat="1" ht="101.25">
      <c r="A2402" s="396">
        <v>57</v>
      </c>
      <c r="B2402" s="435" t="s">
        <v>4713</v>
      </c>
      <c r="C2402" s="21" t="s">
        <v>4714</v>
      </c>
      <c r="D2402" s="269">
        <v>1</v>
      </c>
      <c r="E2402" s="436">
        <v>59893.04</v>
      </c>
      <c r="F2402" s="436">
        <v>4990.9399999999996</v>
      </c>
      <c r="G2402" s="438">
        <f t="shared" si="64"/>
        <v>54902.1</v>
      </c>
      <c r="H2402" s="439">
        <v>42873</v>
      </c>
      <c r="I2402" s="44" t="s">
        <v>4715</v>
      </c>
      <c r="J2402" s="105"/>
    </row>
    <row r="2403" spans="1:10" s="42" customFormat="1" ht="101.25">
      <c r="A2403" s="396">
        <v>58</v>
      </c>
      <c r="B2403" s="435" t="s">
        <v>4713</v>
      </c>
      <c r="C2403" s="21" t="s">
        <v>4714</v>
      </c>
      <c r="D2403" s="269">
        <v>1</v>
      </c>
      <c r="E2403" s="436">
        <v>59893.04</v>
      </c>
      <c r="F2403" s="436">
        <v>4990.9399999999996</v>
      </c>
      <c r="G2403" s="438">
        <f t="shared" si="64"/>
        <v>54902.1</v>
      </c>
      <c r="H2403" s="439">
        <v>42873</v>
      </c>
      <c r="I2403" s="44" t="s">
        <v>4715</v>
      </c>
      <c r="J2403" s="105"/>
    </row>
    <row r="2404" spans="1:10" s="42" customFormat="1" ht="101.25">
      <c r="A2404" s="396">
        <v>59</v>
      </c>
      <c r="B2404" s="435" t="s">
        <v>4713</v>
      </c>
      <c r="C2404" s="21" t="s">
        <v>4714</v>
      </c>
      <c r="D2404" s="269">
        <v>1</v>
      </c>
      <c r="E2404" s="436">
        <v>59893.04</v>
      </c>
      <c r="F2404" s="436">
        <v>4990.9399999999996</v>
      </c>
      <c r="G2404" s="438">
        <f t="shared" si="64"/>
        <v>54902.1</v>
      </c>
      <c r="H2404" s="439">
        <v>42873</v>
      </c>
      <c r="I2404" s="44" t="s">
        <v>4715</v>
      </c>
      <c r="J2404" s="105"/>
    </row>
    <row r="2405" spans="1:10" s="42" customFormat="1" ht="101.25">
      <c r="A2405" s="396">
        <v>60</v>
      </c>
      <c r="B2405" s="435" t="s">
        <v>4713</v>
      </c>
      <c r="C2405" s="21" t="s">
        <v>4714</v>
      </c>
      <c r="D2405" s="269">
        <v>1</v>
      </c>
      <c r="E2405" s="436">
        <v>59893.04</v>
      </c>
      <c r="F2405" s="436">
        <v>4990.9399999999996</v>
      </c>
      <c r="G2405" s="438">
        <f t="shared" si="64"/>
        <v>54902.1</v>
      </c>
      <c r="H2405" s="439">
        <v>42873</v>
      </c>
      <c r="I2405" s="44" t="s">
        <v>4715</v>
      </c>
      <c r="J2405" s="105"/>
    </row>
    <row r="2406" spans="1:10" s="42" customFormat="1" ht="101.25">
      <c r="A2406" s="396">
        <v>61</v>
      </c>
      <c r="B2406" s="435" t="s">
        <v>4713</v>
      </c>
      <c r="C2406" s="21" t="s">
        <v>4714</v>
      </c>
      <c r="D2406" s="269">
        <v>1</v>
      </c>
      <c r="E2406" s="436">
        <v>59893.04</v>
      </c>
      <c r="F2406" s="436">
        <v>4990.9399999999996</v>
      </c>
      <c r="G2406" s="438">
        <f t="shared" si="64"/>
        <v>54902.1</v>
      </c>
      <c r="H2406" s="439">
        <v>42873</v>
      </c>
      <c r="I2406" s="44" t="s">
        <v>4715</v>
      </c>
      <c r="J2406" s="105"/>
    </row>
    <row r="2407" spans="1:10" s="42" customFormat="1" ht="101.25">
      <c r="A2407" s="396">
        <v>62</v>
      </c>
      <c r="B2407" s="435" t="s">
        <v>4713</v>
      </c>
      <c r="C2407" s="21" t="s">
        <v>4714</v>
      </c>
      <c r="D2407" s="269">
        <v>1</v>
      </c>
      <c r="E2407" s="436">
        <v>59893.04</v>
      </c>
      <c r="F2407" s="436">
        <v>4990.9399999999996</v>
      </c>
      <c r="G2407" s="438">
        <f t="shared" si="64"/>
        <v>54902.1</v>
      </c>
      <c r="H2407" s="439">
        <v>42873</v>
      </c>
      <c r="I2407" s="44" t="s">
        <v>4715</v>
      </c>
      <c r="J2407" s="105"/>
    </row>
    <row r="2408" spans="1:10" s="42" customFormat="1" ht="121.5">
      <c r="A2408" s="396">
        <v>63</v>
      </c>
      <c r="B2408" s="435" t="s">
        <v>4749</v>
      </c>
      <c r="C2408" s="21" t="s">
        <v>4750</v>
      </c>
      <c r="D2408" s="269">
        <v>1</v>
      </c>
      <c r="E2408" s="436">
        <v>45864</v>
      </c>
      <c r="F2408" s="398">
        <v>15834</v>
      </c>
      <c r="G2408" s="440">
        <f t="shared" ref="G2408:G2417" si="65">E2408-F2408</f>
        <v>30030</v>
      </c>
      <c r="H2408" s="439">
        <v>42873</v>
      </c>
      <c r="I2408" s="44" t="s">
        <v>4715</v>
      </c>
      <c r="J2408" s="105"/>
    </row>
    <row r="2409" spans="1:10" s="42" customFormat="1" ht="121.5">
      <c r="A2409" s="396">
        <v>64</v>
      </c>
      <c r="B2409" s="435" t="s">
        <v>4749</v>
      </c>
      <c r="C2409" s="21" t="s">
        <v>4750</v>
      </c>
      <c r="D2409" s="269">
        <v>1</v>
      </c>
      <c r="E2409" s="436">
        <v>45864</v>
      </c>
      <c r="F2409" s="398">
        <v>15834</v>
      </c>
      <c r="G2409" s="440">
        <f t="shared" ref="G2409:G2415" si="66">E2409-F2409</f>
        <v>30030</v>
      </c>
      <c r="H2409" s="439">
        <v>42873</v>
      </c>
      <c r="I2409" s="44" t="s">
        <v>4715</v>
      </c>
      <c r="J2409" s="105"/>
    </row>
    <row r="2410" spans="1:10" s="42" customFormat="1" ht="121.5">
      <c r="A2410" s="396">
        <v>65</v>
      </c>
      <c r="B2410" s="435" t="s">
        <v>4749</v>
      </c>
      <c r="C2410" s="21" t="s">
        <v>4750</v>
      </c>
      <c r="D2410" s="269">
        <v>1</v>
      </c>
      <c r="E2410" s="436">
        <v>45864</v>
      </c>
      <c r="F2410" s="398">
        <v>15834</v>
      </c>
      <c r="G2410" s="440">
        <f t="shared" si="66"/>
        <v>30030</v>
      </c>
      <c r="H2410" s="439">
        <v>42873</v>
      </c>
      <c r="I2410" s="44" t="s">
        <v>4715</v>
      </c>
      <c r="J2410" s="105"/>
    </row>
    <row r="2411" spans="1:10" s="42" customFormat="1" ht="121.5">
      <c r="A2411" s="396">
        <v>66</v>
      </c>
      <c r="B2411" s="435" t="s">
        <v>4749</v>
      </c>
      <c r="C2411" s="21" t="s">
        <v>4750</v>
      </c>
      <c r="D2411" s="269">
        <v>1</v>
      </c>
      <c r="E2411" s="436">
        <v>45864</v>
      </c>
      <c r="F2411" s="398">
        <v>15834</v>
      </c>
      <c r="G2411" s="440">
        <f t="shared" si="66"/>
        <v>30030</v>
      </c>
      <c r="H2411" s="439">
        <v>42873</v>
      </c>
      <c r="I2411" s="44" t="s">
        <v>4715</v>
      </c>
      <c r="J2411" s="105"/>
    </row>
    <row r="2412" spans="1:10" s="42" customFormat="1" ht="121.5">
      <c r="A2412" s="396">
        <v>67</v>
      </c>
      <c r="B2412" s="435" t="s">
        <v>4749</v>
      </c>
      <c r="C2412" s="21" t="s">
        <v>4750</v>
      </c>
      <c r="D2412" s="269">
        <v>1</v>
      </c>
      <c r="E2412" s="436">
        <v>45864</v>
      </c>
      <c r="F2412" s="398">
        <v>15834</v>
      </c>
      <c r="G2412" s="440">
        <f t="shared" si="66"/>
        <v>30030</v>
      </c>
      <c r="H2412" s="439">
        <v>42873</v>
      </c>
      <c r="I2412" s="44" t="s">
        <v>4715</v>
      </c>
      <c r="J2412" s="105"/>
    </row>
    <row r="2413" spans="1:10" s="42" customFormat="1" ht="121.5">
      <c r="A2413" s="396">
        <v>68</v>
      </c>
      <c r="B2413" s="435" t="s">
        <v>4749</v>
      </c>
      <c r="C2413" s="21" t="s">
        <v>4750</v>
      </c>
      <c r="D2413" s="269">
        <v>1</v>
      </c>
      <c r="E2413" s="436">
        <v>45864</v>
      </c>
      <c r="F2413" s="398">
        <v>15834</v>
      </c>
      <c r="G2413" s="440">
        <f t="shared" si="66"/>
        <v>30030</v>
      </c>
      <c r="H2413" s="439">
        <v>42873</v>
      </c>
      <c r="I2413" s="44" t="s">
        <v>4715</v>
      </c>
      <c r="J2413" s="105"/>
    </row>
    <row r="2414" spans="1:10" s="42" customFormat="1" ht="121.5">
      <c r="A2414" s="396">
        <v>69</v>
      </c>
      <c r="B2414" s="435" t="s">
        <v>4749</v>
      </c>
      <c r="C2414" s="21" t="s">
        <v>4750</v>
      </c>
      <c r="D2414" s="269">
        <v>1</v>
      </c>
      <c r="E2414" s="436">
        <v>45864</v>
      </c>
      <c r="F2414" s="398">
        <v>15834</v>
      </c>
      <c r="G2414" s="440">
        <f t="shared" si="66"/>
        <v>30030</v>
      </c>
      <c r="H2414" s="439">
        <v>42873</v>
      </c>
      <c r="I2414" s="44" t="s">
        <v>4715</v>
      </c>
      <c r="J2414" s="105"/>
    </row>
    <row r="2415" spans="1:10" s="42" customFormat="1" ht="121.5">
      <c r="A2415" s="396">
        <v>70</v>
      </c>
      <c r="B2415" s="435" t="s">
        <v>4749</v>
      </c>
      <c r="C2415" s="21" t="s">
        <v>4750</v>
      </c>
      <c r="D2415" s="269">
        <v>1</v>
      </c>
      <c r="E2415" s="436">
        <v>45864</v>
      </c>
      <c r="F2415" s="398">
        <v>15834</v>
      </c>
      <c r="G2415" s="440">
        <f t="shared" si="66"/>
        <v>30030</v>
      </c>
      <c r="H2415" s="439">
        <v>42873</v>
      </c>
      <c r="I2415" s="44" t="s">
        <v>4715</v>
      </c>
      <c r="J2415" s="105"/>
    </row>
    <row r="2416" spans="1:10" s="42" customFormat="1" ht="121.5">
      <c r="A2416" s="396">
        <v>71</v>
      </c>
      <c r="B2416" s="435" t="s">
        <v>4751</v>
      </c>
      <c r="C2416" s="21" t="s">
        <v>4752</v>
      </c>
      <c r="D2416" s="269">
        <v>1</v>
      </c>
      <c r="E2416" s="436">
        <v>44840</v>
      </c>
      <c r="F2416" s="398">
        <v>0</v>
      </c>
      <c r="G2416" s="440">
        <f t="shared" si="65"/>
        <v>44840</v>
      </c>
      <c r="H2416" s="439">
        <v>42559</v>
      </c>
      <c r="I2416" s="44" t="s">
        <v>4753</v>
      </c>
      <c r="J2416" s="105"/>
    </row>
    <row r="2417" spans="1:10" s="42" customFormat="1" ht="60.75">
      <c r="A2417" s="396">
        <v>72</v>
      </c>
      <c r="B2417" s="435" t="s">
        <v>4754</v>
      </c>
      <c r="C2417" s="21" t="s">
        <v>4755</v>
      </c>
      <c r="D2417" s="269">
        <v>1</v>
      </c>
      <c r="E2417" s="436">
        <v>43391.25</v>
      </c>
      <c r="F2417" s="398">
        <v>0</v>
      </c>
      <c r="G2417" s="440">
        <f t="shared" si="65"/>
        <v>43391.25</v>
      </c>
      <c r="H2417" s="439">
        <v>42562</v>
      </c>
      <c r="I2417" s="44" t="s">
        <v>4756</v>
      </c>
      <c r="J2417" s="105"/>
    </row>
    <row r="2418" spans="1:10" s="42" customFormat="1" ht="101.25">
      <c r="A2418" s="396">
        <v>73</v>
      </c>
      <c r="B2418" s="435" t="s">
        <v>4757</v>
      </c>
      <c r="C2418" s="21" t="s">
        <v>4689</v>
      </c>
      <c r="D2418" s="269">
        <v>1</v>
      </c>
      <c r="E2418" s="436">
        <v>44880</v>
      </c>
      <c r="F2418" s="437">
        <v>0</v>
      </c>
      <c r="G2418" s="438">
        <v>44880</v>
      </c>
      <c r="H2418" s="439">
        <v>41648</v>
      </c>
      <c r="I2418" s="44" t="s">
        <v>4674</v>
      </c>
      <c r="J2418" s="105"/>
    </row>
    <row r="2419" spans="1:10" s="42" customFormat="1" ht="101.25">
      <c r="A2419" s="396">
        <v>74</v>
      </c>
      <c r="B2419" s="435" t="s">
        <v>4709</v>
      </c>
      <c r="C2419" s="21" t="s">
        <v>4689</v>
      </c>
      <c r="D2419" s="269">
        <v>1</v>
      </c>
      <c r="E2419" s="436">
        <v>44880</v>
      </c>
      <c r="F2419" s="437">
        <v>0</v>
      </c>
      <c r="G2419" s="438">
        <v>44880</v>
      </c>
      <c r="H2419" s="439">
        <v>41648</v>
      </c>
      <c r="I2419" s="44" t="s">
        <v>4674</v>
      </c>
      <c r="J2419" s="105"/>
    </row>
    <row r="2420" spans="1:10" s="42" customFormat="1" ht="101.25">
      <c r="A2420" s="396">
        <v>75</v>
      </c>
      <c r="B2420" s="435" t="s">
        <v>4758</v>
      </c>
      <c r="C2420" s="21" t="s">
        <v>4731</v>
      </c>
      <c r="D2420" s="269">
        <v>1</v>
      </c>
      <c r="E2420" s="436">
        <v>40990</v>
      </c>
      <c r="F2420" s="437">
        <v>0</v>
      </c>
      <c r="G2420" s="438">
        <v>40990</v>
      </c>
      <c r="H2420" s="439">
        <v>41648</v>
      </c>
      <c r="I2420" s="44" t="s">
        <v>4674</v>
      </c>
      <c r="J2420" s="105"/>
    </row>
    <row r="2421" spans="1:10" s="42" customFormat="1" ht="101.25">
      <c r="A2421" s="396">
        <v>76</v>
      </c>
      <c r="B2421" s="435" t="s">
        <v>4757</v>
      </c>
      <c r="C2421" s="21" t="s">
        <v>4689</v>
      </c>
      <c r="D2421" s="269">
        <v>1</v>
      </c>
      <c r="E2421" s="436">
        <v>44880</v>
      </c>
      <c r="F2421" s="437">
        <v>0</v>
      </c>
      <c r="G2421" s="438">
        <v>44880</v>
      </c>
      <c r="H2421" s="439">
        <v>41648</v>
      </c>
      <c r="I2421" s="44" t="s">
        <v>4674</v>
      </c>
      <c r="J2421" s="105"/>
    </row>
    <row r="2422" spans="1:10" s="42" customFormat="1" ht="101.25">
      <c r="A2422" s="396">
        <v>77</v>
      </c>
      <c r="B2422" s="435" t="s">
        <v>4759</v>
      </c>
      <c r="C2422" s="21" t="s">
        <v>4727</v>
      </c>
      <c r="D2422" s="269">
        <v>1</v>
      </c>
      <c r="E2422" s="436">
        <v>74880</v>
      </c>
      <c r="F2422" s="437">
        <v>0</v>
      </c>
      <c r="G2422" s="438">
        <v>74880</v>
      </c>
      <c r="H2422" s="439">
        <v>41648</v>
      </c>
      <c r="I2422" s="44" t="s">
        <v>4674</v>
      </c>
      <c r="J2422" s="105"/>
    </row>
    <row r="2423" spans="1:10" s="42" customFormat="1" ht="101.25">
      <c r="A2423" s="396">
        <v>78</v>
      </c>
      <c r="B2423" s="435" t="s">
        <v>4707</v>
      </c>
      <c r="C2423" s="21" t="s">
        <v>4708</v>
      </c>
      <c r="D2423" s="269">
        <v>1</v>
      </c>
      <c r="E2423" s="436">
        <v>49617</v>
      </c>
      <c r="F2423" s="437">
        <v>0</v>
      </c>
      <c r="G2423" s="438">
        <v>49617</v>
      </c>
      <c r="H2423" s="439">
        <v>41648</v>
      </c>
      <c r="I2423" s="44" t="s">
        <v>4674</v>
      </c>
      <c r="J2423" s="105"/>
    </row>
    <row r="2424" spans="1:10" s="42" customFormat="1" ht="101.25">
      <c r="A2424" s="396">
        <v>79</v>
      </c>
      <c r="B2424" s="435" t="s">
        <v>4757</v>
      </c>
      <c r="C2424" s="21" t="s">
        <v>4689</v>
      </c>
      <c r="D2424" s="269">
        <v>1</v>
      </c>
      <c r="E2424" s="436">
        <v>44880</v>
      </c>
      <c r="F2424" s="437">
        <v>0</v>
      </c>
      <c r="G2424" s="438">
        <v>44880</v>
      </c>
      <c r="H2424" s="439">
        <v>41648</v>
      </c>
      <c r="I2424" s="44" t="s">
        <v>4674</v>
      </c>
      <c r="J2424" s="105"/>
    </row>
    <row r="2425" spans="1:10" s="42" customFormat="1" ht="101.25">
      <c r="A2425" s="396">
        <v>80</v>
      </c>
      <c r="B2425" s="435" t="s">
        <v>4760</v>
      </c>
      <c r="C2425" s="21" t="s">
        <v>4689</v>
      </c>
      <c r="D2425" s="269">
        <v>1</v>
      </c>
      <c r="E2425" s="436">
        <v>48900</v>
      </c>
      <c r="F2425" s="437">
        <v>0</v>
      </c>
      <c r="G2425" s="438">
        <v>48900</v>
      </c>
      <c r="H2425" s="439">
        <v>41648</v>
      </c>
      <c r="I2425" s="44" t="s">
        <v>4674</v>
      </c>
      <c r="J2425" s="105"/>
    </row>
    <row r="2426" spans="1:10" s="42" customFormat="1" ht="101.25">
      <c r="A2426" s="396">
        <v>81</v>
      </c>
      <c r="B2426" s="435" t="s">
        <v>4761</v>
      </c>
      <c r="C2426" s="21" t="s">
        <v>4762</v>
      </c>
      <c r="D2426" s="269">
        <v>1</v>
      </c>
      <c r="E2426" s="436">
        <v>98830</v>
      </c>
      <c r="F2426" s="437">
        <v>0</v>
      </c>
      <c r="G2426" s="438">
        <v>98830</v>
      </c>
      <c r="H2426" s="439">
        <v>41648</v>
      </c>
      <c r="I2426" s="44" t="s">
        <v>4674</v>
      </c>
      <c r="J2426" s="105"/>
    </row>
    <row r="2427" spans="1:10" s="42" customFormat="1" ht="101.25">
      <c r="A2427" s="396">
        <v>82</v>
      </c>
      <c r="B2427" s="435" t="s">
        <v>4763</v>
      </c>
      <c r="C2427" s="21" t="s">
        <v>4764</v>
      </c>
      <c r="D2427" s="269">
        <v>1</v>
      </c>
      <c r="E2427" s="436">
        <v>67104</v>
      </c>
      <c r="F2427" s="437">
        <v>0</v>
      </c>
      <c r="G2427" s="438">
        <v>67104</v>
      </c>
      <c r="H2427" s="439">
        <v>41648</v>
      </c>
      <c r="I2427" s="44" t="s">
        <v>4674</v>
      </c>
      <c r="J2427" s="105"/>
    </row>
    <row r="2428" spans="1:10" s="42" customFormat="1" ht="101.25">
      <c r="A2428" s="396">
        <v>83</v>
      </c>
      <c r="B2428" s="435" t="s">
        <v>4765</v>
      </c>
      <c r="C2428" s="21" t="s">
        <v>4727</v>
      </c>
      <c r="D2428" s="269">
        <v>1</v>
      </c>
      <c r="E2428" s="436">
        <v>47155</v>
      </c>
      <c r="F2428" s="437">
        <v>0</v>
      </c>
      <c r="G2428" s="438">
        <v>47155</v>
      </c>
      <c r="H2428" s="439">
        <v>41648</v>
      </c>
      <c r="I2428" s="44" t="s">
        <v>4674</v>
      </c>
      <c r="J2428" s="105"/>
    </row>
    <row r="2429" spans="1:10" s="42" customFormat="1" ht="101.25">
      <c r="A2429" s="396">
        <v>84</v>
      </c>
      <c r="B2429" s="435" t="s">
        <v>4766</v>
      </c>
      <c r="C2429" s="21" t="s">
        <v>4687</v>
      </c>
      <c r="D2429" s="269">
        <v>1</v>
      </c>
      <c r="E2429" s="436">
        <v>86889.94</v>
      </c>
      <c r="F2429" s="437">
        <v>0</v>
      </c>
      <c r="G2429" s="438">
        <v>86889.94</v>
      </c>
      <c r="H2429" s="439">
        <v>41648</v>
      </c>
      <c r="I2429" s="44" t="s">
        <v>4674</v>
      </c>
      <c r="J2429" s="105"/>
    </row>
    <row r="2430" spans="1:10" s="42" customFormat="1" ht="101.25">
      <c r="A2430" s="396">
        <v>85</v>
      </c>
      <c r="B2430" s="435" t="s">
        <v>4757</v>
      </c>
      <c r="C2430" s="21" t="s">
        <v>4767</v>
      </c>
      <c r="D2430" s="269">
        <v>1</v>
      </c>
      <c r="E2430" s="436">
        <v>44880</v>
      </c>
      <c r="F2430" s="437">
        <v>0</v>
      </c>
      <c r="G2430" s="438">
        <v>44880</v>
      </c>
      <c r="H2430" s="439">
        <v>41648</v>
      </c>
      <c r="I2430" s="44" t="s">
        <v>4674</v>
      </c>
      <c r="J2430" s="105"/>
    </row>
    <row r="2431" spans="1:10" s="42" customFormat="1" ht="101.25">
      <c r="A2431" s="396">
        <v>86</v>
      </c>
      <c r="B2431" s="435" t="s">
        <v>4709</v>
      </c>
      <c r="C2431" s="21" t="s">
        <v>4767</v>
      </c>
      <c r="D2431" s="269">
        <v>1</v>
      </c>
      <c r="E2431" s="436">
        <v>44880</v>
      </c>
      <c r="F2431" s="437">
        <v>0</v>
      </c>
      <c r="G2431" s="438">
        <v>44880</v>
      </c>
      <c r="H2431" s="439">
        <v>41648</v>
      </c>
      <c r="I2431" s="44" t="s">
        <v>4674</v>
      </c>
      <c r="J2431" s="105"/>
    </row>
    <row r="2432" spans="1:10" s="42" customFormat="1" ht="101.25">
      <c r="A2432" s="396">
        <v>87</v>
      </c>
      <c r="B2432" s="435" t="s">
        <v>4768</v>
      </c>
      <c r="C2432" s="21" t="s">
        <v>4769</v>
      </c>
      <c r="D2432" s="269">
        <v>1</v>
      </c>
      <c r="E2432" s="436">
        <v>43689.72</v>
      </c>
      <c r="F2432" s="437">
        <v>0</v>
      </c>
      <c r="G2432" s="438">
        <v>43689.72</v>
      </c>
      <c r="H2432" s="439">
        <v>41648</v>
      </c>
      <c r="I2432" s="44" t="s">
        <v>4674</v>
      </c>
      <c r="J2432" s="105"/>
    </row>
    <row r="2433" spans="1:10" s="42" customFormat="1" ht="101.25">
      <c r="A2433" s="396">
        <v>88</v>
      </c>
      <c r="B2433" s="435" t="s">
        <v>4770</v>
      </c>
      <c r="C2433" s="21" t="s">
        <v>4771</v>
      </c>
      <c r="D2433" s="269">
        <v>1</v>
      </c>
      <c r="E2433" s="436">
        <v>49900</v>
      </c>
      <c r="F2433" s="437">
        <v>0</v>
      </c>
      <c r="G2433" s="438">
        <v>49900</v>
      </c>
      <c r="H2433" s="439">
        <v>41648</v>
      </c>
      <c r="I2433" s="44" t="s">
        <v>4674</v>
      </c>
      <c r="J2433" s="105"/>
    </row>
    <row r="2434" spans="1:10" s="42" customFormat="1" ht="101.25">
      <c r="A2434" s="396">
        <v>89</v>
      </c>
      <c r="B2434" s="435" t="s">
        <v>4772</v>
      </c>
      <c r="C2434" s="21" t="s">
        <v>4773</v>
      </c>
      <c r="D2434" s="269">
        <v>1</v>
      </c>
      <c r="E2434" s="436">
        <v>46455</v>
      </c>
      <c r="F2434" s="437">
        <v>0</v>
      </c>
      <c r="G2434" s="438">
        <v>46455</v>
      </c>
      <c r="H2434" s="439">
        <v>40002</v>
      </c>
      <c r="I2434" s="44" t="s">
        <v>4774</v>
      </c>
      <c r="J2434" s="105"/>
    </row>
    <row r="2435" spans="1:10" s="42" customFormat="1" ht="101.25">
      <c r="A2435" s="396">
        <v>90</v>
      </c>
      <c r="B2435" s="435" t="s">
        <v>4772</v>
      </c>
      <c r="C2435" s="21" t="s">
        <v>4773</v>
      </c>
      <c r="D2435" s="269">
        <v>1</v>
      </c>
      <c r="E2435" s="436">
        <v>46455</v>
      </c>
      <c r="F2435" s="437">
        <v>0</v>
      </c>
      <c r="G2435" s="438">
        <v>46455</v>
      </c>
      <c r="H2435" s="439">
        <v>40002</v>
      </c>
      <c r="I2435" s="44" t="s">
        <v>4774</v>
      </c>
      <c r="J2435" s="105"/>
    </row>
    <row r="2436" spans="1:10" s="42" customFormat="1" ht="222.75">
      <c r="A2436" s="396">
        <v>91</v>
      </c>
      <c r="B2436" s="435" t="s">
        <v>4775</v>
      </c>
      <c r="C2436" s="21" t="s">
        <v>4776</v>
      </c>
      <c r="D2436" s="269">
        <v>1</v>
      </c>
      <c r="E2436" s="436">
        <v>50592</v>
      </c>
      <c r="F2436" s="437">
        <v>0</v>
      </c>
      <c r="G2436" s="438">
        <v>50592</v>
      </c>
      <c r="H2436" s="439">
        <v>38944</v>
      </c>
      <c r="I2436" s="44" t="s">
        <v>4777</v>
      </c>
      <c r="J2436" s="105"/>
    </row>
    <row r="2437" spans="1:10" s="42" customFormat="1" ht="243">
      <c r="A2437" s="396">
        <v>92</v>
      </c>
      <c r="B2437" s="435" t="s">
        <v>4778</v>
      </c>
      <c r="C2437" s="21" t="s">
        <v>4779</v>
      </c>
      <c r="D2437" s="269">
        <v>1</v>
      </c>
      <c r="E2437" s="436">
        <v>48440</v>
      </c>
      <c r="F2437" s="437">
        <v>0</v>
      </c>
      <c r="G2437" s="438">
        <v>48440</v>
      </c>
      <c r="H2437" s="439">
        <v>39960</v>
      </c>
      <c r="I2437" s="44" t="s">
        <v>4780</v>
      </c>
      <c r="J2437" s="105"/>
    </row>
    <row r="2438" spans="1:10" s="42" customFormat="1" ht="101.25">
      <c r="A2438" s="396">
        <v>93</v>
      </c>
      <c r="B2438" s="435" t="s">
        <v>4757</v>
      </c>
      <c r="C2438" s="21" t="s">
        <v>4689</v>
      </c>
      <c r="D2438" s="269">
        <v>1</v>
      </c>
      <c r="E2438" s="436">
        <v>44880</v>
      </c>
      <c r="F2438" s="437">
        <v>0</v>
      </c>
      <c r="G2438" s="438">
        <v>44880</v>
      </c>
      <c r="H2438" s="439">
        <v>41648</v>
      </c>
      <c r="I2438" s="44" t="s">
        <v>4674</v>
      </c>
      <c r="J2438" s="105"/>
    </row>
    <row r="2439" spans="1:10" s="42" customFormat="1" ht="222.75">
      <c r="A2439" s="396">
        <v>94</v>
      </c>
      <c r="B2439" s="435" t="s">
        <v>4778</v>
      </c>
      <c r="C2439" s="21" t="s">
        <v>4781</v>
      </c>
      <c r="D2439" s="269">
        <v>1</v>
      </c>
      <c r="E2439" s="436">
        <v>48440</v>
      </c>
      <c r="F2439" s="437">
        <v>0</v>
      </c>
      <c r="G2439" s="438">
        <v>48440</v>
      </c>
      <c r="H2439" s="439">
        <v>39960</v>
      </c>
      <c r="I2439" s="44" t="s">
        <v>4780</v>
      </c>
      <c r="J2439" s="105"/>
    </row>
    <row r="2440" spans="1:10" s="42" customFormat="1" ht="121.5">
      <c r="A2440" s="396">
        <v>95</v>
      </c>
      <c r="B2440" s="435" t="s">
        <v>4782</v>
      </c>
      <c r="C2440" s="21" t="s">
        <v>4783</v>
      </c>
      <c r="D2440" s="269">
        <v>1</v>
      </c>
      <c r="E2440" s="436">
        <v>41700</v>
      </c>
      <c r="F2440" s="398">
        <v>5957.04</v>
      </c>
      <c r="G2440" s="440">
        <f>E2440-F2440</f>
        <v>35742.959999999999</v>
      </c>
      <c r="H2440" s="439">
        <v>41984</v>
      </c>
      <c r="I2440" s="44" t="s">
        <v>4784</v>
      </c>
      <c r="J2440" s="105"/>
    </row>
    <row r="2441" spans="1:10" s="42" customFormat="1" ht="101.25">
      <c r="A2441" s="396">
        <v>96</v>
      </c>
      <c r="B2441" s="435" t="s">
        <v>4757</v>
      </c>
      <c r="C2441" s="21" t="s">
        <v>4689</v>
      </c>
      <c r="D2441" s="269">
        <v>1</v>
      </c>
      <c r="E2441" s="436">
        <v>48900</v>
      </c>
      <c r="F2441" s="437">
        <v>0</v>
      </c>
      <c r="G2441" s="438">
        <v>48900</v>
      </c>
      <c r="H2441" s="439">
        <v>41648</v>
      </c>
      <c r="I2441" s="44" t="s">
        <v>4674</v>
      </c>
      <c r="J2441" s="105"/>
    </row>
    <row r="2442" spans="1:10" s="42" customFormat="1" ht="101.25">
      <c r="A2442" s="396">
        <v>97</v>
      </c>
      <c r="B2442" s="435" t="s">
        <v>4699</v>
      </c>
      <c r="C2442" s="21" t="s">
        <v>4700</v>
      </c>
      <c r="D2442" s="269">
        <v>1</v>
      </c>
      <c r="E2442" s="436">
        <v>90474.51</v>
      </c>
      <c r="F2442" s="437">
        <v>0</v>
      </c>
      <c r="G2442" s="438">
        <v>90474.51</v>
      </c>
      <c r="H2442" s="439">
        <v>42016</v>
      </c>
      <c r="I2442" s="44" t="s">
        <v>4701</v>
      </c>
      <c r="J2442" s="105"/>
    </row>
    <row r="2443" spans="1:10" s="42" customFormat="1" ht="101.25">
      <c r="A2443" s="396">
        <v>98</v>
      </c>
      <c r="B2443" s="435" t="s">
        <v>4699</v>
      </c>
      <c r="C2443" s="21" t="s">
        <v>4700</v>
      </c>
      <c r="D2443" s="269">
        <v>1</v>
      </c>
      <c r="E2443" s="436">
        <v>115044.44</v>
      </c>
      <c r="F2443" s="437">
        <v>0</v>
      </c>
      <c r="G2443" s="438">
        <v>115044.44</v>
      </c>
      <c r="H2443" s="439">
        <v>42016</v>
      </c>
      <c r="I2443" s="44" t="s">
        <v>4701</v>
      </c>
      <c r="J2443" s="105"/>
    </row>
    <row r="2444" spans="1:10" s="42" customFormat="1" ht="81">
      <c r="A2444" s="396">
        <v>99</v>
      </c>
      <c r="B2444" s="435" t="s">
        <v>4785</v>
      </c>
      <c r="C2444" s="21" t="s">
        <v>4786</v>
      </c>
      <c r="D2444" s="269">
        <v>1</v>
      </c>
      <c r="E2444" s="436">
        <v>44400</v>
      </c>
      <c r="F2444" s="437">
        <v>0</v>
      </c>
      <c r="G2444" s="438">
        <v>44400</v>
      </c>
      <c r="H2444" s="439">
        <v>39989</v>
      </c>
      <c r="I2444" s="44" t="s">
        <v>4787</v>
      </c>
      <c r="J2444" s="105"/>
    </row>
    <row r="2445" spans="1:10" s="42" customFormat="1" ht="101.25">
      <c r="A2445" s="396">
        <v>100</v>
      </c>
      <c r="B2445" s="435" t="s">
        <v>4788</v>
      </c>
      <c r="C2445" s="21" t="s">
        <v>4789</v>
      </c>
      <c r="D2445" s="269">
        <v>1</v>
      </c>
      <c r="E2445" s="436">
        <v>59920</v>
      </c>
      <c r="F2445" s="437">
        <v>0</v>
      </c>
      <c r="G2445" s="438">
        <v>59920</v>
      </c>
      <c r="H2445" s="439">
        <v>41648</v>
      </c>
      <c r="I2445" s="44" t="s">
        <v>4674</v>
      </c>
      <c r="J2445" s="105"/>
    </row>
    <row r="2446" spans="1:10" s="42" customFormat="1" ht="101.25">
      <c r="A2446" s="396">
        <v>101</v>
      </c>
      <c r="B2446" s="435" t="s">
        <v>4790</v>
      </c>
      <c r="C2446" s="21" t="s">
        <v>4791</v>
      </c>
      <c r="D2446" s="269">
        <v>1</v>
      </c>
      <c r="E2446" s="436">
        <v>41010</v>
      </c>
      <c r="F2446" s="437">
        <v>0</v>
      </c>
      <c r="G2446" s="441">
        <v>41010</v>
      </c>
      <c r="H2446" s="439">
        <v>41648</v>
      </c>
      <c r="I2446" s="44" t="s">
        <v>4674</v>
      </c>
      <c r="J2446" s="105"/>
    </row>
    <row r="2447" spans="1:10" s="42" customFormat="1" ht="101.25">
      <c r="A2447" s="396">
        <v>102</v>
      </c>
      <c r="B2447" s="435" t="s">
        <v>4709</v>
      </c>
      <c r="C2447" s="21" t="s">
        <v>4689</v>
      </c>
      <c r="D2447" s="269">
        <v>1</v>
      </c>
      <c r="E2447" s="436">
        <v>44880</v>
      </c>
      <c r="F2447" s="437">
        <v>0</v>
      </c>
      <c r="G2447" s="438">
        <v>44880</v>
      </c>
      <c r="H2447" s="439">
        <v>41648</v>
      </c>
      <c r="I2447" s="44" t="s">
        <v>4674</v>
      </c>
      <c r="J2447" s="105"/>
    </row>
    <row r="2448" spans="1:10" s="42" customFormat="1" ht="101.25">
      <c r="A2448" s="396">
        <v>103</v>
      </c>
      <c r="B2448" s="435" t="s">
        <v>4757</v>
      </c>
      <c r="C2448" s="21" t="s">
        <v>4689</v>
      </c>
      <c r="D2448" s="269">
        <v>1</v>
      </c>
      <c r="E2448" s="436">
        <v>44880</v>
      </c>
      <c r="F2448" s="437">
        <v>0</v>
      </c>
      <c r="G2448" s="438">
        <v>44880</v>
      </c>
      <c r="H2448" s="439">
        <v>41648</v>
      </c>
      <c r="I2448" s="44" t="s">
        <v>4674</v>
      </c>
      <c r="J2448" s="105"/>
    </row>
    <row r="2449" spans="1:10" s="42" customFormat="1" ht="101.25">
      <c r="A2449" s="396">
        <v>104</v>
      </c>
      <c r="B2449" s="435" t="s">
        <v>4792</v>
      </c>
      <c r="C2449" s="21" t="s">
        <v>4708</v>
      </c>
      <c r="D2449" s="269">
        <v>1</v>
      </c>
      <c r="E2449" s="436">
        <v>49900</v>
      </c>
      <c r="F2449" s="437">
        <v>0</v>
      </c>
      <c r="G2449" s="438">
        <v>49900</v>
      </c>
      <c r="H2449" s="439">
        <v>41648</v>
      </c>
      <c r="I2449" s="44" t="s">
        <v>4674</v>
      </c>
      <c r="J2449" s="105"/>
    </row>
    <row r="2450" spans="1:10" s="42" customFormat="1" ht="101.25">
      <c r="A2450" s="396">
        <v>105</v>
      </c>
      <c r="B2450" s="435" t="s">
        <v>4688</v>
      </c>
      <c r="C2450" s="21" t="s">
        <v>4689</v>
      </c>
      <c r="D2450" s="269">
        <v>1</v>
      </c>
      <c r="E2450" s="436">
        <v>48900</v>
      </c>
      <c r="F2450" s="437">
        <v>0</v>
      </c>
      <c r="G2450" s="438">
        <v>48900</v>
      </c>
      <c r="H2450" s="439">
        <v>41648</v>
      </c>
      <c r="I2450" s="44" t="s">
        <v>4674</v>
      </c>
      <c r="J2450" s="105"/>
    </row>
    <row r="2451" spans="1:10" s="42" customFormat="1" ht="101.25">
      <c r="A2451" s="396">
        <v>106</v>
      </c>
      <c r="B2451" s="435" t="s">
        <v>4793</v>
      </c>
      <c r="C2451" s="21" t="s">
        <v>4794</v>
      </c>
      <c r="D2451" s="269">
        <v>1</v>
      </c>
      <c r="E2451" s="436">
        <v>49602.48</v>
      </c>
      <c r="F2451" s="437">
        <v>0</v>
      </c>
      <c r="G2451" s="438">
        <v>49602.48</v>
      </c>
      <c r="H2451" s="439">
        <v>41648</v>
      </c>
      <c r="I2451" s="44" t="s">
        <v>4674</v>
      </c>
      <c r="J2451" s="105"/>
    </row>
    <row r="2452" spans="1:10" s="42" customFormat="1" ht="60.75">
      <c r="A2452" s="396">
        <v>107</v>
      </c>
      <c r="B2452" s="435" t="s">
        <v>4795</v>
      </c>
      <c r="C2452" s="21" t="s">
        <v>4796</v>
      </c>
      <c r="D2452" s="269">
        <v>1</v>
      </c>
      <c r="E2452" s="436">
        <v>195000</v>
      </c>
      <c r="F2452" s="398">
        <v>0</v>
      </c>
      <c r="G2452" s="440">
        <f>E2452-F2452</f>
        <v>195000</v>
      </c>
      <c r="H2452" s="439">
        <v>41968</v>
      </c>
      <c r="I2452" s="44" t="s">
        <v>4797</v>
      </c>
      <c r="J2452" s="105"/>
    </row>
    <row r="2453" spans="1:10" s="42" customFormat="1" ht="101.25">
      <c r="A2453" s="396">
        <v>108</v>
      </c>
      <c r="B2453" s="435" t="s">
        <v>4798</v>
      </c>
      <c r="C2453" s="21" t="s">
        <v>4799</v>
      </c>
      <c r="D2453" s="269">
        <v>1</v>
      </c>
      <c r="E2453" s="436">
        <v>74229.039999999994</v>
      </c>
      <c r="F2453" s="437">
        <v>0</v>
      </c>
      <c r="G2453" s="438">
        <v>74229.039999999994</v>
      </c>
      <c r="H2453" s="439">
        <v>41648</v>
      </c>
      <c r="I2453" s="44" t="s">
        <v>4674</v>
      </c>
      <c r="J2453" s="105"/>
    </row>
    <row r="2454" spans="1:10" s="42" customFormat="1" ht="101.25">
      <c r="A2454" s="396">
        <v>109</v>
      </c>
      <c r="B2454" s="435" t="s">
        <v>4712</v>
      </c>
      <c r="C2454" s="21" t="s">
        <v>4689</v>
      </c>
      <c r="D2454" s="269">
        <v>1</v>
      </c>
      <c r="E2454" s="436">
        <v>44880</v>
      </c>
      <c r="F2454" s="437">
        <v>0</v>
      </c>
      <c r="G2454" s="438">
        <v>44880</v>
      </c>
      <c r="H2454" s="439">
        <v>41648</v>
      </c>
      <c r="I2454" s="44" t="s">
        <v>4674</v>
      </c>
      <c r="J2454" s="105"/>
    </row>
    <row r="2455" spans="1:10" s="42" customFormat="1" ht="101.25">
      <c r="A2455" s="396">
        <v>110</v>
      </c>
      <c r="B2455" s="435" t="s">
        <v>4800</v>
      </c>
      <c r="C2455" s="21" t="s">
        <v>4733</v>
      </c>
      <c r="D2455" s="269">
        <v>1</v>
      </c>
      <c r="E2455" s="436">
        <v>69000</v>
      </c>
      <c r="F2455" s="437">
        <v>0</v>
      </c>
      <c r="G2455" s="438">
        <v>69000</v>
      </c>
      <c r="H2455" s="439">
        <v>41648</v>
      </c>
      <c r="I2455" s="44" t="s">
        <v>4674</v>
      </c>
      <c r="J2455" s="105"/>
    </row>
    <row r="2456" spans="1:10" s="42" customFormat="1" ht="60.75">
      <c r="A2456" s="396">
        <v>111</v>
      </c>
      <c r="B2456" s="435" t="s">
        <v>4801</v>
      </c>
      <c r="C2456" s="21" t="s">
        <v>4802</v>
      </c>
      <c r="D2456" s="269">
        <v>1</v>
      </c>
      <c r="E2456" s="436">
        <v>50946</v>
      </c>
      <c r="F2456" s="437">
        <v>0</v>
      </c>
      <c r="G2456" s="438">
        <v>50946</v>
      </c>
      <c r="H2456" s="439">
        <v>42559</v>
      </c>
      <c r="I2456" s="44" t="s">
        <v>4753</v>
      </c>
      <c r="J2456" s="105"/>
    </row>
    <row r="2457" spans="1:10" s="42" customFormat="1" ht="101.25">
      <c r="A2457" s="396">
        <v>112</v>
      </c>
      <c r="B2457" s="435" t="s">
        <v>4803</v>
      </c>
      <c r="C2457" s="21" t="s">
        <v>4687</v>
      </c>
      <c r="D2457" s="269">
        <v>1</v>
      </c>
      <c r="E2457" s="436">
        <v>66963</v>
      </c>
      <c r="F2457" s="437">
        <v>0</v>
      </c>
      <c r="G2457" s="438">
        <v>66963</v>
      </c>
      <c r="H2457" s="439">
        <v>41648</v>
      </c>
      <c r="I2457" s="44" t="s">
        <v>4674</v>
      </c>
      <c r="J2457" s="105"/>
    </row>
    <row r="2458" spans="1:10" s="42" customFormat="1" ht="101.25">
      <c r="A2458" s="396">
        <v>113</v>
      </c>
      <c r="B2458" s="435" t="s">
        <v>4709</v>
      </c>
      <c r="C2458" s="21" t="s">
        <v>4689</v>
      </c>
      <c r="D2458" s="269">
        <v>1</v>
      </c>
      <c r="E2458" s="436">
        <v>44880</v>
      </c>
      <c r="F2458" s="437">
        <v>0</v>
      </c>
      <c r="G2458" s="438">
        <v>44880</v>
      </c>
      <c r="H2458" s="439">
        <v>41648</v>
      </c>
      <c r="I2458" s="44" t="s">
        <v>4674</v>
      </c>
      <c r="J2458" s="105"/>
    </row>
    <row r="2459" spans="1:10" s="42" customFormat="1" ht="40.5">
      <c r="A2459" s="396">
        <v>114</v>
      </c>
      <c r="B2459" s="435" t="s">
        <v>4804</v>
      </c>
      <c r="C2459" s="21" t="s">
        <v>4687</v>
      </c>
      <c r="D2459" s="269">
        <v>1</v>
      </c>
      <c r="E2459" s="436">
        <v>47615</v>
      </c>
      <c r="F2459" s="437">
        <v>0</v>
      </c>
      <c r="G2459" s="438">
        <v>47615</v>
      </c>
      <c r="H2459" s="439">
        <v>38714</v>
      </c>
      <c r="I2459" s="44" t="s">
        <v>4780</v>
      </c>
      <c r="J2459" s="105"/>
    </row>
    <row r="2460" spans="1:10" s="42" customFormat="1" ht="40.5">
      <c r="A2460" s="396">
        <v>115</v>
      </c>
      <c r="B2460" s="435" t="s">
        <v>4757</v>
      </c>
      <c r="C2460" s="21" t="s">
        <v>4689</v>
      </c>
      <c r="D2460" s="269">
        <v>1</v>
      </c>
      <c r="E2460" s="436">
        <v>46150</v>
      </c>
      <c r="F2460" s="437">
        <v>0</v>
      </c>
      <c r="G2460" s="438">
        <v>46150</v>
      </c>
      <c r="H2460" s="439">
        <v>39553</v>
      </c>
      <c r="I2460" s="44" t="s">
        <v>4805</v>
      </c>
      <c r="J2460" s="105"/>
    </row>
    <row r="2461" spans="1:10" s="42" customFormat="1" ht="40.5">
      <c r="A2461" s="396">
        <v>116</v>
      </c>
      <c r="B2461" s="435" t="s">
        <v>4757</v>
      </c>
      <c r="C2461" s="21" t="s">
        <v>4689</v>
      </c>
      <c r="D2461" s="269">
        <v>1</v>
      </c>
      <c r="E2461" s="436">
        <v>46150</v>
      </c>
      <c r="F2461" s="437">
        <v>0</v>
      </c>
      <c r="G2461" s="438">
        <v>46150</v>
      </c>
      <c r="H2461" s="439">
        <v>39553</v>
      </c>
      <c r="I2461" s="44" t="s">
        <v>4805</v>
      </c>
      <c r="J2461" s="105"/>
    </row>
    <row r="2462" spans="1:10" s="42" customFormat="1" ht="81">
      <c r="A2462" s="396">
        <v>117</v>
      </c>
      <c r="B2462" s="435" t="s">
        <v>4806</v>
      </c>
      <c r="C2462" s="21" t="s">
        <v>4807</v>
      </c>
      <c r="D2462" s="269">
        <v>1</v>
      </c>
      <c r="E2462" s="436">
        <v>50245</v>
      </c>
      <c r="F2462" s="437">
        <v>0</v>
      </c>
      <c r="G2462" s="438">
        <v>50245</v>
      </c>
      <c r="H2462" s="439">
        <v>39974</v>
      </c>
      <c r="I2462" s="44" t="s">
        <v>4808</v>
      </c>
      <c r="J2462" s="105"/>
    </row>
    <row r="2463" spans="1:10" s="42" customFormat="1" ht="101.25">
      <c r="A2463" s="396">
        <v>118</v>
      </c>
      <c r="B2463" s="435" t="s">
        <v>4809</v>
      </c>
      <c r="C2463" s="21" t="s">
        <v>4789</v>
      </c>
      <c r="D2463" s="269">
        <v>1</v>
      </c>
      <c r="E2463" s="436">
        <v>42658.8</v>
      </c>
      <c r="F2463" s="437">
        <v>0</v>
      </c>
      <c r="G2463" s="438">
        <v>42658.8</v>
      </c>
      <c r="H2463" s="439">
        <v>41648</v>
      </c>
      <c r="I2463" s="44" t="s">
        <v>4674</v>
      </c>
      <c r="J2463" s="105"/>
    </row>
    <row r="2464" spans="1:10" s="42" customFormat="1" ht="101.25">
      <c r="A2464" s="396">
        <v>119</v>
      </c>
      <c r="B2464" s="435" t="s">
        <v>4709</v>
      </c>
      <c r="C2464" s="21" t="s">
        <v>4689</v>
      </c>
      <c r="D2464" s="269">
        <v>1</v>
      </c>
      <c r="E2464" s="436">
        <v>44880</v>
      </c>
      <c r="F2464" s="437">
        <v>0</v>
      </c>
      <c r="G2464" s="438">
        <v>44880</v>
      </c>
      <c r="H2464" s="439">
        <v>41648</v>
      </c>
      <c r="I2464" s="44" t="s">
        <v>4674</v>
      </c>
      <c r="J2464" s="105"/>
    </row>
    <row r="2465" spans="1:10" s="42" customFormat="1" ht="60.75">
      <c r="A2465" s="396">
        <v>120</v>
      </c>
      <c r="B2465" s="435" t="s">
        <v>4810</v>
      </c>
      <c r="C2465" s="21" t="s">
        <v>4811</v>
      </c>
      <c r="D2465" s="269">
        <v>1</v>
      </c>
      <c r="E2465" s="436">
        <v>95000</v>
      </c>
      <c r="F2465" s="437">
        <v>0</v>
      </c>
      <c r="G2465" s="438">
        <v>95000</v>
      </c>
      <c r="H2465" s="439">
        <v>40102</v>
      </c>
      <c r="I2465" s="44" t="s">
        <v>4812</v>
      </c>
      <c r="J2465" s="105"/>
    </row>
    <row r="2466" spans="1:10" s="42" customFormat="1" ht="40.5">
      <c r="A2466" s="396">
        <v>121</v>
      </c>
      <c r="B2466" s="435" t="s">
        <v>4813</v>
      </c>
      <c r="C2466" s="21" t="s">
        <v>4814</v>
      </c>
      <c r="D2466" s="269">
        <v>1</v>
      </c>
      <c r="E2466" s="436">
        <v>40106.400000000001</v>
      </c>
      <c r="F2466" s="437">
        <v>0</v>
      </c>
      <c r="G2466" s="438">
        <v>40106.400000000001</v>
      </c>
      <c r="H2466" s="439">
        <v>37653</v>
      </c>
      <c r="I2466" s="44" t="s">
        <v>4815</v>
      </c>
      <c r="J2466" s="105"/>
    </row>
    <row r="2467" spans="1:10" s="42" customFormat="1" ht="40.5">
      <c r="A2467" s="396">
        <v>122</v>
      </c>
      <c r="B2467" s="435" t="s">
        <v>4813</v>
      </c>
      <c r="C2467" s="21" t="s">
        <v>4814</v>
      </c>
      <c r="D2467" s="269">
        <v>1</v>
      </c>
      <c r="E2467" s="436">
        <v>40106.400000000001</v>
      </c>
      <c r="F2467" s="437">
        <v>0</v>
      </c>
      <c r="G2467" s="438">
        <v>40106.400000000001</v>
      </c>
      <c r="H2467" s="439">
        <v>37653</v>
      </c>
      <c r="I2467" s="44" t="s">
        <v>4815</v>
      </c>
      <c r="J2467" s="105"/>
    </row>
    <row r="2468" spans="1:10" s="42" customFormat="1" ht="40.5">
      <c r="A2468" s="396">
        <v>123</v>
      </c>
      <c r="B2468" s="435" t="s">
        <v>4707</v>
      </c>
      <c r="C2468" s="21" t="s">
        <v>4708</v>
      </c>
      <c r="D2468" s="269">
        <v>1</v>
      </c>
      <c r="E2468" s="436">
        <v>50000</v>
      </c>
      <c r="F2468" s="437">
        <v>0</v>
      </c>
      <c r="G2468" s="438">
        <v>50000</v>
      </c>
      <c r="H2468" s="439">
        <v>39255</v>
      </c>
      <c r="I2468" s="44" t="s">
        <v>4816</v>
      </c>
      <c r="J2468" s="105"/>
    </row>
    <row r="2469" spans="1:10" s="42" customFormat="1" ht="40.5">
      <c r="A2469" s="396">
        <v>124</v>
      </c>
      <c r="B2469" s="435" t="s">
        <v>4817</v>
      </c>
      <c r="C2469" s="21" t="s">
        <v>4789</v>
      </c>
      <c r="D2469" s="269">
        <v>1</v>
      </c>
      <c r="E2469" s="436">
        <v>41800</v>
      </c>
      <c r="F2469" s="437">
        <v>0</v>
      </c>
      <c r="G2469" s="438">
        <v>41800</v>
      </c>
      <c r="H2469" s="439">
        <v>39428</v>
      </c>
      <c r="I2469" s="44" t="s">
        <v>4818</v>
      </c>
      <c r="J2469" s="105"/>
    </row>
    <row r="2470" spans="1:10" s="42" customFormat="1" ht="81">
      <c r="A2470" s="396">
        <v>125</v>
      </c>
      <c r="B2470" s="435" t="s">
        <v>4819</v>
      </c>
      <c r="C2470" s="21" t="s">
        <v>4820</v>
      </c>
      <c r="D2470" s="269">
        <v>1</v>
      </c>
      <c r="E2470" s="436">
        <v>170000</v>
      </c>
      <c r="F2470" s="398">
        <v>0</v>
      </c>
      <c r="G2470" s="440">
        <f>E2470-F2470</f>
        <v>170000</v>
      </c>
      <c r="H2470" s="439">
        <v>41991</v>
      </c>
      <c r="I2470" s="44" t="s">
        <v>4821</v>
      </c>
      <c r="J2470" s="105"/>
    </row>
    <row r="2471" spans="1:10" s="42" customFormat="1" ht="60.75">
      <c r="A2471" s="396">
        <v>126</v>
      </c>
      <c r="B2471" s="435" t="s">
        <v>4822</v>
      </c>
      <c r="C2471" s="21" t="s">
        <v>4823</v>
      </c>
      <c r="D2471" s="269">
        <v>1</v>
      </c>
      <c r="E2471" s="436">
        <v>112808</v>
      </c>
      <c r="F2471" s="398">
        <v>22561.759999999998</v>
      </c>
      <c r="G2471" s="440">
        <f>E2471-F2471</f>
        <v>90246.24</v>
      </c>
      <c r="H2471" s="439">
        <v>43083</v>
      </c>
      <c r="I2471" s="44" t="s">
        <v>4824</v>
      </c>
      <c r="J2471" s="105"/>
    </row>
    <row r="2472" spans="1:10" s="42" customFormat="1" ht="81">
      <c r="A2472" s="396">
        <v>127</v>
      </c>
      <c r="B2472" s="435" t="s">
        <v>4825</v>
      </c>
      <c r="C2472" s="21" t="s">
        <v>4826</v>
      </c>
      <c r="D2472" s="269">
        <v>1</v>
      </c>
      <c r="E2472" s="436">
        <v>50000</v>
      </c>
      <c r="F2472" s="398">
        <v>0</v>
      </c>
      <c r="G2472" s="440">
        <f>E2472-F2472</f>
        <v>50000</v>
      </c>
      <c r="H2472" s="439">
        <v>41991</v>
      </c>
      <c r="I2472" s="44" t="s">
        <v>4821</v>
      </c>
      <c r="J2472" s="105"/>
    </row>
    <row r="2473" spans="1:10" s="42" customFormat="1" ht="81">
      <c r="A2473" s="396">
        <v>128</v>
      </c>
      <c r="B2473" s="435" t="s">
        <v>4827</v>
      </c>
      <c r="C2473" s="21" t="s">
        <v>4828</v>
      </c>
      <c r="D2473" s="269">
        <v>1</v>
      </c>
      <c r="E2473" s="436">
        <v>264000</v>
      </c>
      <c r="F2473" s="398">
        <v>0.15</v>
      </c>
      <c r="G2473" s="440">
        <f>E2473-F2473</f>
        <v>263999.84999999998</v>
      </c>
      <c r="H2473" s="439">
        <v>41991</v>
      </c>
      <c r="I2473" s="44" t="s">
        <v>4821</v>
      </c>
      <c r="J2473" s="105"/>
    </row>
    <row r="2474" spans="1:10" s="42" customFormat="1" ht="81">
      <c r="A2474" s="396">
        <v>129</v>
      </c>
      <c r="B2474" s="435" t="s">
        <v>4829</v>
      </c>
      <c r="C2474" s="21" t="s">
        <v>4830</v>
      </c>
      <c r="D2474" s="269">
        <v>1</v>
      </c>
      <c r="E2474" s="436">
        <v>170000</v>
      </c>
      <c r="F2474" s="398">
        <v>0</v>
      </c>
      <c r="G2474" s="440">
        <f>E2474-F2474</f>
        <v>170000</v>
      </c>
      <c r="H2474" s="439">
        <v>41991</v>
      </c>
      <c r="I2474" s="44" t="s">
        <v>4821</v>
      </c>
      <c r="J2474" s="105"/>
    </row>
    <row r="2475" spans="1:10" s="42" customFormat="1" ht="101.25">
      <c r="A2475" s="396">
        <v>130</v>
      </c>
      <c r="B2475" s="435" t="s">
        <v>4712</v>
      </c>
      <c r="C2475" s="21" t="s">
        <v>4689</v>
      </c>
      <c r="D2475" s="269">
        <v>1</v>
      </c>
      <c r="E2475" s="436">
        <v>48900</v>
      </c>
      <c r="F2475" s="437">
        <v>0</v>
      </c>
      <c r="G2475" s="438">
        <v>48900</v>
      </c>
      <c r="H2475" s="439">
        <v>41648</v>
      </c>
      <c r="I2475" s="44" t="s">
        <v>4674</v>
      </c>
      <c r="J2475" s="105"/>
    </row>
    <row r="2476" spans="1:10" s="42" customFormat="1" ht="101.25">
      <c r="A2476" s="396">
        <v>131</v>
      </c>
      <c r="B2476" s="435" t="s">
        <v>4757</v>
      </c>
      <c r="C2476" s="21" t="s">
        <v>4689</v>
      </c>
      <c r="D2476" s="269">
        <v>1</v>
      </c>
      <c r="E2476" s="436">
        <v>47910</v>
      </c>
      <c r="F2476" s="437">
        <v>0</v>
      </c>
      <c r="G2476" s="438">
        <v>47910</v>
      </c>
      <c r="H2476" s="439">
        <v>41648</v>
      </c>
      <c r="I2476" s="44" t="s">
        <v>4674</v>
      </c>
      <c r="J2476" s="105"/>
    </row>
    <row r="2477" spans="1:10" s="42" customFormat="1" ht="60.75">
      <c r="A2477" s="396">
        <v>132</v>
      </c>
      <c r="B2477" s="435" t="s">
        <v>4831</v>
      </c>
      <c r="C2477" s="21" t="s">
        <v>4711</v>
      </c>
      <c r="D2477" s="269">
        <v>1</v>
      </c>
      <c r="E2477" s="436">
        <v>63500</v>
      </c>
      <c r="F2477" s="398">
        <v>0</v>
      </c>
      <c r="G2477" s="440">
        <f>E2477-F2477</f>
        <v>63500</v>
      </c>
      <c r="H2477" s="439">
        <v>42650</v>
      </c>
      <c r="I2477" s="44" t="s">
        <v>4832</v>
      </c>
      <c r="J2477" s="105"/>
    </row>
    <row r="2478" spans="1:10" s="42" customFormat="1" ht="101.25">
      <c r="A2478" s="396">
        <v>133</v>
      </c>
      <c r="B2478" s="435" t="s">
        <v>4833</v>
      </c>
      <c r="C2478" s="21" t="s">
        <v>4834</v>
      </c>
      <c r="D2478" s="269">
        <v>1</v>
      </c>
      <c r="E2478" s="436">
        <v>50900</v>
      </c>
      <c r="F2478" s="398">
        <v>0</v>
      </c>
      <c r="G2478" s="440">
        <f>E2478-F2478</f>
        <v>50900</v>
      </c>
      <c r="H2478" s="439">
        <v>41648</v>
      </c>
      <c r="I2478" s="44" t="s">
        <v>4674</v>
      </c>
      <c r="J2478" s="105"/>
    </row>
    <row r="2479" spans="1:10" s="42" customFormat="1" ht="101.25">
      <c r="A2479" s="396">
        <v>134</v>
      </c>
      <c r="B2479" s="435" t="s">
        <v>4835</v>
      </c>
      <c r="C2479" s="21" t="s">
        <v>4836</v>
      </c>
      <c r="D2479" s="269">
        <v>1</v>
      </c>
      <c r="E2479" s="436">
        <v>45260.46</v>
      </c>
      <c r="F2479" s="437">
        <v>0</v>
      </c>
      <c r="G2479" s="438">
        <v>45260.46</v>
      </c>
      <c r="H2479" s="439">
        <v>41648</v>
      </c>
      <c r="I2479" s="44" t="s">
        <v>4674</v>
      </c>
      <c r="J2479" s="105"/>
    </row>
    <row r="2480" spans="1:10" s="42" customFormat="1" ht="101.25">
      <c r="A2480" s="396">
        <v>135</v>
      </c>
      <c r="B2480" s="435" t="s">
        <v>4699</v>
      </c>
      <c r="C2480" s="21" t="s">
        <v>4837</v>
      </c>
      <c r="D2480" s="269">
        <v>1</v>
      </c>
      <c r="E2480" s="436">
        <v>63318.71</v>
      </c>
      <c r="F2480" s="437">
        <v>0</v>
      </c>
      <c r="G2480" s="438">
        <v>63318.71</v>
      </c>
      <c r="H2480" s="439">
        <v>42016</v>
      </c>
      <c r="I2480" s="44" t="s">
        <v>4701</v>
      </c>
      <c r="J2480" s="105"/>
    </row>
    <row r="2481" spans="1:10" s="42" customFormat="1" ht="101.25">
      <c r="A2481" s="396">
        <v>136</v>
      </c>
      <c r="B2481" s="435" t="s">
        <v>4699</v>
      </c>
      <c r="C2481" s="21" t="s">
        <v>4837</v>
      </c>
      <c r="D2481" s="269">
        <v>1</v>
      </c>
      <c r="E2481" s="436">
        <v>85017.17</v>
      </c>
      <c r="F2481" s="437">
        <v>0</v>
      </c>
      <c r="G2481" s="438">
        <v>85017.17</v>
      </c>
      <c r="H2481" s="439">
        <v>42016</v>
      </c>
      <c r="I2481" s="44" t="s">
        <v>4701</v>
      </c>
      <c r="J2481" s="105"/>
    </row>
    <row r="2482" spans="1:10" s="42" customFormat="1" ht="101.25">
      <c r="A2482" s="396">
        <v>137</v>
      </c>
      <c r="B2482" s="435" t="s">
        <v>4757</v>
      </c>
      <c r="C2482" s="21" t="s">
        <v>4689</v>
      </c>
      <c r="D2482" s="269">
        <v>1</v>
      </c>
      <c r="E2482" s="436">
        <v>50600</v>
      </c>
      <c r="F2482" s="437">
        <v>0</v>
      </c>
      <c r="G2482" s="438">
        <v>50600</v>
      </c>
      <c r="H2482" s="439">
        <v>41648</v>
      </c>
      <c r="I2482" s="44" t="s">
        <v>4674</v>
      </c>
      <c r="J2482" s="105"/>
    </row>
    <row r="2483" spans="1:10" s="42" customFormat="1" ht="101.25">
      <c r="A2483" s="396">
        <v>138</v>
      </c>
      <c r="B2483" s="435" t="s">
        <v>4838</v>
      </c>
      <c r="C2483" s="21" t="s">
        <v>4837</v>
      </c>
      <c r="D2483" s="269">
        <v>1</v>
      </c>
      <c r="E2483" s="436">
        <v>126006.3</v>
      </c>
      <c r="F2483" s="437">
        <v>0</v>
      </c>
      <c r="G2483" s="438">
        <v>126006.3</v>
      </c>
      <c r="H2483" s="439">
        <v>41648</v>
      </c>
      <c r="I2483" s="44" t="s">
        <v>4674</v>
      </c>
      <c r="J2483" s="105"/>
    </row>
    <row r="2484" spans="1:10" s="42" customFormat="1" ht="101.25">
      <c r="A2484" s="396">
        <v>139</v>
      </c>
      <c r="B2484" s="435" t="s">
        <v>4839</v>
      </c>
      <c r="C2484" s="21" t="s">
        <v>4789</v>
      </c>
      <c r="D2484" s="269">
        <v>1</v>
      </c>
      <c r="E2484" s="436">
        <v>92568</v>
      </c>
      <c r="F2484" s="437">
        <v>0</v>
      </c>
      <c r="G2484" s="438">
        <v>92568</v>
      </c>
      <c r="H2484" s="439">
        <v>41648</v>
      </c>
      <c r="I2484" s="44" t="s">
        <v>4674</v>
      </c>
      <c r="J2484" s="105"/>
    </row>
    <row r="2485" spans="1:10" s="42" customFormat="1" ht="40.5">
      <c r="A2485" s="396">
        <v>140</v>
      </c>
      <c r="B2485" s="435" t="s">
        <v>4840</v>
      </c>
      <c r="C2485" s="21" t="s">
        <v>4841</v>
      </c>
      <c r="D2485" s="269">
        <v>1</v>
      </c>
      <c r="E2485" s="436">
        <v>47878.46</v>
      </c>
      <c r="F2485" s="437">
        <v>0</v>
      </c>
      <c r="G2485" s="438">
        <v>47878.46</v>
      </c>
      <c r="H2485" s="439">
        <v>35009</v>
      </c>
      <c r="I2485" s="44" t="s">
        <v>4842</v>
      </c>
      <c r="J2485" s="105"/>
    </row>
    <row r="2486" spans="1:10" s="42" customFormat="1" ht="40.5">
      <c r="A2486" s="396">
        <v>141</v>
      </c>
      <c r="B2486" s="435" t="s">
        <v>4843</v>
      </c>
      <c r="C2486" s="21" t="s">
        <v>4836</v>
      </c>
      <c r="D2486" s="269">
        <v>1</v>
      </c>
      <c r="E2486" s="436">
        <v>49575.4</v>
      </c>
      <c r="F2486" s="437">
        <v>0</v>
      </c>
      <c r="G2486" s="438">
        <v>49575.4</v>
      </c>
      <c r="H2486" s="439">
        <v>37026</v>
      </c>
      <c r="I2486" s="44" t="s">
        <v>4816</v>
      </c>
      <c r="J2486" s="105"/>
    </row>
    <row r="2487" spans="1:10" s="42" customFormat="1" ht="101.25">
      <c r="A2487" s="396">
        <v>142</v>
      </c>
      <c r="B2487" s="435" t="s">
        <v>4788</v>
      </c>
      <c r="C2487" s="21" t="s">
        <v>4844</v>
      </c>
      <c r="D2487" s="269">
        <v>1</v>
      </c>
      <c r="E2487" s="436">
        <v>92340</v>
      </c>
      <c r="F2487" s="437">
        <v>0</v>
      </c>
      <c r="G2487" s="438">
        <v>92340</v>
      </c>
      <c r="H2487" s="439">
        <v>41648</v>
      </c>
      <c r="I2487" s="44" t="s">
        <v>4674</v>
      </c>
      <c r="J2487" s="105"/>
    </row>
    <row r="2488" spans="1:10" s="42" customFormat="1" ht="101.25">
      <c r="A2488" s="396">
        <v>143</v>
      </c>
      <c r="B2488" s="435" t="s">
        <v>4688</v>
      </c>
      <c r="C2488" s="21" t="s">
        <v>4689</v>
      </c>
      <c r="D2488" s="269">
        <v>1</v>
      </c>
      <c r="E2488" s="436">
        <v>45000</v>
      </c>
      <c r="F2488" s="437">
        <v>0</v>
      </c>
      <c r="G2488" s="438">
        <v>45000</v>
      </c>
      <c r="H2488" s="439">
        <v>41648</v>
      </c>
      <c r="I2488" s="44" t="s">
        <v>4674</v>
      </c>
      <c r="J2488" s="105"/>
    </row>
    <row r="2489" spans="1:10" s="42" customFormat="1" ht="101.25">
      <c r="A2489" s="396">
        <v>144</v>
      </c>
      <c r="B2489" s="435" t="s">
        <v>4757</v>
      </c>
      <c r="C2489" s="21" t="s">
        <v>4689</v>
      </c>
      <c r="D2489" s="269">
        <v>1</v>
      </c>
      <c r="E2489" s="436">
        <v>44880</v>
      </c>
      <c r="F2489" s="437">
        <v>0</v>
      </c>
      <c r="G2489" s="438">
        <v>44880</v>
      </c>
      <c r="H2489" s="439">
        <v>41648</v>
      </c>
      <c r="I2489" s="44" t="s">
        <v>4674</v>
      </c>
      <c r="J2489" s="105"/>
    </row>
    <row r="2490" spans="1:10" s="42" customFormat="1" ht="60.75">
      <c r="A2490" s="396">
        <v>145</v>
      </c>
      <c r="B2490" s="435" t="s">
        <v>4845</v>
      </c>
      <c r="C2490" s="21" t="s">
        <v>4846</v>
      </c>
      <c r="D2490" s="269">
        <v>1</v>
      </c>
      <c r="E2490" s="436">
        <v>46000</v>
      </c>
      <c r="F2490" s="398">
        <v>17523.759999999998</v>
      </c>
      <c r="G2490" s="440">
        <f>E2490-F2490</f>
        <v>28476.240000000002</v>
      </c>
      <c r="H2490" s="439">
        <v>42968</v>
      </c>
      <c r="I2490" s="44" t="s">
        <v>4847</v>
      </c>
      <c r="J2490" s="105"/>
    </row>
    <row r="2491" spans="1:10" s="42" customFormat="1" ht="222.75">
      <c r="A2491" s="396">
        <v>146</v>
      </c>
      <c r="B2491" s="435" t="s">
        <v>4848</v>
      </c>
      <c r="C2491" s="21" t="s">
        <v>4849</v>
      </c>
      <c r="D2491" s="269">
        <v>1</v>
      </c>
      <c r="E2491" s="436">
        <v>181000</v>
      </c>
      <c r="F2491" s="398">
        <v>68952.479999999996</v>
      </c>
      <c r="G2491" s="440">
        <f>E2491-F2491</f>
        <v>112047.52</v>
      </c>
      <c r="H2491" s="439">
        <v>42968</v>
      </c>
      <c r="I2491" s="44" t="s">
        <v>4847</v>
      </c>
      <c r="J2491" s="105"/>
    </row>
    <row r="2492" spans="1:10" s="42" customFormat="1" ht="60.75">
      <c r="A2492" s="396">
        <v>147</v>
      </c>
      <c r="B2492" s="435" t="s">
        <v>4850</v>
      </c>
      <c r="C2492" s="21" t="s">
        <v>4711</v>
      </c>
      <c r="D2492" s="269">
        <v>1</v>
      </c>
      <c r="E2492" s="436">
        <v>55000</v>
      </c>
      <c r="F2492" s="398">
        <v>20952.48</v>
      </c>
      <c r="G2492" s="440">
        <f>E2492-F2492</f>
        <v>34047.520000000004</v>
      </c>
      <c r="H2492" s="439">
        <v>42968</v>
      </c>
      <c r="I2492" s="44" t="s">
        <v>4847</v>
      </c>
      <c r="J2492" s="105"/>
    </row>
    <row r="2493" spans="1:10" s="42" customFormat="1" ht="60.75">
      <c r="A2493" s="396">
        <v>148</v>
      </c>
      <c r="B2493" s="435" t="s">
        <v>4851</v>
      </c>
      <c r="C2493" s="21" t="s">
        <v>4852</v>
      </c>
      <c r="D2493" s="269">
        <v>1</v>
      </c>
      <c r="E2493" s="436">
        <v>67600</v>
      </c>
      <c r="F2493" s="398">
        <v>25752.48</v>
      </c>
      <c r="G2493" s="440">
        <f>E2493-F2493</f>
        <v>41847.520000000004</v>
      </c>
      <c r="H2493" s="439">
        <v>42968</v>
      </c>
      <c r="I2493" s="44" t="s">
        <v>4847</v>
      </c>
      <c r="J2493" s="105"/>
    </row>
    <row r="2494" spans="1:10" s="42" customFormat="1" ht="60.75">
      <c r="A2494" s="396">
        <v>149</v>
      </c>
      <c r="B2494" s="435" t="s">
        <v>4853</v>
      </c>
      <c r="C2494" s="21" t="s">
        <v>4854</v>
      </c>
      <c r="D2494" s="269">
        <v>1</v>
      </c>
      <c r="E2494" s="436">
        <v>136000</v>
      </c>
      <c r="F2494" s="398">
        <v>62333.16</v>
      </c>
      <c r="G2494" s="440">
        <f>E2494-F2494</f>
        <v>73666.84</v>
      </c>
      <c r="H2494" s="439">
        <v>42969</v>
      </c>
      <c r="I2494" s="44" t="s">
        <v>4855</v>
      </c>
      <c r="J2494" s="105"/>
    </row>
    <row r="2495" spans="1:10" s="42" customFormat="1" ht="101.25">
      <c r="A2495" s="396">
        <v>150</v>
      </c>
      <c r="B2495" s="435" t="s">
        <v>4856</v>
      </c>
      <c r="C2495" s="21" t="s">
        <v>4687</v>
      </c>
      <c r="D2495" s="269">
        <v>1</v>
      </c>
      <c r="E2495" s="436">
        <v>66963</v>
      </c>
      <c r="F2495" s="437">
        <v>0</v>
      </c>
      <c r="G2495" s="438">
        <v>66963</v>
      </c>
      <c r="H2495" s="439">
        <v>41648</v>
      </c>
      <c r="I2495" s="44" t="s">
        <v>4674</v>
      </c>
      <c r="J2495" s="105"/>
    </row>
    <row r="2496" spans="1:10" s="42" customFormat="1" ht="101.25">
      <c r="A2496" s="396">
        <v>151</v>
      </c>
      <c r="B2496" s="435" t="s">
        <v>4857</v>
      </c>
      <c r="C2496" s="21" t="s">
        <v>4858</v>
      </c>
      <c r="D2496" s="269">
        <v>1</v>
      </c>
      <c r="E2496" s="436">
        <v>45000</v>
      </c>
      <c r="F2496" s="437">
        <v>0</v>
      </c>
      <c r="G2496" s="441">
        <v>45000</v>
      </c>
      <c r="H2496" s="439">
        <v>42873</v>
      </c>
      <c r="I2496" s="44" t="s">
        <v>4715</v>
      </c>
      <c r="J2496" s="105"/>
    </row>
    <row r="2497" spans="1:10" s="42" customFormat="1" ht="101.25">
      <c r="A2497" s="396">
        <v>152</v>
      </c>
      <c r="B2497" s="435" t="s">
        <v>4859</v>
      </c>
      <c r="C2497" s="21" t="s">
        <v>4860</v>
      </c>
      <c r="D2497" s="269">
        <v>1</v>
      </c>
      <c r="E2497" s="436">
        <v>47500</v>
      </c>
      <c r="F2497" s="437">
        <v>0</v>
      </c>
      <c r="G2497" s="441">
        <v>47500</v>
      </c>
      <c r="H2497" s="439">
        <v>42873</v>
      </c>
      <c r="I2497" s="44" t="s">
        <v>4715</v>
      </c>
      <c r="J2497" s="105"/>
    </row>
    <row r="2498" spans="1:10" s="42" customFormat="1" ht="101.25">
      <c r="A2498" s="396">
        <v>153</v>
      </c>
      <c r="B2498" s="435" t="s">
        <v>4861</v>
      </c>
      <c r="C2498" s="21" t="s">
        <v>4862</v>
      </c>
      <c r="D2498" s="269">
        <v>1</v>
      </c>
      <c r="E2498" s="436">
        <v>120000</v>
      </c>
      <c r="F2498" s="398">
        <v>41428.65</v>
      </c>
      <c r="G2498" s="440">
        <f t="shared" ref="G2498:G2505" si="67">E2498-F2498</f>
        <v>78571.350000000006</v>
      </c>
      <c r="H2498" s="439">
        <v>42873</v>
      </c>
      <c r="I2498" s="44" t="s">
        <v>4715</v>
      </c>
      <c r="J2498" s="105"/>
    </row>
    <row r="2499" spans="1:10" s="42" customFormat="1" ht="101.25">
      <c r="A2499" s="396">
        <v>154</v>
      </c>
      <c r="B2499" s="435" t="s">
        <v>4863</v>
      </c>
      <c r="C2499" s="21" t="s">
        <v>4864</v>
      </c>
      <c r="D2499" s="269">
        <v>1</v>
      </c>
      <c r="E2499" s="436">
        <v>233318</v>
      </c>
      <c r="F2499" s="398">
        <v>80550</v>
      </c>
      <c r="G2499" s="440">
        <f t="shared" si="67"/>
        <v>152768</v>
      </c>
      <c r="H2499" s="439">
        <v>42873</v>
      </c>
      <c r="I2499" s="44" t="s">
        <v>4715</v>
      </c>
      <c r="J2499" s="105"/>
    </row>
    <row r="2500" spans="1:10" s="42" customFormat="1" ht="101.25">
      <c r="A2500" s="396">
        <v>155</v>
      </c>
      <c r="B2500" s="435" t="s">
        <v>4865</v>
      </c>
      <c r="C2500" s="21" t="s">
        <v>4789</v>
      </c>
      <c r="D2500" s="269">
        <v>1</v>
      </c>
      <c r="E2500" s="436">
        <v>102334</v>
      </c>
      <c r="F2500" s="398">
        <v>8527.65</v>
      </c>
      <c r="G2500" s="440">
        <f t="shared" si="67"/>
        <v>93806.35</v>
      </c>
      <c r="H2500" s="439">
        <v>42873</v>
      </c>
      <c r="I2500" s="44" t="s">
        <v>4715</v>
      </c>
      <c r="J2500" s="105"/>
    </row>
    <row r="2501" spans="1:10" s="42" customFormat="1" ht="101.25">
      <c r="A2501" s="396">
        <v>156</v>
      </c>
      <c r="B2501" s="435" t="s">
        <v>4866</v>
      </c>
      <c r="C2501" s="21" t="s">
        <v>4867</v>
      </c>
      <c r="D2501" s="269">
        <v>1</v>
      </c>
      <c r="E2501" s="436">
        <v>419500</v>
      </c>
      <c r="F2501" s="398">
        <v>144827.25</v>
      </c>
      <c r="G2501" s="440">
        <f t="shared" si="67"/>
        <v>274672.75</v>
      </c>
      <c r="H2501" s="439">
        <v>42873</v>
      </c>
      <c r="I2501" s="44" t="s">
        <v>4715</v>
      </c>
      <c r="J2501" s="105"/>
    </row>
    <row r="2502" spans="1:10" s="42" customFormat="1" ht="101.25">
      <c r="A2502" s="396">
        <v>157</v>
      </c>
      <c r="B2502" s="435" t="s">
        <v>4868</v>
      </c>
      <c r="C2502" s="21" t="s">
        <v>4664</v>
      </c>
      <c r="D2502" s="269">
        <v>1</v>
      </c>
      <c r="E2502" s="436">
        <v>115000</v>
      </c>
      <c r="F2502" s="398">
        <v>39702.25</v>
      </c>
      <c r="G2502" s="440">
        <f t="shared" si="67"/>
        <v>75297.75</v>
      </c>
      <c r="H2502" s="439">
        <v>42873</v>
      </c>
      <c r="I2502" s="44" t="s">
        <v>4715</v>
      </c>
      <c r="J2502" s="105"/>
    </row>
    <row r="2503" spans="1:10" s="42" customFormat="1" ht="101.25">
      <c r="A2503" s="396">
        <v>158</v>
      </c>
      <c r="B2503" s="435" t="s">
        <v>4869</v>
      </c>
      <c r="C2503" s="21" t="s">
        <v>4870</v>
      </c>
      <c r="D2503" s="269">
        <v>1</v>
      </c>
      <c r="E2503" s="436">
        <v>203220.5</v>
      </c>
      <c r="F2503" s="398">
        <v>16934.95</v>
      </c>
      <c r="G2503" s="440">
        <f t="shared" si="67"/>
        <v>186285.55</v>
      </c>
      <c r="H2503" s="439">
        <v>42873</v>
      </c>
      <c r="I2503" s="44" t="s">
        <v>4715</v>
      </c>
      <c r="J2503" s="105"/>
    </row>
    <row r="2504" spans="1:10" s="42" customFormat="1" ht="101.25">
      <c r="A2504" s="396">
        <v>159</v>
      </c>
      <c r="B2504" s="435" t="s">
        <v>4869</v>
      </c>
      <c r="C2504" s="21" t="s">
        <v>4870</v>
      </c>
      <c r="D2504" s="269">
        <v>1</v>
      </c>
      <c r="E2504" s="436">
        <v>203220.5</v>
      </c>
      <c r="F2504" s="398">
        <v>16934.95</v>
      </c>
      <c r="G2504" s="440">
        <f t="shared" si="67"/>
        <v>186285.55</v>
      </c>
      <c r="H2504" s="439">
        <v>42873</v>
      </c>
      <c r="I2504" s="44" t="s">
        <v>4715</v>
      </c>
      <c r="J2504" s="105"/>
    </row>
    <row r="2505" spans="1:10" s="42" customFormat="1" ht="101.25">
      <c r="A2505" s="396">
        <v>160</v>
      </c>
      <c r="B2505" s="435" t="s">
        <v>4871</v>
      </c>
      <c r="C2505" s="21" t="s">
        <v>4872</v>
      </c>
      <c r="D2505" s="269">
        <v>1</v>
      </c>
      <c r="E2505" s="436">
        <v>1049077</v>
      </c>
      <c r="F2505" s="398">
        <v>87422.9</v>
      </c>
      <c r="G2505" s="440">
        <f t="shared" si="67"/>
        <v>961654.1</v>
      </c>
      <c r="H2505" s="439">
        <v>42873</v>
      </c>
      <c r="I2505" s="44" t="s">
        <v>4715</v>
      </c>
      <c r="J2505" s="105"/>
    </row>
    <row r="2506" spans="1:10" s="42" customFormat="1" ht="101.25">
      <c r="A2506" s="396">
        <v>161</v>
      </c>
      <c r="B2506" s="435" t="s">
        <v>4873</v>
      </c>
      <c r="C2506" s="21" t="s">
        <v>4874</v>
      </c>
      <c r="D2506" s="269">
        <v>1</v>
      </c>
      <c r="E2506" s="436">
        <v>56163.9</v>
      </c>
      <c r="F2506" s="437">
        <v>0</v>
      </c>
      <c r="G2506" s="441">
        <v>56163.9</v>
      </c>
      <c r="H2506" s="439">
        <v>42873</v>
      </c>
      <c r="I2506" s="44" t="s">
        <v>4715</v>
      </c>
      <c r="J2506" s="105"/>
    </row>
    <row r="2507" spans="1:10" s="42" customFormat="1" ht="101.25">
      <c r="A2507" s="396">
        <v>162</v>
      </c>
      <c r="B2507" s="435" t="s">
        <v>4875</v>
      </c>
      <c r="C2507" s="21" t="s">
        <v>4876</v>
      </c>
      <c r="D2507" s="269">
        <v>1</v>
      </c>
      <c r="E2507" s="436">
        <v>56872.9</v>
      </c>
      <c r="F2507" s="437">
        <v>4739.5</v>
      </c>
      <c r="G2507" s="441">
        <f>E2507-F2507</f>
        <v>52133.4</v>
      </c>
      <c r="H2507" s="439">
        <v>42873</v>
      </c>
      <c r="I2507" s="44" t="s">
        <v>4715</v>
      </c>
      <c r="J2507" s="105"/>
    </row>
    <row r="2508" spans="1:10" s="42" customFormat="1" ht="101.25">
      <c r="A2508" s="396">
        <v>163</v>
      </c>
      <c r="B2508" s="435" t="s">
        <v>4875</v>
      </c>
      <c r="C2508" s="21" t="s">
        <v>4876</v>
      </c>
      <c r="D2508" s="269">
        <v>1</v>
      </c>
      <c r="E2508" s="436">
        <v>56872.9</v>
      </c>
      <c r="F2508" s="437">
        <v>0</v>
      </c>
      <c r="G2508" s="441">
        <v>56872.9</v>
      </c>
      <c r="H2508" s="439">
        <v>42873</v>
      </c>
      <c r="I2508" s="44" t="s">
        <v>4715</v>
      </c>
      <c r="J2508" s="105"/>
    </row>
    <row r="2509" spans="1:10" s="42" customFormat="1" ht="101.25">
      <c r="A2509" s="396">
        <v>164</v>
      </c>
      <c r="B2509" s="435" t="s">
        <v>4877</v>
      </c>
      <c r="C2509" s="21" t="s">
        <v>4878</v>
      </c>
      <c r="D2509" s="269">
        <v>1</v>
      </c>
      <c r="E2509" s="436">
        <v>122611</v>
      </c>
      <c r="F2509" s="398">
        <v>10217.4</v>
      </c>
      <c r="G2509" s="440">
        <f t="shared" ref="G2509:G2536" si="68">E2509-F2509</f>
        <v>112393.60000000001</v>
      </c>
      <c r="H2509" s="439">
        <v>42873</v>
      </c>
      <c r="I2509" s="44" t="s">
        <v>4715</v>
      </c>
      <c r="J2509" s="105"/>
    </row>
    <row r="2510" spans="1:10" s="42" customFormat="1" ht="101.25">
      <c r="A2510" s="396">
        <v>165</v>
      </c>
      <c r="B2510" s="435" t="s">
        <v>4879</v>
      </c>
      <c r="C2510" s="21" t="s">
        <v>4880</v>
      </c>
      <c r="D2510" s="269">
        <v>1</v>
      </c>
      <c r="E2510" s="436">
        <v>77404.600000000006</v>
      </c>
      <c r="F2510" s="398">
        <v>6450.2</v>
      </c>
      <c r="G2510" s="440">
        <f t="shared" si="68"/>
        <v>70954.400000000009</v>
      </c>
      <c r="H2510" s="439">
        <v>42873</v>
      </c>
      <c r="I2510" s="44" t="s">
        <v>4715</v>
      </c>
      <c r="J2510" s="105"/>
    </row>
    <row r="2511" spans="1:10" s="42" customFormat="1" ht="101.25">
      <c r="A2511" s="396">
        <v>166</v>
      </c>
      <c r="B2511" s="435" t="s">
        <v>4757</v>
      </c>
      <c r="C2511" s="21" t="s">
        <v>4689</v>
      </c>
      <c r="D2511" s="269">
        <v>1</v>
      </c>
      <c r="E2511" s="436">
        <v>50600</v>
      </c>
      <c r="F2511" s="398">
        <v>0</v>
      </c>
      <c r="G2511" s="440">
        <f t="shared" si="68"/>
        <v>50600</v>
      </c>
      <c r="H2511" s="439">
        <v>41648</v>
      </c>
      <c r="I2511" s="44" t="s">
        <v>4674</v>
      </c>
      <c r="J2511" s="105"/>
    </row>
    <row r="2512" spans="1:10" s="42" customFormat="1" ht="101.25">
      <c r="A2512" s="396">
        <v>167</v>
      </c>
      <c r="B2512" s="435" t="s">
        <v>4881</v>
      </c>
      <c r="C2512" s="21" t="s">
        <v>4882</v>
      </c>
      <c r="D2512" s="269">
        <v>1</v>
      </c>
      <c r="E2512" s="436">
        <v>70854</v>
      </c>
      <c r="F2512" s="398">
        <v>24461.5</v>
      </c>
      <c r="G2512" s="440">
        <f t="shared" si="68"/>
        <v>46392.5</v>
      </c>
      <c r="H2512" s="439">
        <v>42873</v>
      </c>
      <c r="I2512" s="44" t="s">
        <v>4715</v>
      </c>
      <c r="J2512" s="105"/>
    </row>
    <row r="2513" spans="1:10" s="42" customFormat="1" ht="101.25">
      <c r="A2513" s="396">
        <v>168</v>
      </c>
      <c r="B2513" s="435" t="s">
        <v>4883</v>
      </c>
      <c r="C2513" s="21" t="s">
        <v>4884</v>
      </c>
      <c r="D2513" s="269">
        <v>1</v>
      </c>
      <c r="E2513" s="436">
        <v>966351</v>
      </c>
      <c r="F2513" s="398">
        <v>333621.09999999998</v>
      </c>
      <c r="G2513" s="440">
        <f t="shared" si="68"/>
        <v>632729.9</v>
      </c>
      <c r="H2513" s="439">
        <v>42873</v>
      </c>
      <c r="I2513" s="44" t="s">
        <v>4715</v>
      </c>
      <c r="J2513" s="105"/>
    </row>
    <row r="2514" spans="1:10" s="42" customFormat="1" ht="101.25">
      <c r="A2514" s="396">
        <v>169</v>
      </c>
      <c r="B2514" s="435" t="s">
        <v>4885</v>
      </c>
      <c r="C2514" s="21" t="s">
        <v>4886</v>
      </c>
      <c r="D2514" s="269">
        <v>1</v>
      </c>
      <c r="E2514" s="436">
        <v>80000</v>
      </c>
      <c r="F2514" s="398">
        <v>6666.85</v>
      </c>
      <c r="G2514" s="440">
        <f t="shared" si="68"/>
        <v>73333.149999999994</v>
      </c>
      <c r="H2514" s="439">
        <v>42873</v>
      </c>
      <c r="I2514" s="44" t="s">
        <v>4715</v>
      </c>
      <c r="J2514" s="105"/>
    </row>
    <row r="2515" spans="1:10" s="42" customFormat="1" ht="101.25">
      <c r="A2515" s="396">
        <v>170</v>
      </c>
      <c r="B2515" s="435" t="s">
        <v>4887</v>
      </c>
      <c r="C2515" s="21" t="s">
        <v>4888</v>
      </c>
      <c r="D2515" s="269">
        <v>1</v>
      </c>
      <c r="E2515" s="436">
        <v>56872.9</v>
      </c>
      <c r="F2515" s="398">
        <v>0</v>
      </c>
      <c r="G2515" s="440">
        <f t="shared" si="68"/>
        <v>56872.9</v>
      </c>
      <c r="H2515" s="439">
        <v>42873</v>
      </c>
      <c r="I2515" s="44" t="s">
        <v>4715</v>
      </c>
      <c r="J2515" s="105"/>
    </row>
    <row r="2516" spans="1:10" s="42" customFormat="1" ht="101.25">
      <c r="A2516" s="396">
        <v>171</v>
      </c>
      <c r="B2516" s="435" t="s">
        <v>4889</v>
      </c>
      <c r="C2516" s="21" t="s">
        <v>4890</v>
      </c>
      <c r="D2516" s="269">
        <v>1</v>
      </c>
      <c r="E2516" s="436">
        <v>55917.4</v>
      </c>
      <c r="F2516" s="398">
        <v>4659.6000000000004</v>
      </c>
      <c r="G2516" s="440">
        <f t="shared" si="68"/>
        <v>51257.8</v>
      </c>
      <c r="H2516" s="439">
        <v>42873</v>
      </c>
      <c r="I2516" s="44" t="s">
        <v>4715</v>
      </c>
      <c r="J2516" s="105"/>
    </row>
    <row r="2517" spans="1:10" s="42" customFormat="1" ht="101.25">
      <c r="A2517" s="396">
        <v>172</v>
      </c>
      <c r="B2517" s="435" t="s">
        <v>4891</v>
      </c>
      <c r="C2517" s="21" t="s">
        <v>4892</v>
      </c>
      <c r="D2517" s="269">
        <v>1</v>
      </c>
      <c r="E2517" s="436">
        <v>59940</v>
      </c>
      <c r="F2517" s="398">
        <v>0</v>
      </c>
      <c r="G2517" s="440">
        <f t="shared" si="68"/>
        <v>59940</v>
      </c>
      <c r="H2517" s="439">
        <v>42873</v>
      </c>
      <c r="I2517" s="44" t="s">
        <v>4715</v>
      </c>
      <c r="J2517" s="105"/>
    </row>
    <row r="2518" spans="1:10" s="42" customFormat="1" ht="101.25">
      <c r="A2518" s="396">
        <v>173</v>
      </c>
      <c r="B2518" s="435" t="s">
        <v>4893</v>
      </c>
      <c r="C2518" s="21" t="s">
        <v>4894</v>
      </c>
      <c r="D2518" s="269">
        <v>1</v>
      </c>
      <c r="E2518" s="436">
        <v>45570</v>
      </c>
      <c r="F2518" s="398">
        <v>35126.6</v>
      </c>
      <c r="G2518" s="440">
        <f t="shared" si="68"/>
        <v>10443.400000000001</v>
      </c>
      <c r="H2518" s="439">
        <v>42873</v>
      </c>
      <c r="I2518" s="44" t="s">
        <v>4715</v>
      </c>
      <c r="J2518" s="105"/>
    </row>
    <row r="2519" spans="1:10" s="42" customFormat="1" ht="101.25">
      <c r="A2519" s="396">
        <v>174</v>
      </c>
      <c r="B2519" s="435" t="s">
        <v>4893</v>
      </c>
      <c r="C2519" s="21" t="s">
        <v>4894</v>
      </c>
      <c r="D2519" s="269">
        <v>1</v>
      </c>
      <c r="E2519" s="436">
        <v>45570</v>
      </c>
      <c r="F2519" s="398">
        <v>35126.6</v>
      </c>
      <c r="G2519" s="440">
        <f t="shared" si="68"/>
        <v>10443.400000000001</v>
      </c>
      <c r="H2519" s="439">
        <v>42873</v>
      </c>
      <c r="I2519" s="44" t="s">
        <v>4715</v>
      </c>
      <c r="J2519" s="105"/>
    </row>
    <row r="2520" spans="1:10" s="42" customFormat="1" ht="101.25">
      <c r="A2520" s="396">
        <v>175</v>
      </c>
      <c r="B2520" s="435" t="s">
        <v>4895</v>
      </c>
      <c r="C2520" s="21" t="s">
        <v>4896</v>
      </c>
      <c r="D2520" s="269">
        <v>1</v>
      </c>
      <c r="E2520" s="436">
        <v>60700</v>
      </c>
      <c r="F2520" s="398">
        <v>46789.4</v>
      </c>
      <c r="G2520" s="440">
        <f t="shared" si="68"/>
        <v>13910.599999999999</v>
      </c>
      <c r="H2520" s="439">
        <v>42873</v>
      </c>
      <c r="I2520" s="44" t="s">
        <v>4715</v>
      </c>
      <c r="J2520" s="105"/>
    </row>
    <row r="2521" spans="1:10" s="42" customFormat="1" ht="101.25">
      <c r="A2521" s="396">
        <v>176</v>
      </c>
      <c r="B2521" s="435" t="s">
        <v>4897</v>
      </c>
      <c r="C2521" s="21" t="s">
        <v>4898</v>
      </c>
      <c r="D2521" s="269">
        <v>1</v>
      </c>
      <c r="E2521" s="436">
        <v>59000</v>
      </c>
      <c r="F2521" s="398">
        <v>48183.15</v>
      </c>
      <c r="G2521" s="440">
        <f t="shared" si="68"/>
        <v>10816.849999999999</v>
      </c>
      <c r="H2521" s="439">
        <v>42873</v>
      </c>
      <c r="I2521" s="44" t="s">
        <v>4715</v>
      </c>
      <c r="J2521" s="105"/>
    </row>
    <row r="2522" spans="1:10" s="42" customFormat="1" ht="101.25">
      <c r="A2522" s="396">
        <v>177</v>
      </c>
      <c r="B2522" s="435" t="s">
        <v>4899</v>
      </c>
      <c r="C2522" s="21" t="s">
        <v>4900</v>
      </c>
      <c r="D2522" s="269">
        <v>1</v>
      </c>
      <c r="E2522" s="436">
        <v>64540</v>
      </c>
      <c r="F2522" s="398">
        <v>5378.15</v>
      </c>
      <c r="G2522" s="440">
        <f t="shared" si="68"/>
        <v>59161.85</v>
      </c>
      <c r="H2522" s="439">
        <v>42873</v>
      </c>
      <c r="I2522" s="44" t="s">
        <v>4715</v>
      </c>
      <c r="J2522" s="105"/>
    </row>
    <row r="2523" spans="1:10" s="42" customFormat="1" ht="101.25">
      <c r="A2523" s="396">
        <v>178</v>
      </c>
      <c r="B2523" s="435" t="s">
        <v>4899</v>
      </c>
      <c r="C2523" s="21" t="s">
        <v>4900</v>
      </c>
      <c r="D2523" s="269">
        <v>1</v>
      </c>
      <c r="E2523" s="436">
        <v>64540</v>
      </c>
      <c r="F2523" s="398">
        <v>5378.15</v>
      </c>
      <c r="G2523" s="440">
        <f t="shared" ref="G2523:G2525" si="69">E2523-F2523</f>
        <v>59161.85</v>
      </c>
      <c r="H2523" s="439">
        <v>42873</v>
      </c>
      <c r="I2523" s="44" t="s">
        <v>4715</v>
      </c>
      <c r="J2523" s="105"/>
    </row>
    <row r="2524" spans="1:10" s="42" customFormat="1" ht="101.25">
      <c r="A2524" s="396">
        <v>179</v>
      </c>
      <c r="B2524" s="435" t="s">
        <v>4899</v>
      </c>
      <c r="C2524" s="21" t="s">
        <v>4900</v>
      </c>
      <c r="D2524" s="269">
        <v>1</v>
      </c>
      <c r="E2524" s="436">
        <v>64540</v>
      </c>
      <c r="F2524" s="398">
        <v>5378.15</v>
      </c>
      <c r="G2524" s="440">
        <f t="shared" si="69"/>
        <v>59161.85</v>
      </c>
      <c r="H2524" s="439">
        <v>42873</v>
      </c>
      <c r="I2524" s="44" t="s">
        <v>4715</v>
      </c>
      <c r="J2524" s="105"/>
    </row>
    <row r="2525" spans="1:10" s="42" customFormat="1" ht="101.25">
      <c r="A2525" s="396">
        <v>180</v>
      </c>
      <c r="B2525" s="435" t="s">
        <v>4899</v>
      </c>
      <c r="C2525" s="21" t="s">
        <v>4900</v>
      </c>
      <c r="D2525" s="269">
        <v>1</v>
      </c>
      <c r="E2525" s="436">
        <v>64540</v>
      </c>
      <c r="F2525" s="398">
        <v>5378.15</v>
      </c>
      <c r="G2525" s="440">
        <f t="shared" si="69"/>
        <v>59161.85</v>
      </c>
      <c r="H2525" s="439">
        <v>42873</v>
      </c>
      <c r="I2525" s="44" t="s">
        <v>4715</v>
      </c>
      <c r="J2525" s="105"/>
    </row>
    <row r="2526" spans="1:10" s="42" customFormat="1" ht="101.25">
      <c r="A2526" s="396">
        <v>181</v>
      </c>
      <c r="B2526" s="435" t="s">
        <v>4901</v>
      </c>
      <c r="C2526" s="21" t="s">
        <v>4902</v>
      </c>
      <c r="D2526" s="269">
        <v>1</v>
      </c>
      <c r="E2526" s="436">
        <v>99697</v>
      </c>
      <c r="F2526" s="398">
        <v>34419.15</v>
      </c>
      <c r="G2526" s="440">
        <f t="shared" si="68"/>
        <v>65277.85</v>
      </c>
      <c r="H2526" s="439">
        <v>42873</v>
      </c>
      <c r="I2526" s="44" t="s">
        <v>4715</v>
      </c>
      <c r="J2526" s="105"/>
    </row>
    <row r="2527" spans="1:10" s="42" customFormat="1" ht="101.25">
      <c r="A2527" s="396">
        <v>182</v>
      </c>
      <c r="B2527" s="435" t="s">
        <v>4903</v>
      </c>
      <c r="C2527" s="21" t="s">
        <v>4904</v>
      </c>
      <c r="D2527" s="269">
        <v>1</v>
      </c>
      <c r="E2527" s="436">
        <v>86400</v>
      </c>
      <c r="F2527" s="398">
        <v>29828.65</v>
      </c>
      <c r="G2527" s="440">
        <f t="shared" si="68"/>
        <v>56571.35</v>
      </c>
      <c r="H2527" s="439">
        <v>42873</v>
      </c>
      <c r="I2527" s="44" t="s">
        <v>4715</v>
      </c>
      <c r="J2527" s="105"/>
    </row>
    <row r="2528" spans="1:10" s="42" customFormat="1" ht="101.25">
      <c r="A2528" s="396">
        <v>183</v>
      </c>
      <c r="B2528" s="435" t="s">
        <v>4905</v>
      </c>
      <c r="C2528" s="21" t="s">
        <v>4906</v>
      </c>
      <c r="D2528" s="269">
        <v>1</v>
      </c>
      <c r="E2528" s="436">
        <v>58000</v>
      </c>
      <c r="F2528" s="398">
        <v>20023.599999999999</v>
      </c>
      <c r="G2528" s="440">
        <f t="shared" si="68"/>
        <v>37976.400000000001</v>
      </c>
      <c r="H2528" s="439">
        <v>42873</v>
      </c>
      <c r="I2528" s="44" t="s">
        <v>4715</v>
      </c>
      <c r="J2528" s="105"/>
    </row>
    <row r="2529" spans="1:10" s="42" customFormat="1" ht="60.75">
      <c r="A2529" s="396">
        <v>184</v>
      </c>
      <c r="B2529" s="435" t="s">
        <v>4907</v>
      </c>
      <c r="C2529" s="21" t="s">
        <v>4789</v>
      </c>
      <c r="D2529" s="269">
        <v>1</v>
      </c>
      <c r="E2529" s="436">
        <v>50000</v>
      </c>
      <c r="F2529" s="398">
        <v>0</v>
      </c>
      <c r="G2529" s="440">
        <f t="shared" si="68"/>
        <v>50000</v>
      </c>
      <c r="H2529" s="439">
        <v>40393</v>
      </c>
      <c r="I2529" s="44" t="s">
        <v>4908</v>
      </c>
      <c r="J2529" s="105"/>
    </row>
    <row r="2530" spans="1:10" s="42" customFormat="1" ht="101.25">
      <c r="A2530" s="396">
        <v>185</v>
      </c>
      <c r="B2530" s="435" t="s">
        <v>4909</v>
      </c>
      <c r="C2530" s="21" t="s">
        <v>4910</v>
      </c>
      <c r="D2530" s="269">
        <v>1</v>
      </c>
      <c r="E2530" s="436">
        <v>299967.55</v>
      </c>
      <c r="F2530" s="398">
        <v>103560.35</v>
      </c>
      <c r="G2530" s="440">
        <f t="shared" si="68"/>
        <v>196407.19999999998</v>
      </c>
      <c r="H2530" s="439">
        <v>42873</v>
      </c>
      <c r="I2530" s="44" t="s">
        <v>4715</v>
      </c>
      <c r="J2530" s="105"/>
    </row>
    <row r="2531" spans="1:10" s="42" customFormat="1" ht="101.25">
      <c r="A2531" s="396">
        <v>186</v>
      </c>
      <c r="B2531" s="435" t="s">
        <v>4909</v>
      </c>
      <c r="C2531" s="21" t="s">
        <v>4910</v>
      </c>
      <c r="D2531" s="269">
        <v>1</v>
      </c>
      <c r="E2531" s="436">
        <v>299967.55</v>
      </c>
      <c r="F2531" s="398">
        <v>103560.35</v>
      </c>
      <c r="G2531" s="440">
        <f t="shared" si="68"/>
        <v>196407.19999999998</v>
      </c>
      <c r="H2531" s="439">
        <v>42873</v>
      </c>
      <c r="I2531" s="44" t="s">
        <v>4715</v>
      </c>
      <c r="J2531" s="105"/>
    </row>
    <row r="2532" spans="1:10" s="42" customFormat="1" ht="101.25">
      <c r="A2532" s="396">
        <v>187</v>
      </c>
      <c r="B2532" s="435" t="s">
        <v>4911</v>
      </c>
      <c r="C2532" s="21" t="s">
        <v>4912</v>
      </c>
      <c r="D2532" s="269">
        <v>1</v>
      </c>
      <c r="E2532" s="436">
        <v>45548</v>
      </c>
      <c r="F2532" s="398">
        <v>15724.8</v>
      </c>
      <c r="G2532" s="440">
        <f t="shared" si="68"/>
        <v>29823.200000000001</v>
      </c>
      <c r="H2532" s="439">
        <v>42873</v>
      </c>
      <c r="I2532" s="44" t="s">
        <v>4715</v>
      </c>
      <c r="J2532" s="105"/>
    </row>
    <row r="2533" spans="1:10" s="42" customFormat="1" ht="101.25">
      <c r="A2533" s="396">
        <v>188</v>
      </c>
      <c r="B2533" s="435" t="s">
        <v>4911</v>
      </c>
      <c r="C2533" s="21" t="s">
        <v>4912</v>
      </c>
      <c r="D2533" s="269">
        <v>1</v>
      </c>
      <c r="E2533" s="436">
        <v>45548</v>
      </c>
      <c r="F2533" s="398">
        <v>15724.8</v>
      </c>
      <c r="G2533" s="440">
        <f t="shared" si="68"/>
        <v>29823.200000000001</v>
      </c>
      <c r="H2533" s="439">
        <v>42873</v>
      </c>
      <c r="I2533" s="44" t="s">
        <v>4715</v>
      </c>
      <c r="J2533" s="105"/>
    </row>
    <row r="2534" spans="1:10" s="42" customFormat="1" ht="101.25">
      <c r="A2534" s="396">
        <v>189</v>
      </c>
      <c r="B2534" s="435" t="s">
        <v>4913</v>
      </c>
      <c r="C2534" s="21" t="s">
        <v>4914</v>
      </c>
      <c r="D2534" s="269">
        <v>1</v>
      </c>
      <c r="E2534" s="436">
        <v>60000</v>
      </c>
      <c r="F2534" s="398">
        <v>20714.05</v>
      </c>
      <c r="G2534" s="440">
        <f t="shared" si="68"/>
        <v>39285.949999999997</v>
      </c>
      <c r="H2534" s="439">
        <v>42873</v>
      </c>
      <c r="I2534" s="44" t="s">
        <v>4715</v>
      </c>
      <c r="J2534" s="105"/>
    </row>
    <row r="2535" spans="1:10" s="42" customFormat="1" ht="101.25">
      <c r="A2535" s="396">
        <v>190</v>
      </c>
      <c r="B2535" s="435" t="s">
        <v>4915</v>
      </c>
      <c r="C2535" s="21" t="s">
        <v>4916</v>
      </c>
      <c r="D2535" s="269">
        <v>1</v>
      </c>
      <c r="E2535" s="436">
        <v>80746</v>
      </c>
      <c r="F2535" s="398">
        <v>49905.3</v>
      </c>
      <c r="G2535" s="440">
        <f t="shared" si="68"/>
        <v>30840.699999999997</v>
      </c>
      <c r="H2535" s="439">
        <v>42873</v>
      </c>
      <c r="I2535" s="44" t="s">
        <v>4715</v>
      </c>
      <c r="J2535" s="105"/>
    </row>
    <row r="2536" spans="1:10" s="42" customFormat="1" ht="101.25">
      <c r="A2536" s="396">
        <v>191</v>
      </c>
      <c r="B2536" s="435" t="s">
        <v>4917</v>
      </c>
      <c r="C2536" s="21" t="s">
        <v>4918</v>
      </c>
      <c r="D2536" s="269">
        <v>1</v>
      </c>
      <c r="E2536" s="436">
        <v>80000</v>
      </c>
      <c r="F2536" s="398">
        <v>27619.1</v>
      </c>
      <c r="G2536" s="440">
        <f t="shared" si="68"/>
        <v>52380.9</v>
      </c>
      <c r="H2536" s="439">
        <v>42873</v>
      </c>
      <c r="I2536" s="44" t="s">
        <v>4715</v>
      </c>
      <c r="J2536" s="105"/>
    </row>
    <row r="2537" spans="1:10" s="42" customFormat="1" ht="101.25">
      <c r="A2537" s="396">
        <v>192</v>
      </c>
      <c r="B2537" s="435" t="s">
        <v>4919</v>
      </c>
      <c r="C2537" s="21" t="s">
        <v>4920</v>
      </c>
      <c r="D2537" s="269">
        <v>1</v>
      </c>
      <c r="E2537" s="436">
        <v>42008</v>
      </c>
      <c r="F2537" s="398">
        <v>3500.85</v>
      </c>
      <c r="G2537" s="440">
        <f>E2537-F2537</f>
        <v>38507.15</v>
      </c>
      <c r="H2537" s="439">
        <v>42873</v>
      </c>
      <c r="I2537" s="44" t="s">
        <v>4715</v>
      </c>
      <c r="J2537" s="105"/>
    </row>
    <row r="2538" spans="1:10" s="42" customFormat="1" ht="101.25">
      <c r="A2538" s="396">
        <v>193</v>
      </c>
      <c r="B2538" s="435" t="s">
        <v>4919</v>
      </c>
      <c r="C2538" s="21" t="s">
        <v>4920</v>
      </c>
      <c r="D2538" s="269">
        <v>1</v>
      </c>
      <c r="E2538" s="436">
        <v>42008</v>
      </c>
      <c r="F2538" s="398">
        <v>3500.85</v>
      </c>
      <c r="G2538" s="440">
        <f t="shared" ref="G2538:G2557" si="70">E2538-F2538</f>
        <v>38507.15</v>
      </c>
      <c r="H2538" s="439">
        <v>42873</v>
      </c>
      <c r="I2538" s="44" t="s">
        <v>4715</v>
      </c>
      <c r="J2538" s="105"/>
    </row>
    <row r="2539" spans="1:10" s="42" customFormat="1" ht="101.25">
      <c r="A2539" s="396">
        <v>194</v>
      </c>
      <c r="B2539" s="435" t="s">
        <v>4919</v>
      </c>
      <c r="C2539" s="21" t="s">
        <v>4920</v>
      </c>
      <c r="D2539" s="269">
        <v>1</v>
      </c>
      <c r="E2539" s="436">
        <v>42008</v>
      </c>
      <c r="F2539" s="398">
        <v>3500.85</v>
      </c>
      <c r="G2539" s="440">
        <f t="shared" si="70"/>
        <v>38507.15</v>
      </c>
      <c r="H2539" s="439">
        <v>42873</v>
      </c>
      <c r="I2539" s="44" t="s">
        <v>4715</v>
      </c>
      <c r="J2539" s="105"/>
    </row>
    <row r="2540" spans="1:10" s="42" customFormat="1" ht="101.25">
      <c r="A2540" s="396">
        <v>195</v>
      </c>
      <c r="B2540" s="435" t="s">
        <v>4919</v>
      </c>
      <c r="C2540" s="21" t="s">
        <v>4920</v>
      </c>
      <c r="D2540" s="269">
        <v>1</v>
      </c>
      <c r="E2540" s="436">
        <v>42008</v>
      </c>
      <c r="F2540" s="398">
        <v>3500.85</v>
      </c>
      <c r="G2540" s="440">
        <f t="shared" si="70"/>
        <v>38507.15</v>
      </c>
      <c r="H2540" s="439">
        <v>42873</v>
      </c>
      <c r="I2540" s="44" t="s">
        <v>4715</v>
      </c>
      <c r="J2540" s="105"/>
    </row>
    <row r="2541" spans="1:10" s="42" customFormat="1" ht="101.25">
      <c r="A2541" s="396">
        <v>196</v>
      </c>
      <c r="B2541" s="435" t="s">
        <v>4919</v>
      </c>
      <c r="C2541" s="21" t="s">
        <v>4920</v>
      </c>
      <c r="D2541" s="269">
        <v>1</v>
      </c>
      <c r="E2541" s="436">
        <v>42008</v>
      </c>
      <c r="F2541" s="398">
        <v>3500.85</v>
      </c>
      <c r="G2541" s="440">
        <f t="shared" si="70"/>
        <v>38507.15</v>
      </c>
      <c r="H2541" s="439">
        <v>42873</v>
      </c>
      <c r="I2541" s="44" t="s">
        <v>4715</v>
      </c>
      <c r="J2541" s="105"/>
    </row>
    <row r="2542" spans="1:10" s="42" customFormat="1" ht="101.25">
      <c r="A2542" s="396">
        <v>197</v>
      </c>
      <c r="B2542" s="435" t="s">
        <v>4919</v>
      </c>
      <c r="C2542" s="21" t="s">
        <v>4920</v>
      </c>
      <c r="D2542" s="269">
        <v>1</v>
      </c>
      <c r="E2542" s="436">
        <v>42008</v>
      </c>
      <c r="F2542" s="398">
        <v>3500.85</v>
      </c>
      <c r="G2542" s="440">
        <f t="shared" si="70"/>
        <v>38507.15</v>
      </c>
      <c r="H2542" s="439">
        <v>42873</v>
      </c>
      <c r="I2542" s="44" t="s">
        <v>4715</v>
      </c>
      <c r="J2542" s="105"/>
    </row>
    <row r="2543" spans="1:10" s="42" customFormat="1" ht="101.25">
      <c r="A2543" s="396">
        <v>198</v>
      </c>
      <c r="B2543" s="435" t="s">
        <v>4921</v>
      </c>
      <c r="C2543" s="21" t="s">
        <v>4922</v>
      </c>
      <c r="D2543" s="269">
        <v>1</v>
      </c>
      <c r="E2543" s="436">
        <v>45780</v>
      </c>
      <c r="F2543" s="398">
        <v>24797.5</v>
      </c>
      <c r="G2543" s="440">
        <f t="shared" si="70"/>
        <v>20982.5</v>
      </c>
      <c r="H2543" s="439">
        <v>42873</v>
      </c>
      <c r="I2543" s="44" t="s">
        <v>4715</v>
      </c>
      <c r="J2543" s="105"/>
    </row>
    <row r="2544" spans="1:10" s="42" customFormat="1" ht="101.25">
      <c r="A2544" s="396">
        <v>199</v>
      </c>
      <c r="B2544" s="435" t="s">
        <v>4923</v>
      </c>
      <c r="C2544" s="21" t="s">
        <v>4924</v>
      </c>
      <c r="D2544" s="269">
        <v>1</v>
      </c>
      <c r="E2544" s="436">
        <v>99900</v>
      </c>
      <c r="F2544" s="398">
        <v>8325</v>
      </c>
      <c r="G2544" s="440">
        <f t="shared" si="70"/>
        <v>91575</v>
      </c>
      <c r="H2544" s="439">
        <v>42873</v>
      </c>
      <c r="I2544" s="44" t="s">
        <v>4715</v>
      </c>
      <c r="J2544" s="105"/>
    </row>
    <row r="2545" spans="1:10" s="67" customFormat="1" ht="101.25">
      <c r="A2545" s="396">
        <v>200</v>
      </c>
      <c r="B2545" s="435" t="s">
        <v>4925</v>
      </c>
      <c r="C2545" s="21" t="s">
        <v>4926</v>
      </c>
      <c r="D2545" s="269">
        <v>1</v>
      </c>
      <c r="E2545" s="436">
        <v>42951.5</v>
      </c>
      <c r="F2545" s="398">
        <v>3579.2</v>
      </c>
      <c r="G2545" s="440">
        <f t="shared" si="70"/>
        <v>39372.300000000003</v>
      </c>
      <c r="H2545" s="439">
        <v>42873</v>
      </c>
      <c r="I2545" s="44" t="s">
        <v>4715</v>
      </c>
      <c r="J2545" s="103"/>
    </row>
    <row r="2546" spans="1:10" s="67" customFormat="1" ht="101.25">
      <c r="A2546" s="396">
        <v>201</v>
      </c>
      <c r="B2546" s="435" t="s">
        <v>4925</v>
      </c>
      <c r="C2546" s="21" t="s">
        <v>4927</v>
      </c>
      <c r="D2546" s="269">
        <v>1</v>
      </c>
      <c r="E2546" s="436">
        <v>42951.5</v>
      </c>
      <c r="F2546" s="398">
        <v>3579.2</v>
      </c>
      <c r="G2546" s="440">
        <f t="shared" si="70"/>
        <v>39372.300000000003</v>
      </c>
      <c r="H2546" s="439">
        <v>42873</v>
      </c>
      <c r="I2546" s="44" t="s">
        <v>4715</v>
      </c>
      <c r="J2546" s="103"/>
    </row>
    <row r="2547" spans="1:10" s="67" customFormat="1" ht="101.25">
      <c r="A2547" s="396">
        <v>202</v>
      </c>
      <c r="B2547" s="435" t="s">
        <v>4928</v>
      </c>
      <c r="C2547" s="21" t="s">
        <v>4929</v>
      </c>
      <c r="D2547" s="269">
        <v>1</v>
      </c>
      <c r="E2547" s="436">
        <v>56640</v>
      </c>
      <c r="F2547" s="398">
        <v>19554.05</v>
      </c>
      <c r="G2547" s="440">
        <f t="shared" si="70"/>
        <v>37085.949999999997</v>
      </c>
      <c r="H2547" s="439">
        <v>42873</v>
      </c>
      <c r="I2547" s="44" t="s">
        <v>4715</v>
      </c>
      <c r="J2547" s="103"/>
    </row>
    <row r="2548" spans="1:10" s="67" customFormat="1" ht="81">
      <c r="A2548" s="396">
        <v>203</v>
      </c>
      <c r="B2548" s="435" t="s">
        <v>4930</v>
      </c>
      <c r="C2548" s="21" t="s">
        <v>4931</v>
      </c>
      <c r="D2548" s="269">
        <v>1</v>
      </c>
      <c r="E2548" s="436">
        <v>215000</v>
      </c>
      <c r="F2548" s="398">
        <v>155592.26</v>
      </c>
      <c r="G2548" s="440">
        <f t="shared" si="70"/>
        <v>59407.739999999991</v>
      </c>
      <c r="H2548" s="439">
        <v>42614</v>
      </c>
      <c r="I2548" s="44" t="s">
        <v>4932</v>
      </c>
      <c r="J2548" s="103"/>
    </row>
    <row r="2549" spans="1:10" s="67" customFormat="1" ht="81">
      <c r="A2549" s="396">
        <v>204</v>
      </c>
      <c r="B2549" s="435" t="s">
        <v>4933</v>
      </c>
      <c r="C2549" s="21" t="s">
        <v>4687</v>
      </c>
      <c r="D2549" s="269">
        <v>1</v>
      </c>
      <c r="E2549" s="436">
        <v>460000</v>
      </c>
      <c r="F2549" s="398">
        <v>0.04</v>
      </c>
      <c r="G2549" s="440">
        <f t="shared" si="70"/>
        <v>459999.96</v>
      </c>
      <c r="H2549" s="439">
        <v>41991</v>
      </c>
      <c r="I2549" s="44" t="s">
        <v>4821</v>
      </c>
      <c r="J2549" s="103"/>
    </row>
    <row r="2550" spans="1:10" s="67" customFormat="1" ht="81">
      <c r="A2550" s="396">
        <v>205</v>
      </c>
      <c r="B2550" s="435" t="s">
        <v>4934</v>
      </c>
      <c r="C2550" s="21" t="s">
        <v>4687</v>
      </c>
      <c r="D2550" s="269">
        <v>1</v>
      </c>
      <c r="E2550" s="436">
        <v>70000</v>
      </c>
      <c r="F2550" s="398">
        <v>0.28000000000000003</v>
      </c>
      <c r="G2550" s="440">
        <f t="shared" si="70"/>
        <v>69999.72</v>
      </c>
      <c r="H2550" s="439">
        <v>41991</v>
      </c>
      <c r="I2550" s="44" t="s">
        <v>4821</v>
      </c>
      <c r="J2550" s="103"/>
    </row>
    <row r="2551" spans="1:10" s="67" customFormat="1" ht="81">
      <c r="A2551" s="396">
        <v>206</v>
      </c>
      <c r="B2551" s="435" t="s">
        <v>4935</v>
      </c>
      <c r="C2551" s="21" t="s">
        <v>4936</v>
      </c>
      <c r="D2551" s="269">
        <v>1</v>
      </c>
      <c r="E2551" s="436">
        <v>170000</v>
      </c>
      <c r="F2551" s="398">
        <v>0</v>
      </c>
      <c r="G2551" s="440">
        <f t="shared" si="70"/>
        <v>170000</v>
      </c>
      <c r="H2551" s="439">
        <v>41991</v>
      </c>
      <c r="I2551" s="44" t="s">
        <v>4821</v>
      </c>
      <c r="J2551" s="103"/>
    </row>
    <row r="2552" spans="1:10" s="67" customFormat="1" ht="81">
      <c r="A2552" s="396">
        <v>207</v>
      </c>
      <c r="B2552" s="435" t="s">
        <v>4819</v>
      </c>
      <c r="C2552" s="21" t="s">
        <v>4820</v>
      </c>
      <c r="D2552" s="269">
        <v>1</v>
      </c>
      <c r="E2552" s="436">
        <v>170000</v>
      </c>
      <c r="F2552" s="398">
        <v>0</v>
      </c>
      <c r="G2552" s="440">
        <f t="shared" si="70"/>
        <v>170000</v>
      </c>
      <c r="H2552" s="439">
        <v>41991</v>
      </c>
      <c r="I2552" s="44" t="s">
        <v>4821</v>
      </c>
      <c r="J2552" s="103"/>
    </row>
    <row r="2553" spans="1:10" s="67" customFormat="1" ht="101.25">
      <c r="A2553" s="396">
        <v>208</v>
      </c>
      <c r="B2553" s="435" t="s">
        <v>4937</v>
      </c>
      <c r="C2553" s="21" t="s">
        <v>4938</v>
      </c>
      <c r="D2553" s="269">
        <v>1</v>
      </c>
      <c r="E2553" s="436">
        <v>55473</v>
      </c>
      <c r="F2553" s="398">
        <v>19151.55</v>
      </c>
      <c r="G2553" s="440">
        <f t="shared" si="70"/>
        <v>36321.449999999997</v>
      </c>
      <c r="H2553" s="439">
        <v>42873</v>
      </c>
      <c r="I2553" s="44" t="s">
        <v>4715</v>
      </c>
      <c r="J2553" s="103"/>
    </row>
    <row r="2554" spans="1:10" s="67" customFormat="1" ht="101.25">
      <c r="A2554" s="396">
        <v>209</v>
      </c>
      <c r="B2554" s="435" t="s">
        <v>4939</v>
      </c>
      <c r="C2554" s="21" t="s">
        <v>4940</v>
      </c>
      <c r="D2554" s="269">
        <v>1</v>
      </c>
      <c r="E2554" s="436">
        <v>56813.599999999999</v>
      </c>
      <c r="F2554" s="398">
        <v>28136.15</v>
      </c>
      <c r="G2554" s="440">
        <f t="shared" si="70"/>
        <v>28677.449999999997</v>
      </c>
      <c r="H2554" s="439">
        <v>42873</v>
      </c>
      <c r="I2554" s="44" t="s">
        <v>4715</v>
      </c>
      <c r="J2554" s="103"/>
    </row>
    <row r="2555" spans="1:10" s="67" customFormat="1" ht="101.25">
      <c r="A2555" s="396">
        <v>210</v>
      </c>
      <c r="B2555" s="435" t="s">
        <v>4941</v>
      </c>
      <c r="C2555" s="21" t="s">
        <v>4942</v>
      </c>
      <c r="D2555" s="269">
        <v>1</v>
      </c>
      <c r="E2555" s="436">
        <v>99315</v>
      </c>
      <c r="F2555" s="398">
        <v>8276.25</v>
      </c>
      <c r="G2555" s="440">
        <f t="shared" si="70"/>
        <v>91038.75</v>
      </c>
      <c r="H2555" s="439">
        <v>42873</v>
      </c>
      <c r="I2555" s="44" t="s">
        <v>4715</v>
      </c>
      <c r="J2555" s="103"/>
    </row>
    <row r="2556" spans="1:10" s="67" customFormat="1" ht="101.25">
      <c r="A2556" s="396">
        <v>211</v>
      </c>
      <c r="B2556" s="435" t="s">
        <v>4943</v>
      </c>
      <c r="C2556" s="21" t="s">
        <v>4944</v>
      </c>
      <c r="D2556" s="269">
        <v>1</v>
      </c>
      <c r="E2556" s="436">
        <v>52576</v>
      </c>
      <c r="F2556" s="398">
        <v>4381.1499999999996</v>
      </c>
      <c r="G2556" s="440">
        <f t="shared" si="70"/>
        <v>48194.85</v>
      </c>
      <c r="H2556" s="439">
        <v>42873</v>
      </c>
      <c r="I2556" s="44" t="s">
        <v>4715</v>
      </c>
      <c r="J2556" s="103"/>
    </row>
    <row r="2557" spans="1:10" s="67" customFormat="1" ht="101.25">
      <c r="A2557" s="396">
        <v>212</v>
      </c>
      <c r="B2557" s="435" t="s">
        <v>4943</v>
      </c>
      <c r="C2557" s="21" t="s">
        <v>4944</v>
      </c>
      <c r="D2557" s="269">
        <v>1</v>
      </c>
      <c r="E2557" s="436">
        <v>52576</v>
      </c>
      <c r="F2557" s="398">
        <v>4381.1499999999996</v>
      </c>
      <c r="G2557" s="440">
        <f t="shared" si="70"/>
        <v>48194.85</v>
      </c>
      <c r="H2557" s="439">
        <v>42873</v>
      </c>
      <c r="I2557" s="44" t="s">
        <v>4715</v>
      </c>
      <c r="J2557" s="103"/>
    </row>
    <row r="2558" spans="1:10" s="67" customFormat="1" ht="101.25">
      <c r="A2558" s="396">
        <v>213</v>
      </c>
      <c r="B2558" s="435" t="s">
        <v>4945</v>
      </c>
      <c r="C2558" s="21" t="s">
        <v>4741</v>
      </c>
      <c r="D2558" s="269">
        <v>1</v>
      </c>
      <c r="E2558" s="436">
        <v>77230</v>
      </c>
      <c r="F2558" s="437">
        <v>0</v>
      </c>
      <c r="G2558" s="438">
        <v>77230</v>
      </c>
      <c r="H2558" s="439">
        <v>41648</v>
      </c>
      <c r="I2558" s="44" t="s">
        <v>4674</v>
      </c>
      <c r="J2558" s="103"/>
    </row>
    <row r="2559" spans="1:10" s="67" customFormat="1" ht="101.25">
      <c r="A2559" s="396">
        <v>214</v>
      </c>
      <c r="B2559" s="435" t="s">
        <v>4946</v>
      </c>
      <c r="C2559" s="21" t="s">
        <v>4947</v>
      </c>
      <c r="D2559" s="269">
        <v>1</v>
      </c>
      <c r="E2559" s="436">
        <v>40229</v>
      </c>
      <c r="F2559" s="437">
        <v>0</v>
      </c>
      <c r="G2559" s="441">
        <f>E2559-F2559</f>
        <v>40229</v>
      </c>
      <c r="H2559" s="439">
        <v>42873</v>
      </c>
      <c r="I2559" s="44" t="s">
        <v>4715</v>
      </c>
      <c r="J2559" s="103"/>
    </row>
    <row r="2560" spans="1:10" s="67" customFormat="1" ht="101.25">
      <c r="A2560" s="396">
        <v>215</v>
      </c>
      <c r="B2560" s="435" t="s">
        <v>4948</v>
      </c>
      <c r="C2560" s="21" t="s">
        <v>4949</v>
      </c>
      <c r="D2560" s="269">
        <v>1</v>
      </c>
      <c r="E2560" s="436">
        <v>342200</v>
      </c>
      <c r="F2560" s="398">
        <v>28516.85</v>
      </c>
      <c r="G2560" s="440">
        <f t="shared" ref="G2560:G2577" si="71">E2560-F2560</f>
        <v>313683.15000000002</v>
      </c>
      <c r="H2560" s="439">
        <v>42873</v>
      </c>
      <c r="I2560" s="44" t="s">
        <v>4715</v>
      </c>
      <c r="J2560" s="103"/>
    </row>
    <row r="2561" spans="1:10" s="67" customFormat="1" ht="101.25">
      <c r="A2561" s="396">
        <v>216</v>
      </c>
      <c r="B2561" s="435" t="s">
        <v>4950</v>
      </c>
      <c r="C2561" s="21" t="s">
        <v>4951</v>
      </c>
      <c r="D2561" s="269">
        <v>1</v>
      </c>
      <c r="E2561" s="436">
        <v>80000</v>
      </c>
      <c r="F2561" s="398">
        <v>27619.1</v>
      </c>
      <c r="G2561" s="440">
        <f t="shared" si="71"/>
        <v>52380.9</v>
      </c>
      <c r="H2561" s="439">
        <v>42873</v>
      </c>
      <c r="I2561" s="44" t="s">
        <v>4715</v>
      </c>
      <c r="J2561" s="103"/>
    </row>
    <row r="2562" spans="1:10" s="67" customFormat="1" ht="101.25">
      <c r="A2562" s="396">
        <v>217</v>
      </c>
      <c r="B2562" s="435" t="s">
        <v>4950</v>
      </c>
      <c r="C2562" s="21" t="s">
        <v>4951</v>
      </c>
      <c r="D2562" s="269">
        <v>1</v>
      </c>
      <c r="E2562" s="436">
        <v>80000</v>
      </c>
      <c r="F2562" s="398">
        <v>27619.1</v>
      </c>
      <c r="G2562" s="440">
        <f t="shared" si="71"/>
        <v>52380.9</v>
      </c>
      <c r="H2562" s="439">
        <v>42873</v>
      </c>
      <c r="I2562" s="44" t="s">
        <v>4715</v>
      </c>
      <c r="J2562" s="103"/>
    </row>
    <row r="2563" spans="1:10" s="67" customFormat="1" ht="101.25">
      <c r="A2563" s="396">
        <v>218</v>
      </c>
      <c r="B2563" s="435" t="s">
        <v>4709</v>
      </c>
      <c r="C2563" s="21" t="s">
        <v>4952</v>
      </c>
      <c r="D2563" s="269">
        <v>1</v>
      </c>
      <c r="E2563" s="436">
        <v>44880</v>
      </c>
      <c r="F2563" s="398">
        <v>0</v>
      </c>
      <c r="G2563" s="440">
        <f t="shared" si="71"/>
        <v>44880</v>
      </c>
      <c r="H2563" s="439">
        <v>41648</v>
      </c>
      <c r="I2563" s="44" t="s">
        <v>4674</v>
      </c>
      <c r="J2563" s="103"/>
    </row>
    <row r="2564" spans="1:10" s="67" customFormat="1" ht="101.25">
      <c r="A2564" s="396">
        <v>219</v>
      </c>
      <c r="B2564" s="435" t="s">
        <v>4953</v>
      </c>
      <c r="C2564" s="21" t="s">
        <v>4954</v>
      </c>
      <c r="D2564" s="269">
        <v>1</v>
      </c>
      <c r="E2564" s="436">
        <v>86212</v>
      </c>
      <c r="F2564" s="398">
        <v>7184.15</v>
      </c>
      <c r="G2564" s="440">
        <f t="shared" si="71"/>
        <v>79027.850000000006</v>
      </c>
      <c r="H2564" s="439">
        <v>42873</v>
      </c>
      <c r="I2564" s="44" t="s">
        <v>4715</v>
      </c>
      <c r="J2564" s="103"/>
    </row>
    <row r="2565" spans="1:10" s="67" customFormat="1" ht="101.25">
      <c r="A2565" s="396">
        <v>220</v>
      </c>
      <c r="B2565" s="435" t="s">
        <v>4955</v>
      </c>
      <c r="C2565" s="21" t="s">
        <v>4956</v>
      </c>
      <c r="D2565" s="269">
        <v>1</v>
      </c>
      <c r="E2565" s="436">
        <v>105000</v>
      </c>
      <c r="F2565" s="398">
        <v>80937.5</v>
      </c>
      <c r="G2565" s="440">
        <f t="shared" si="71"/>
        <v>24062.5</v>
      </c>
      <c r="H2565" s="439">
        <v>42873</v>
      </c>
      <c r="I2565" s="44" t="s">
        <v>4715</v>
      </c>
      <c r="J2565" s="103"/>
    </row>
    <row r="2566" spans="1:10" s="67" customFormat="1" ht="101.25">
      <c r="A2566" s="396">
        <v>221</v>
      </c>
      <c r="B2566" s="435" t="s">
        <v>4957</v>
      </c>
      <c r="C2566" s="21" t="s">
        <v>4958</v>
      </c>
      <c r="D2566" s="269">
        <v>1</v>
      </c>
      <c r="E2566" s="436">
        <v>77230</v>
      </c>
      <c r="F2566" s="398">
        <v>0</v>
      </c>
      <c r="G2566" s="440">
        <f t="shared" si="71"/>
        <v>77230</v>
      </c>
      <c r="H2566" s="439">
        <v>41648</v>
      </c>
      <c r="I2566" s="44" t="s">
        <v>4674</v>
      </c>
      <c r="J2566" s="103"/>
    </row>
    <row r="2567" spans="1:10" s="67" customFormat="1" ht="101.25">
      <c r="A2567" s="396">
        <v>222</v>
      </c>
      <c r="B2567" s="435" t="s">
        <v>4959</v>
      </c>
      <c r="C2567" s="21" t="s">
        <v>4960</v>
      </c>
      <c r="D2567" s="269">
        <v>1</v>
      </c>
      <c r="E2567" s="436">
        <v>63000</v>
      </c>
      <c r="F2567" s="398">
        <v>21750</v>
      </c>
      <c r="G2567" s="440">
        <f t="shared" si="71"/>
        <v>41250</v>
      </c>
      <c r="H2567" s="439">
        <v>42873</v>
      </c>
      <c r="I2567" s="44" t="s">
        <v>4715</v>
      </c>
      <c r="J2567" s="103"/>
    </row>
    <row r="2568" spans="1:10" s="67" customFormat="1" ht="101.25">
      <c r="A2568" s="396">
        <v>223</v>
      </c>
      <c r="B2568" s="435" t="s">
        <v>4961</v>
      </c>
      <c r="C2568" s="21" t="s">
        <v>4962</v>
      </c>
      <c r="D2568" s="269">
        <v>1</v>
      </c>
      <c r="E2568" s="436">
        <v>60000</v>
      </c>
      <c r="F2568" s="398">
        <v>20714.05</v>
      </c>
      <c r="G2568" s="440">
        <f t="shared" si="71"/>
        <v>39285.949999999997</v>
      </c>
      <c r="H2568" s="439">
        <v>42873</v>
      </c>
      <c r="I2568" s="44" t="s">
        <v>4715</v>
      </c>
      <c r="J2568" s="103"/>
    </row>
    <row r="2569" spans="1:10" s="67" customFormat="1" ht="101.25">
      <c r="A2569" s="396">
        <v>224</v>
      </c>
      <c r="B2569" s="435" t="s">
        <v>4713</v>
      </c>
      <c r="C2569" s="21" t="s">
        <v>4714</v>
      </c>
      <c r="D2569" s="269">
        <v>1</v>
      </c>
      <c r="E2569" s="436">
        <v>59893.04</v>
      </c>
      <c r="F2569" s="398">
        <v>4990.9399999999996</v>
      </c>
      <c r="G2569" s="440">
        <f t="shared" si="71"/>
        <v>54902.1</v>
      </c>
      <c r="H2569" s="439">
        <v>42873</v>
      </c>
      <c r="I2569" s="44" t="s">
        <v>4715</v>
      </c>
      <c r="J2569" s="103"/>
    </row>
    <row r="2570" spans="1:10" s="67" customFormat="1" ht="60.75">
      <c r="A2570" s="396">
        <v>225</v>
      </c>
      <c r="B2570" s="435" t="s">
        <v>4963</v>
      </c>
      <c r="C2570" s="21" t="s">
        <v>4964</v>
      </c>
      <c r="D2570" s="269">
        <v>1</v>
      </c>
      <c r="E2570" s="436">
        <v>354733.33</v>
      </c>
      <c r="F2570" s="398">
        <v>156673.96</v>
      </c>
      <c r="G2570" s="440">
        <f t="shared" si="71"/>
        <v>198059.37000000002</v>
      </c>
      <c r="H2570" s="439">
        <v>42520</v>
      </c>
      <c r="I2570" s="44" t="s">
        <v>4965</v>
      </c>
      <c r="J2570" s="103"/>
    </row>
    <row r="2571" spans="1:10" s="67" customFormat="1" ht="60.75">
      <c r="A2571" s="396">
        <v>226</v>
      </c>
      <c r="B2571" s="435" t="s">
        <v>4966</v>
      </c>
      <c r="C2571" s="21" t="s">
        <v>4967</v>
      </c>
      <c r="D2571" s="269">
        <v>1</v>
      </c>
      <c r="E2571" s="436">
        <v>53836.66</v>
      </c>
      <c r="F2571" s="398">
        <v>23777.78</v>
      </c>
      <c r="G2571" s="440">
        <f t="shared" si="71"/>
        <v>30058.880000000005</v>
      </c>
      <c r="H2571" s="439">
        <v>42520</v>
      </c>
      <c r="I2571" s="44" t="s">
        <v>4965</v>
      </c>
      <c r="J2571" s="103"/>
    </row>
    <row r="2572" spans="1:10" s="67" customFormat="1" ht="60.75">
      <c r="A2572" s="396">
        <v>227</v>
      </c>
      <c r="B2572" s="435" t="s">
        <v>4968</v>
      </c>
      <c r="C2572" s="21" t="s">
        <v>4969</v>
      </c>
      <c r="D2572" s="269">
        <v>1</v>
      </c>
      <c r="E2572" s="436">
        <v>74233.33</v>
      </c>
      <c r="F2572" s="398">
        <v>32786.46</v>
      </c>
      <c r="G2572" s="440">
        <f t="shared" si="71"/>
        <v>41446.870000000003</v>
      </c>
      <c r="H2572" s="439">
        <v>42520</v>
      </c>
      <c r="I2572" s="44" t="s">
        <v>4965</v>
      </c>
      <c r="J2572" s="103"/>
    </row>
    <row r="2573" spans="1:10" s="67" customFormat="1" ht="60.75">
      <c r="A2573" s="396">
        <v>228</v>
      </c>
      <c r="B2573" s="435" t="s">
        <v>4970</v>
      </c>
      <c r="C2573" s="21" t="s">
        <v>4971</v>
      </c>
      <c r="D2573" s="269">
        <v>1</v>
      </c>
      <c r="E2573" s="436">
        <v>2688964</v>
      </c>
      <c r="F2573" s="398">
        <v>1187625.99</v>
      </c>
      <c r="G2573" s="440">
        <f t="shared" si="71"/>
        <v>1501338.01</v>
      </c>
      <c r="H2573" s="439">
        <v>42520</v>
      </c>
      <c r="I2573" s="44" t="s">
        <v>4965</v>
      </c>
      <c r="J2573" s="103"/>
    </row>
    <row r="2574" spans="1:10" s="67" customFormat="1" ht="60.75">
      <c r="A2574" s="396">
        <v>229</v>
      </c>
      <c r="B2574" s="435" t="s">
        <v>4972</v>
      </c>
      <c r="C2574" s="21" t="s">
        <v>4973</v>
      </c>
      <c r="D2574" s="269">
        <v>1</v>
      </c>
      <c r="E2574" s="436">
        <v>403453</v>
      </c>
      <c r="F2574" s="398">
        <v>178191.63</v>
      </c>
      <c r="G2574" s="440">
        <f t="shared" si="71"/>
        <v>225261.37</v>
      </c>
      <c r="H2574" s="439">
        <v>42520</v>
      </c>
      <c r="I2574" s="44" t="s">
        <v>4965</v>
      </c>
      <c r="J2574" s="103"/>
    </row>
    <row r="2575" spans="1:10" s="67" customFormat="1" ht="60.75">
      <c r="A2575" s="396">
        <v>230</v>
      </c>
      <c r="B2575" s="435" t="s">
        <v>4974</v>
      </c>
      <c r="C2575" s="21" t="s">
        <v>4975</v>
      </c>
      <c r="D2575" s="269">
        <v>1</v>
      </c>
      <c r="E2575" s="436">
        <v>71735</v>
      </c>
      <c r="F2575" s="398">
        <v>31683.07</v>
      </c>
      <c r="G2575" s="440">
        <f t="shared" si="71"/>
        <v>40051.93</v>
      </c>
      <c r="H2575" s="439">
        <v>42520</v>
      </c>
      <c r="I2575" s="44" t="s">
        <v>4965</v>
      </c>
      <c r="J2575" s="103"/>
    </row>
    <row r="2576" spans="1:10" s="67" customFormat="1" ht="60.75">
      <c r="A2576" s="396">
        <v>231</v>
      </c>
      <c r="B2576" s="435" t="s">
        <v>4976</v>
      </c>
      <c r="C2576" s="21" t="s">
        <v>4977</v>
      </c>
      <c r="D2576" s="269">
        <v>1</v>
      </c>
      <c r="E2576" s="436">
        <v>640288.72</v>
      </c>
      <c r="F2576" s="398">
        <v>282794.14</v>
      </c>
      <c r="G2576" s="440">
        <f t="shared" si="71"/>
        <v>357494.57999999996</v>
      </c>
      <c r="H2576" s="439">
        <v>42520</v>
      </c>
      <c r="I2576" s="44" t="s">
        <v>4965</v>
      </c>
      <c r="J2576" s="103"/>
    </row>
    <row r="2577" spans="1:10" s="67" customFormat="1" ht="60.75">
      <c r="A2577" s="396">
        <v>232</v>
      </c>
      <c r="B2577" s="435" t="s">
        <v>4978</v>
      </c>
      <c r="C2577" s="21" t="s">
        <v>4979</v>
      </c>
      <c r="D2577" s="269">
        <v>1</v>
      </c>
      <c r="E2577" s="436">
        <v>302333.33</v>
      </c>
      <c r="F2577" s="398">
        <v>133530.85</v>
      </c>
      <c r="G2577" s="440">
        <f t="shared" si="71"/>
        <v>168802.48</v>
      </c>
      <c r="H2577" s="439">
        <v>42520</v>
      </c>
      <c r="I2577" s="44" t="s">
        <v>4980</v>
      </c>
      <c r="J2577" s="103"/>
    </row>
    <row r="2578" spans="1:10" s="67" customFormat="1" ht="101.25">
      <c r="A2578" s="396">
        <v>233</v>
      </c>
      <c r="B2578" s="435" t="s">
        <v>4981</v>
      </c>
      <c r="C2578" s="21" t="s">
        <v>4982</v>
      </c>
      <c r="D2578" s="269">
        <v>1</v>
      </c>
      <c r="E2578" s="436">
        <v>53820</v>
      </c>
      <c r="F2578" s="437">
        <v>0</v>
      </c>
      <c r="G2578" s="438">
        <v>53820</v>
      </c>
      <c r="H2578" s="439">
        <v>42108</v>
      </c>
      <c r="I2578" s="44" t="s">
        <v>4983</v>
      </c>
      <c r="J2578" s="103"/>
    </row>
    <row r="2579" spans="1:10" s="67" customFormat="1" ht="81">
      <c r="A2579" s="396">
        <v>234</v>
      </c>
      <c r="B2579" s="435" t="s">
        <v>4984</v>
      </c>
      <c r="C2579" s="21" t="s">
        <v>4985</v>
      </c>
      <c r="D2579" s="269">
        <v>1</v>
      </c>
      <c r="E2579" s="436">
        <v>50000</v>
      </c>
      <c r="F2579" s="437">
        <v>0</v>
      </c>
      <c r="G2579" s="438">
        <v>50000</v>
      </c>
      <c r="H2579" s="439">
        <v>42549</v>
      </c>
      <c r="I2579" s="44" t="s">
        <v>4965</v>
      </c>
      <c r="J2579" s="103"/>
    </row>
    <row r="2580" spans="1:10" s="67" customFormat="1" ht="101.25">
      <c r="A2580" s="396">
        <v>235</v>
      </c>
      <c r="B2580" s="435" t="s">
        <v>4986</v>
      </c>
      <c r="C2580" s="21" t="s">
        <v>4987</v>
      </c>
      <c r="D2580" s="269">
        <v>1</v>
      </c>
      <c r="E2580" s="436">
        <v>74066.2</v>
      </c>
      <c r="F2580" s="398">
        <v>6172</v>
      </c>
      <c r="G2580" s="440">
        <f t="shared" ref="G2580:G2585" si="72">E2580-F2580</f>
        <v>67894.2</v>
      </c>
      <c r="H2580" s="439">
        <v>42873</v>
      </c>
      <c r="I2580" s="44" t="s">
        <v>4715</v>
      </c>
      <c r="J2580" s="103"/>
    </row>
    <row r="2581" spans="1:10" s="67" customFormat="1" ht="60.75">
      <c r="A2581" s="396">
        <v>236</v>
      </c>
      <c r="B2581" s="435" t="s">
        <v>4988</v>
      </c>
      <c r="C2581" s="21" t="s">
        <v>4989</v>
      </c>
      <c r="D2581" s="269">
        <v>1</v>
      </c>
      <c r="E2581" s="436">
        <v>51996.1</v>
      </c>
      <c r="F2581" s="398">
        <v>3095.1</v>
      </c>
      <c r="G2581" s="440">
        <f t="shared" si="72"/>
        <v>48901</v>
      </c>
      <c r="H2581" s="439">
        <v>42151</v>
      </c>
      <c r="I2581" s="44" t="s">
        <v>4990</v>
      </c>
      <c r="J2581" s="103"/>
    </row>
    <row r="2582" spans="1:10" s="67" customFormat="1" ht="60.75">
      <c r="A2582" s="396">
        <v>237</v>
      </c>
      <c r="B2582" s="435" t="s">
        <v>4845</v>
      </c>
      <c r="C2582" s="21" t="s">
        <v>4991</v>
      </c>
      <c r="D2582" s="269">
        <v>1</v>
      </c>
      <c r="E2582" s="436">
        <v>46000</v>
      </c>
      <c r="F2582" s="398">
        <v>17523.759999999998</v>
      </c>
      <c r="G2582" s="440">
        <f t="shared" si="72"/>
        <v>28476.240000000002</v>
      </c>
      <c r="H2582" s="439">
        <v>42968</v>
      </c>
      <c r="I2582" s="44" t="s">
        <v>4992</v>
      </c>
      <c r="J2582" s="103"/>
    </row>
    <row r="2583" spans="1:10" s="67" customFormat="1" ht="60.75">
      <c r="A2583" s="396">
        <v>238</v>
      </c>
      <c r="B2583" s="435" t="s">
        <v>4845</v>
      </c>
      <c r="C2583" s="21" t="s">
        <v>4991</v>
      </c>
      <c r="D2583" s="269">
        <v>1</v>
      </c>
      <c r="E2583" s="436">
        <v>46000</v>
      </c>
      <c r="F2583" s="398">
        <v>17523.759999999998</v>
      </c>
      <c r="G2583" s="440">
        <f t="shared" ref="G2583:G2584" si="73">E2583-F2583</f>
        <v>28476.240000000002</v>
      </c>
      <c r="H2583" s="439">
        <v>42968</v>
      </c>
      <c r="I2583" s="44" t="s">
        <v>4992</v>
      </c>
      <c r="J2583" s="103"/>
    </row>
    <row r="2584" spans="1:10" s="67" customFormat="1" ht="60.75">
      <c r="A2584" s="396">
        <v>239</v>
      </c>
      <c r="B2584" s="435" t="s">
        <v>4845</v>
      </c>
      <c r="C2584" s="21" t="s">
        <v>4991</v>
      </c>
      <c r="D2584" s="269">
        <v>1</v>
      </c>
      <c r="E2584" s="436">
        <v>46000</v>
      </c>
      <c r="F2584" s="398">
        <v>17523.759999999998</v>
      </c>
      <c r="G2584" s="440">
        <f t="shared" si="73"/>
        <v>28476.240000000002</v>
      </c>
      <c r="H2584" s="439">
        <v>42968</v>
      </c>
      <c r="I2584" s="44" t="s">
        <v>4992</v>
      </c>
      <c r="J2584" s="103"/>
    </row>
    <row r="2585" spans="1:10" s="67" customFormat="1" ht="101.25">
      <c r="A2585" s="396">
        <v>240</v>
      </c>
      <c r="B2585" s="435" t="s">
        <v>4986</v>
      </c>
      <c r="C2585" s="21" t="s">
        <v>4993</v>
      </c>
      <c r="D2585" s="269">
        <v>1</v>
      </c>
      <c r="E2585" s="436">
        <v>74066.2</v>
      </c>
      <c r="F2585" s="398">
        <v>6172</v>
      </c>
      <c r="G2585" s="440">
        <f t="shared" si="72"/>
        <v>67894.2</v>
      </c>
      <c r="H2585" s="439">
        <v>42873</v>
      </c>
      <c r="I2585" s="44" t="s">
        <v>4715</v>
      </c>
      <c r="J2585" s="103"/>
    </row>
    <row r="2586" spans="1:10" s="67" customFormat="1" ht="81">
      <c r="A2586" s="396">
        <v>241</v>
      </c>
      <c r="B2586" s="435" t="s">
        <v>4994</v>
      </c>
      <c r="C2586" s="21" t="s">
        <v>4995</v>
      </c>
      <c r="D2586" s="269">
        <v>1</v>
      </c>
      <c r="E2586" s="436">
        <v>88000</v>
      </c>
      <c r="F2586" s="437">
        <v>0</v>
      </c>
      <c r="G2586" s="438">
        <v>88000</v>
      </c>
      <c r="H2586" s="439">
        <v>43441</v>
      </c>
      <c r="I2586" s="44" t="s">
        <v>4996</v>
      </c>
      <c r="J2586" s="103"/>
    </row>
    <row r="2587" spans="1:10" s="67" customFormat="1" ht="81">
      <c r="A2587" s="396">
        <v>242</v>
      </c>
      <c r="B2587" s="435" t="s">
        <v>4998</v>
      </c>
      <c r="C2587" s="21" t="s">
        <v>4999</v>
      </c>
      <c r="D2587" s="269">
        <v>1</v>
      </c>
      <c r="E2587" s="436">
        <v>47892</v>
      </c>
      <c r="F2587" s="398">
        <v>0</v>
      </c>
      <c r="G2587" s="440">
        <f>E2587-F2587</f>
        <v>47892</v>
      </c>
      <c r="H2587" s="439">
        <v>41648</v>
      </c>
      <c r="I2587" s="442" t="s">
        <v>4997</v>
      </c>
      <c r="J2587" s="103"/>
    </row>
    <row r="2588" spans="1:10" s="67" customFormat="1" ht="81">
      <c r="A2588" s="396">
        <v>243</v>
      </c>
      <c r="B2588" s="12" t="s">
        <v>5000</v>
      </c>
      <c r="C2588" s="21" t="s">
        <v>5001</v>
      </c>
      <c r="D2588" s="269">
        <v>1</v>
      </c>
      <c r="E2588" s="37">
        <v>263531</v>
      </c>
      <c r="F2588" s="399">
        <v>95332.26</v>
      </c>
      <c r="G2588" s="440">
        <f>E2588-F2588</f>
        <v>168198.74</v>
      </c>
      <c r="H2588" s="281" t="s">
        <v>5002</v>
      </c>
      <c r="I2588" s="442" t="s">
        <v>4997</v>
      </c>
      <c r="J2588" s="103"/>
    </row>
    <row r="2589" spans="1:10" s="67" customFormat="1" ht="81">
      <c r="A2589" s="396">
        <v>244</v>
      </c>
      <c r="B2589" s="12" t="s">
        <v>5003</v>
      </c>
      <c r="C2589" s="21" t="s">
        <v>5004</v>
      </c>
      <c r="D2589" s="269">
        <v>1</v>
      </c>
      <c r="E2589" s="37">
        <v>411550</v>
      </c>
      <c r="F2589" s="399">
        <v>154323.41</v>
      </c>
      <c r="G2589" s="440">
        <f>E2589-F2589</f>
        <v>257226.59</v>
      </c>
      <c r="H2589" s="281" t="s">
        <v>5002</v>
      </c>
      <c r="I2589" s="442" t="s">
        <v>4997</v>
      </c>
      <c r="J2589" s="103"/>
    </row>
    <row r="2590" spans="1:10" s="67" customFormat="1" ht="81">
      <c r="A2590" s="396">
        <v>245</v>
      </c>
      <c r="B2590" s="12" t="s">
        <v>5005</v>
      </c>
      <c r="C2590" s="21" t="s">
        <v>5004</v>
      </c>
      <c r="D2590" s="269">
        <v>1</v>
      </c>
      <c r="E2590" s="37">
        <v>1186380</v>
      </c>
      <c r="F2590" s="398">
        <v>0</v>
      </c>
      <c r="G2590" s="438">
        <v>1186380</v>
      </c>
      <c r="H2590" s="281" t="s">
        <v>5002</v>
      </c>
      <c r="I2590" s="442" t="s">
        <v>4997</v>
      </c>
      <c r="J2590" s="103"/>
    </row>
    <row r="2591" spans="1:10" s="67" customFormat="1" ht="81">
      <c r="A2591" s="396">
        <v>246</v>
      </c>
      <c r="B2591" s="12" t="s">
        <v>5006</v>
      </c>
      <c r="C2591" s="21" t="s">
        <v>5006</v>
      </c>
      <c r="D2591" s="269">
        <v>1</v>
      </c>
      <c r="E2591" s="37">
        <v>58022.720000000001</v>
      </c>
      <c r="F2591" s="399">
        <v>0</v>
      </c>
      <c r="G2591" s="440">
        <f t="shared" ref="G2591:G2595" si="74">E2591-F2591</f>
        <v>58022.720000000001</v>
      </c>
      <c r="H2591" s="281" t="s">
        <v>5007</v>
      </c>
      <c r="I2591" s="442" t="s">
        <v>4997</v>
      </c>
      <c r="J2591" s="103"/>
    </row>
    <row r="2592" spans="1:10" s="67" customFormat="1" ht="81">
      <c r="A2592" s="396">
        <v>247</v>
      </c>
      <c r="B2592" s="12" t="s">
        <v>5008</v>
      </c>
      <c r="C2592" s="21" t="s">
        <v>5008</v>
      </c>
      <c r="D2592" s="269">
        <v>1</v>
      </c>
      <c r="E2592" s="37">
        <v>90278.26</v>
      </c>
      <c r="F2592" s="399">
        <v>0</v>
      </c>
      <c r="G2592" s="440">
        <f t="shared" si="74"/>
        <v>90278.26</v>
      </c>
      <c r="H2592" s="281" t="s">
        <v>5007</v>
      </c>
      <c r="I2592" s="442" t="s">
        <v>4997</v>
      </c>
      <c r="J2592" s="103"/>
    </row>
    <row r="2593" spans="1:10" s="67" customFormat="1" ht="81">
      <c r="A2593" s="396">
        <v>248</v>
      </c>
      <c r="B2593" s="12" t="s">
        <v>4128</v>
      </c>
      <c r="C2593" s="21" t="s">
        <v>4128</v>
      </c>
      <c r="D2593" s="269">
        <v>1</v>
      </c>
      <c r="E2593" s="37">
        <v>302908.36</v>
      </c>
      <c r="F2593" s="399">
        <v>128103.52</v>
      </c>
      <c r="G2593" s="440">
        <f t="shared" si="74"/>
        <v>174804.83999999997</v>
      </c>
      <c r="H2593" s="281" t="s">
        <v>5007</v>
      </c>
      <c r="I2593" s="442" t="s">
        <v>4997</v>
      </c>
      <c r="J2593" s="103"/>
    </row>
    <row r="2594" spans="1:10" s="67" customFormat="1" ht="60.75">
      <c r="A2594" s="396">
        <v>249</v>
      </c>
      <c r="B2594" s="12" t="s">
        <v>5009</v>
      </c>
      <c r="C2594" s="21" t="s">
        <v>5010</v>
      </c>
      <c r="D2594" s="269">
        <v>1</v>
      </c>
      <c r="E2594" s="37">
        <v>219000</v>
      </c>
      <c r="F2594" s="399">
        <v>120450</v>
      </c>
      <c r="G2594" s="440">
        <f t="shared" si="74"/>
        <v>98550</v>
      </c>
      <c r="H2594" s="281">
        <v>43829</v>
      </c>
      <c r="I2594" s="442" t="s">
        <v>5011</v>
      </c>
      <c r="J2594" s="103"/>
    </row>
    <row r="2595" spans="1:10" s="67" customFormat="1" ht="60.75">
      <c r="A2595" s="396">
        <v>250</v>
      </c>
      <c r="B2595" s="12" t="s">
        <v>5012</v>
      </c>
      <c r="C2595" s="21" t="s">
        <v>5013</v>
      </c>
      <c r="D2595" s="269">
        <v>1</v>
      </c>
      <c r="E2595" s="37">
        <v>105000</v>
      </c>
      <c r="F2595" s="399">
        <v>57750</v>
      </c>
      <c r="G2595" s="440">
        <f t="shared" si="74"/>
        <v>47250</v>
      </c>
      <c r="H2595" s="281">
        <v>43829</v>
      </c>
      <c r="I2595" s="442" t="s">
        <v>5011</v>
      </c>
      <c r="J2595" s="103"/>
    </row>
    <row r="2596" spans="1:10" s="67" customFormat="1" ht="81">
      <c r="A2596" s="396">
        <v>251</v>
      </c>
      <c r="B2596" s="12" t="s">
        <v>5014</v>
      </c>
      <c r="C2596" s="21" t="s">
        <v>5015</v>
      </c>
      <c r="D2596" s="269">
        <v>4</v>
      </c>
      <c r="E2596" s="37">
        <v>408000</v>
      </c>
      <c r="F2596" s="37">
        <v>224400</v>
      </c>
      <c r="G2596" s="438">
        <f>E2596-F2596</f>
        <v>183600</v>
      </c>
      <c r="H2596" s="281">
        <v>43829</v>
      </c>
      <c r="I2596" s="442" t="s">
        <v>5011</v>
      </c>
      <c r="J2596" s="103"/>
    </row>
    <row r="2597" spans="1:10" s="67" customFormat="1" ht="60.75">
      <c r="A2597" s="396">
        <v>252</v>
      </c>
      <c r="B2597" s="12" t="s">
        <v>5016</v>
      </c>
      <c r="C2597" s="21" t="s">
        <v>5017</v>
      </c>
      <c r="D2597" s="269">
        <v>1</v>
      </c>
      <c r="E2597" s="37">
        <v>83860</v>
      </c>
      <c r="F2597" s="398">
        <v>0</v>
      </c>
      <c r="G2597" s="438">
        <v>83860</v>
      </c>
      <c r="H2597" s="281">
        <v>43829</v>
      </c>
      <c r="I2597" s="442" t="s">
        <v>5011</v>
      </c>
      <c r="J2597" s="103"/>
    </row>
    <row r="2598" spans="1:10" s="67" customFormat="1" ht="60.75">
      <c r="A2598" s="396">
        <v>253</v>
      </c>
      <c r="B2598" s="12" t="s">
        <v>5018</v>
      </c>
      <c r="C2598" s="21" t="s">
        <v>5019</v>
      </c>
      <c r="D2598" s="269">
        <v>1</v>
      </c>
      <c r="E2598" s="37">
        <v>75650</v>
      </c>
      <c r="F2598" s="398">
        <v>0</v>
      </c>
      <c r="G2598" s="438">
        <v>75650</v>
      </c>
      <c r="H2598" s="281">
        <v>43829</v>
      </c>
      <c r="I2598" s="442" t="s">
        <v>5011</v>
      </c>
      <c r="J2598" s="103"/>
    </row>
    <row r="2599" spans="1:10" s="67" customFormat="1" ht="101.25">
      <c r="A2599" s="396">
        <v>254</v>
      </c>
      <c r="B2599" s="12" t="s">
        <v>5020</v>
      </c>
      <c r="C2599" s="21" t="s">
        <v>5021</v>
      </c>
      <c r="D2599" s="269">
        <v>2</v>
      </c>
      <c r="E2599" s="37">
        <v>145980</v>
      </c>
      <c r="F2599" s="398">
        <v>0</v>
      </c>
      <c r="G2599" s="438">
        <v>145980</v>
      </c>
      <c r="H2599" s="281">
        <v>43829</v>
      </c>
      <c r="I2599" s="442" t="s">
        <v>5011</v>
      </c>
      <c r="J2599" s="103"/>
    </row>
    <row r="2600" spans="1:10" s="67" customFormat="1" ht="81">
      <c r="A2600" s="396">
        <v>255</v>
      </c>
      <c r="B2600" s="12" t="s">
        <v>5022</v>
      </c>
      <c r="C2600" s="21" t="s">
        <v>5023</v>
      </c>
      <c r="D2600" s="269">
        <v>2</v>
      </c>
      <c r="E2600" s="37">
        <v>145980</v>
      </c>
      <c r="F2600" s="398">
        <v>0</v>
      </c>
      <c r="G2600" s="438">
        <v>145980</v>
      </c>
      <c r="H2600" s="281">
        <v>43829</v>
      </c>
      <c r="I2600" s="442" t="s">
        <v>5011</v>
      </c>
      <c r="J2600" s="443"/>
    </row>
    <row r="2601" spans="1:10" s="67" customFormat="1" ht="81">
      <c r="A2601" s="396">
        <v>256</v>
      </c>
      <c r="B2601" s="12" t="s">
        <v>5024</v>
      </c>
      <c r="C2601" s="21" t="s">
        <v>5025</v>
      </c>
      <c r="D2601" s="269">
        <v>1</v>
      </c>
      <c r="E2601" s="37">
        <v>60193</v>
      </c>
      <c r="F2601" s="398">
        <v>0</v>
      </c>
      <c r="G2601" s="438">
        <v>60193</v>
      </c>
      <c r="H2601" s="281">
        <v>43829</v>
      </c>
      <c r="I2601" s="442" t="s">
        <v>5011</v>
      </c>
      <c r="J2601" s="443"/>
    </row>
    <row r="2602" spans="1:10" s="67" customFormat="1" ht="60.75">
      <c r="A2602" s="396">
        <v>257</v>
      </c>
      <c r="B2602" s="12" t="s">
        <v>5026</v>
      </c>
      <c r="C2602" s="21" t="s">
        <v>5027</v>
      </c>
      <c r="D2602" s="269">
        <v>1</v>
      </c>
      <c r="E2602" s="37">
        <v>58000</v>
      </c>
      <c r="F2602" s="398">
        <v>0</v>
      </c>
      <c r="G2602" s="438">
        <v>58000</v>
      </c>
      <c r="H2602" s="281">
        <v>43829</v>
      </c>
      <c r="I2602" s="442" t="s">
        <v>5011</v>
      </c>
      <c r="J2602" s="443"/>
    </row>
    <row r="2603" spans="1:10" s="67" customFormat="1" ht="60.75">
      <c r="A2603" s="396">
        <v>258</v>
      </c>
      <c r="B2603" s="12" t="s">
        <v>5028</v>
      </c>
      <c r="C2603" s="21" t="s">
        <v>5029</v>
      </c>
      <c r="D2603" s="269">
        <v>4</v>
      </c>
      <c r="E2603" s="37">
        <v>169000</v>
      </c>
      <c r="F2603" s="398">
        <v>0</v>
      </c>
      <c r="G2603" s="438">
        <v>169000</v>
      </c>
      <c r="H2603" s="281">
        <v>43829</v>
      </c>
      <c r="I2603" s="442" t="s">
        <v>5011</v>
      </c>
      <c r="J2603" s="443"/>
    </row>
    <row r="2604" spans="1:10" s="67" customFormat="1" ht="60.75">
      <c r="A2604" s="396">
        <v>259</v>
      </c>
      <c r="B2604" s="12" t="s">
        <v>5767</v>
      </c>
      <c r="C2604" s="21" t="s">
        <v>5768</v>
      </c>
      <c r="D2604" s="269">
        <v>1</v>
      </c>
      <c r="E2604" s="275">
        <v>77465</v>
      </c>
      <c r="F2604" s="399">
        <v>0</v>
      </c>
      <c r="G2604" s="440">
        <f t="shared" ref="G2604:G2659" si="75">E2604-F2604</f>
        <v>77465</v>
      </c>
      <c r="H2604" s="281">
        <v>43556</v>
      </c>
      <c r="I2604" s="442" t="s">
        <v>5769</v>
      </c>
      <c r="J2604" s="443"/>
    </row>
    <row r="2605" spans="1:10" s="67" customFormat="1" ht="101.25">
      <c r="A2605" s="396">
        <v>260</v>
      </c>
      <c r="B2605" s="12" t="s">
        <v>5770</v>
      </c>
      <c r="C2605" s="21" t="s">
        <v>5771</v>
      </c>
      <c r="D2605" s="269">
        <v>1</v>
      </c>
      <c r="E2605" s="275">
        <v>40300</v>
      </c>
      <c r="F2605" s="399">
        <v>0</v>
      </c>
      <c r="G2605" s="440">
        <f t="shared" si="75"/>
        <v>40300</v>
      </c>
      <c r="H2605" s="281">
        <v>43829</v>
      </c>
      <c r="I2605" s="442" t="s">
        <v>5772</v>
      </c>
      <c r="J2605" s="443"/>
    </row>
    <row r="2606" spans="1:10" s="67" customFormat="1" ht="101.25">
      <c r="A2606" s="396">
        <v>261</v>
      </c>
      <c r="B2606" s="12" t="s">
        <v>5773</v>
      </c>
      <c r="C2606" s="21" t="s">
        <v>5774</v>
      </c>
      <c r="D2606" s="269">
        <v>1</v>
      </c>
      <c r="E2606" s="275">
        <v>216000</v>
      </c>
      <c r="F2606" s="399">
        <v>154800</v>
      </c>
      <c r="G2606" s="440">
        <f t="shared" si="75"/>
        <v>61200</v>
      </c>
      <c r="H2606" s="281">
        <v>44191</v>
      </c>
      <c r="I2606" s="442" t="s">
        <v>5775</v>
      </c>
      <c r="J2606" s="443"/>
    </row>
    <row r="2607" spans="1:10" s="67" customFormat="1" ht="121.5">
      <c r="A2607" s="396">
        <v>262</v>
      </c>
      <c r="B2607" s="12" t="s">
        <v>5776</v>
      </c>
      <c r="C2607" s="21" t="s">
        <v>5777</v>
      </c>
      <c r="D2607" s="269">
        <v>1</v>
      </c>
      <c r="E2607" s="275">
        <v>66350</v>
      </c>
      <c r="F2607" s="399">
        <v>0</v>
      </c>
      <c r="G2607" s="440">
        <f t="shared" si="75"/>
        <v>66350</v>
      </c>
      <c r="H2607" s="281">
        <v>44191</v>
      </c>
      <c r="I2607" s="442" t="s">
        <v>5775</v>
      </c>
      <c r="J2607" s="443"/>
    </row>
    <row r="2608" spans="1:10" s="67" customFormat="1" ht="101.25">
      <c r="A2608" s="396">
        <v>263</v>
      </c>
      <c r="B2608" s="12" t="s">
        <v>5778</v>
      </c>
      <c r="C2608" s="21" t="s">
        <v>5779</v>
      </c>
      <c r="D2608" s="269">
        <v>1</v>
      </c>
      <c r="E2608" s="275">
        <v>69800</v>
      </c>
      <c r="F2608" s="399">
        <v>0</v>
      </c>
      <c r="G2608" s="440">
        <f t="shared" si="75"/>
        <v>69800</v>
      </c>
      <c r="H2608" s="281">
        <v>44191</v>
      </c>
      <c r="I2608" s="442" t="s">
        <v>5780</v>
      </c>
      <c r="J2608" s="443"/>
    </row>
    <row r="2609" spans="1:10" s="67" customFormat="1" ht="101.25">
      <c r="A2609" s="396">
        <v>264</v>
      </c>
      <c r="B2609" s="12" t="s">
        <v>5778</v>
      </c>
      <c r="C2609" s="21" t="s">
        <v>5779</v>
      </c>
      <c r="D2609" s="269">
        <v>1</v>
      </c>
      <c r="E2609" s="275">
        <v>69800</v>
      </c>
      <c r="F2609" s="399">
        <v>0</v>
      </c>
      <c r="G2609" s="440">
        <f t="shared" si="75"/>
        <v>69800</v>
      </c>
      <c r="H2609" s="281">
        <v>44191</v>
      </c>
      <c r="I2609" s="442" t="s">
        <v>5780</v>
      </c>
      <c r="J2609" s="443"/>
    </row>
    <row r="2610" spans="1:10" s="67" customFormat="1" ht="60.75">
      <c r="A2610" s="396">
        <v>265</v>
      </c>
      <c r="B2610" s="12" t="s">
        <v>5781</v>
      </c>
      <c r="C2610" s="21" t="s">
        <v>5782</v>
      </c>
      <c r="D2610" s="269">
        <v>1</v>
      </c>
      <c r="E2610" s="275">
        <v>49800</v>
      </c>
      <c r="F2610" s="399">
        <v>0</v>
      </c>
      <c r="G2610" s="440">
        <f t="shared" si="75"/>
        <v>49800</v>
      </c>
      <c r="H2610" s="281">
        <v>44078</v>
      </c>
      <c r="I2610" s="442" t="s">
        <v>5783</v>
      </c>
      <c r="J2610" s="443"/>
    </row>
    <row r="2611" spans="1:10" s="67" customFormat="1" ht="60.75">
      <c r="A2611" s="396">
        <v>266</v>
      </c>
      <c r="B2611" s="444" t="s">
        <v>5781</v>
      </c>
      <c r="C2611" s="21" t="s">
        <v>5784</v>
      </c>
      <c r="D2611" s="269">
        <v>1</v>
      </c>
      <c r="E2611" s="275">
        <v>49800</v>
      </c>
      <c r="F2611" s="399">
        <v>0</v>
      </c>
      <c r="G2611" s="440">
        <f t="shared" si="75"/>
        <v>49800</v>
      </c>
      <c r="H2611" s="281">
        <v>44078</v>
      </c>
      <c r="I2611" s="442" t="s">
        <v>5783</v>
      </c>
      <c r="J2611" s="443"/>
    </row>
    <row r="2612" spans="1:10" s="67" customFormat="1" ht="162">
      <c r="A2612" s="396">
        <v>267</v>
      </c>
      <c r="B2612" s="189" t="s">
        <v>5785</v>
      </c>
      <c r="C2612" s="21" t="s">
        <v>5786</v>
      </c>
      <c r="D2612" s="269">
        <v>1</v>
      </c>
      <c r="E2612" s="275">
        <v>110000</v>
      </c>
      <c r="F2612" s="399">
        <v>78833.39</v>
      </c>
      <c r="G2612" s="440">
        <f t="shared" si="75"/>
        <v>31166.61</v>
      </c>
      <c r="H2612" s="281">
        <v>44191</v>
      </c>
      <c r="I2612" s="442" t="s">
        <v>5775</v>
      </c>
      <c r="J2612" s="443"/>
    </row>
    <row r="2613" spans="1:10" s="67" customFormat="1" ht="101.25">
      <c r="A2613" s="396">
        <v>268</v>
      </c>
      <c r="B2613" s="12" t="s">
        <v>5787</v>
      </c>
      <c r="C2613" s="21" t="s">
        <v>5788</v>
      </c>
      <c r="D2613" s="269">
        <v>1</v>
      </c>
      <c r="E2613" s="275">
        <v>144500</v>
      </c>
      <c r="F2613" s="399">
        <v>103558.39</v>
      </c>
      <c r="G2613" s="440">
        <f t="shared" si="75"/>
        <v>40941.61</v>
      </c>
      <c r="H2613" s="281">
        <v>44191</v>
      </c>
      <c r="I2613" s="442" t="s">
        <v>5775</v>
      </c>
      <c r="J2613" s="443"/>
    </row>
    <row r="2614" spans="1:10" s="67" customFormat="1" ht="162">
      <c r="A2614" s="396">
        <v>269</v>
      </c>
      <c r="B2614" s="189" t="s">
        <v>5789</v>
      </c>
      <c r="C2614" s="21" t="s">
        <v>5790</v>
      </c>
      <c r="D2614" s="269">
        <v>1</v>
      </c>
      <c r="E2614" s="275">
        <v>53950</v>
      </c>
      <c r="F2614" s="399">
        <v>0</v>
      </c>
      <c r="G2614" s="440">
        <f t="shared" si="75"/>
        <v>53950</v>
      </c>
      <c r="H2614" s="281">
        <v>44191</v>
      </c>
      <c r="I2614" s="442" t="s">
        <v>5775</v>
      </c>
      <c r="J2614" s="443"/>
    </row>
    <row r="2615" spans="1:10" s="67" customFormat="1" ht="101.25">
      <c r="A2615" s="396">
        <v>270</v>
      </c>
      <c r="B2615" s="12" t="s">
        <v>5791</v>
      </c>
      <c r="C2615" s="21" t="s">
        <v>5792</v>
      </c>
      <c r="D2615" s="269">
        <v>1</v>
      </c>
      <c r="E2615" s="275">
        <v>98337</v>
      </c>
      <c r="F2615" s="399">
        <v>0</v>
      </c>
      <c r="G2615" s="440">
        <f t="shared" si="75"/>
        <v>98337</v>
      </c>
      <c r="H2615" s="281">
        <v>44191</v>
      </c>
      <c r="I2615" s="442" t="s">
        <v>5780</v>
      </c>
      <c r="J2615" s="443"/>
    </row>
    <row r="2616" spans="1:10" s="67" customFormat="1" ht="101.25">
      <c r="A2616" s="396">
        <v>271</v>
      </c>
      <c r="B2616" s="12" t="s">
        <v>5791</v>
      </c>
      <c r="C2616" s="21" t="s">
        <v>5792</v>
      </c>
      <c r="D2616" s="269">
        <v>1</v>
      </c>
      <c r="E2616" s="275">
        <v>98337</v>
      </c>
      <c r="F2616" s="399">
        <v>0</v>
      </c>
      <c r="G2616" s="440">
        <f t="shared" si="75"/>
        <v>98337</v>
      </c>
      <c r="H2616" s="281">
        <v>44191</v>
      </c>
      <c r="I2616" s="442" t="s">
        <v>5780</v>
      </c>
      <c r="J2616" s="443"/>
    </row>
    <row r="2617" spans="1:10" s="67" customFormat="1" ht="101.25">
      <c r="A2617" s="396">
        <v>272</v>
      </c>
      <c r="B2617" s="12" t="s">
        <v>5793</v>
      </c>
      <c r="C2617" s="21" t="s">
        <v>5794</v>
      </c>
      <c r="D2617" s="269">
        <v>1</v>
      </c>
      <c r="E2617" s="275">
        <v>54580</v>
      </c>
      <c r="F2617" s="399">
        <v>0</v>
      </c>
      <c r="G2617" s="440">
        <f t="shared" si="75"/>
        <v>54580</v>
      </c>
      <c r="H2617" s="281">
        <v>44191</v>
      </c>
      <c r="I2617" s="442" t="s">
        <v>5780</v>
      </c>
      <c r="J2617" s="443"/>
    </row>
    <row r="2618" spans="1:10" s="67" customFormat="1" ht="101.25">
      <c r="A2618" s="396">
        <v>273</v>
      </c>
      <c r="B2618" s="12" t="s">
        <v>5793</v>
      </c>
      <c r="C2618" s="21" t="s">
        <v>5794</v>
      </c>
      <c r="D2618" s="269">
        <v>1</v>
      </c>
      <c r="E2618" s="275">
        <v>54580</v>
      </c>
      <c r="F2618" s="399">
        <v>0</v>
      </c>
      <c r="G2618" s="440">
        <f t="shared" si="75"/>
        <v>54580</v>
      </c>
      <c r="H2618" s="281">
        <v>44191</v>
      </c>
      <c r="I2618" s="442" t="s">
        <v>5780</v>
      </c>
      <c r="J2618" s="443"/>
    </row>
    <row r="2619" spans="1:10" s="67" customFormat="1" ht="101.25">
      <c r="A2619" s="396">
        <v>274</v>
      </c>
      <c r="B2619" s="12" t="s">
        <v>5795</v>
      </c>
      <c r="C2619" s="21" t="s">
        <v>5796</v>
      </c>
      <c r="D2619" s="269">
        <v>1</v>
      </c>
      <c r="E2619" s="275">
        <v>318772.12</v>
      </c>
      <c r="F2619" s="399">
        <v>118462.63</v>
      </c>
      <c r="G2619" s="440">
        <f t="shared" si="75"/>
        <v>200309.49</v>
      </c>
      <c r="H2619" s="281">
        <v>44098</v>
      </c>
      <c r="I2619" s="442" t="s">
        <v>5797</v>
      </c>
      <c r="J2619" s="443"/>
    </row>
    <row r="2620" spans="1:10" s="67" customFormat="1" ht="202.5">
      <c r="A2620" s="396">
        <v>275</v>
      </c>
      <c r="B2620" s="189" t="s">
        <v>5798</v>
      </c>
      <c r="C2620" s="21" t="s">
        <v>5799</v>
      </c>
      <c r="D2620" s="269">
        <v>1</v>
      </c>
      <c r="E2620" s="275">
        <v>101635</v>
      </c>
      <c r="F2620" s="399">
        <v>87115.72</v>
      </c>
      <c r="G2620" s="440">
        <f t="shared" si="75"/>
        <v>14519.279999999999</v>
      </c>
      <c r="H2620" s="281">
        <v>44191</v>
      </c>
      <c r="I2620" s="442" t="s">
        <v>5775</v>
      </c>
      <c r="J2620" s="443"/>
    </row>
    <row r="2621" spans="1:10" s="67" customFormat="1" ht="202.5">
      <c r="A2621" s="396">
        <v>276</v>
      </c>
      <c r="B2621" s="189" t="s">
        <v>5800</v>
      </c>
      <c r="C2621" s="21" t="s">
        <v>5799</v>
      </c>
      <c r="D2621" s="269">
        <v>1</v>
      </c>
      <c r="E2621" s="275">
        <v>101635</v>
      </c>
      <c r="F2621" s="399">
        <v>87115.72</v>
      </c>
      <c r="G2621" s="440">
        <f t="shared" si="75"/>
        <v>14519.279999999999</v>
      </c>
      <c r="H2621" s="281">
        <v>44191</v>
      </c>
      <c r="I2621" s="442" t="s">
        <v>5775</v>
      </c>
      <c r="J2621" s="443"/>
    </row>
    <row r="2622" spans="1:10" s="67" customFormat="1" ht="202.5">
      <c r="A2622" s="396">
        <v>277</v>
      </c>
      <c r="B2622" s="12" t="s">
        <v>5800</v>
      </c>
      <c r="C2622" s="21" t="s">
        <v>5799</v>
      </c>
      <c r="D2622" s="269">
        <v>1</v>
      </c>
      <c r="E2622" s="275">
        <v>101635</v>
      </c>
      <c r="F2622" s="399">
        <v>87115.72</v>
      </c>
      <c r="G2622" s="440">
        <f t="shared" si="75"/>
        <v>14519.279999999999</v>
      </c>
      <c r="H2622" s="281">
        <v>44191</v>
      </c>
      <c r="I2622" s="442" t="s">
        <v>5775</v>
      </c>
      <c r="J2622" s="443"/>
    </row>
    <row r="2623" spans="1:10" s="67" customFormat="1" ht="202.5">
      <c r="A2623" s="396">
        <v>278</v>
      </c>
      <c r="B2623" s="12" t="s">
        <v>5798</v>
      </c>
      <c r="C2623" s="21" t="s">
        <v>5799</v>
      </c>
      <c r="D2623" s="269">
        <v>1</v>
      </c>
      <c r="E2623" s="275">
        <v>101635</v>
      </c>
      <c r="F2623" s="399">
        <v>87115.72</v>
      </c>
      <c r="G2623" s="440">
        <f t="shared" si="75"/>
        <v>14519.279999999999</v>
      </c>
      <c r="H2623" s="281">
        <v>44191</v>
      </c>
      <c r="I2623" s="442" t="s">
        <v>5775</v>
      </c>
      <c r="J2623" s="443"/>
    </row>
    <row r="2624" spans="1:10" s="67" customFormat="1" ht="121.5">
      <c r="A2624" s="396">
        <v>279</v>
      </c>
      <c r="B2624" s="12" t="s">
        <v>5801</v>
      </c>
      <c r="C2624" s="21" t="s">
        <v>5802</v>
      </c>
      <c r="D2624" s="269">
        <v>1</v>
      </c>
      <c r="E2624" s="275">
        <v>108450</v>
      </c>
      <c r="F2624" s="399">
        <v>92957.16</v>
      </c>
      <c r="G2624" s="440">
        <f t="shared" si="75"/>
        <v>15492.839999999997</v>
      </c>
      <c r="H2624" s="281">
        <v>44191</v>
      </c>
      <c r="I2624" s="442" t="s">
        <v>5775</v>
      </c>
      <c r="J2624" s="443"/>
    </row>
    <row r="2625" spans="1:10" s="67" customFormat="1" ht="121.5">
      <c r="A2625" s="396">
        <v>280</v>
      </c>
      <c r="B2625" s="12" t="s">
        <v>5801</v>
      </c>
      <c r="C2625" s="21" t="s">
        <v>5802</v>
      </c>
      <c r="D2625" s="269">
        <v>1</v>
      </c>
      <c r="E2625" s="275">
        <v>108450</v>
      </c>
      <c r="F2625" s="399">
        <v>92957.16</v>
      </c>
      <c r="G2625" s="440">
        <f t="shared" si="75"/>
        <v>15492.839999999997</v>
      </c>
      <c r="H2625" s="281">
        <v>44191</v>
      </c>
      <c r="I2625" s="442" t="s">
        <v>5775</v>
      </c>
      <c r="J2625" s="443"/>
    </row>
    <row r="2626" spans="1:10" s="67" customFormat="1" ht="162">
      <c r="A2626" s="396">
        <v>281</v>
      </c>
      <c r="B2626" s="189" t="s">
        <v>5803</v>
      </c>
      <c r="C2626" s="21" t="s">
        <v>5804</v>
      </c>
      <c r="D2626" s="269">
        <v>1</v>
      </c>
      <c r="E2626" s="275">
        <v>86690</v>
      </c>
      <c r="F2626" s="399">
        <v>0</v>
      </c>
      <c r="G2626" s="440">
        <f t="shared" si="75"/>
        <v>86690</v>
      </c>
      <c r="H2626" s="281">
        <v>44191</v>
      </c>
      <c r="I2626" s="442" t="s">
        <v>5775</v>
      </c>
      <c r="J2626" s="443"/>
    </row>
    <row r="2627" spans="1:10" s="67" customFormat="1" ht="162">
      <c r="A2627" s="396">
        <v>282</v>
      </c>
      <c r="B2627" s="189" t="s">
        <v>5803</v>
      </c>
      <c r="C2627" s="21" t="s">
        <v>5804</v>
      </c>
      <c r="D2627" s="269">
        <v>1</v>
      </c>
      <c r="E2627" s="275">
        <v>86690</v>
      </c>
      <c r="F2627" s="399">
        <v>0</v>
      </c>
      <c r="G2627" s="440">
        <f t="shared" si="75"/>
        <v>86690</v>
      </c>
      <c r="H2627" s="281">
        <v>44191</v>
      </c>
      <c r="I2627" s="442" t="s">
        <v>5775</v>
      </c>
      <c r="J2627" s="443"/>
    </row>
    <row r="2628" spans="1:10" s="67" customFormat="1" ht="409.5">
      <c r="A2628" s="396">
        <v>283</v>
      </c>
      <c r="B2628" s="189" t="s">
        <v>5805</v>
      </c>
      <c r="C2628" s="21" t="s">
        <v>5806</v>
      </c>
      <c r="D2628" s="269">
        <v>1</v>
      </c>
      <c r="E2628" s="275">
        <v>45159</v>
      </c>
      <c r="F2628" s="399">
        <v>0</v>
      </c>
      <c r="G2628" s="440">
        <f t="shared" si="75"/>
        <v>45159</v>
      </c>
      <c r="H2628" s="281">
        <v>44191</v>
      </c>
      <c r="I2628" s="442" t="s">
        <v>5775</v>
      </c>
      <c r="J2628" s="443"/>
    </row>
    <row r="2629" spans="1:10" s="67" customFormat="1" ht="101.25">
      <c r="A2629" s="396">
        <v>284</v>
      </c>
      <c r="B2629" s="12" t="s">
        <v>5807</v>
      </c>
      <c r="C2629" s="21" t="s">
        <v>5808</v>
      </c>
      <c r="D2629" s="269">
        <v>1</v>
      </c>
      <c r="E2629" s="275">
        <v>95500</v>
      </c>
      <c r="F2629" s="399">
        <v>0</v>
      </c>
      <c r="G2629" s="440">
        <f t="shared" si="75"/>
        <v>95500</v>
      </c>
      <c r="H2629" s="281">
        <v>44191</v>
      </c>
      <c r="I2629" s="442" t="s">
        <v>5775</v>
      </c>
      <c r="J2629" s="443"/>
    </row>
    <row r="2630" spans="1:10" s="67" customFormat="1" ht="60.75">
      <c r="A2630" s="396">
        <v>285</v>
      </c>
      <c r="B2630" s="12" t="s">
        <v>5809</v>
      </c>
      <c r="C2630" s="21" t="s">
        <v>5810</v>
      </c>
      <c r="D2630" s="269">
        <v>1</v>
      </c>
      <c r="E2630" s="275">
        <v>83500</v>
      </c>
      <c r="F2630" s="399">
        <v>0</v>
      </c>
      <c r="G2630" s="440">
        <f t="shared" si="75"/>
        <v>83500</v>
      </c>
      <c r="H2630" s="281">
        <v>44078</v>
      </c>
      <c r="I2630" s="442" t="s">
        <v>5811</v>
      </c>
      <c r="J2630" s="443"/>
    </row>
    <row r="2631" spans="1:10" s="67" customFormat="1" ht="101.25">
      <c r="A2631" s="396">
        <v>286</v>
      </c>
      <c r="B2631" s="12" t="s">
        <v>5812</v>
      </c>
      <c r="C2631" s="21" t="s">
        <v>5813</v>
      </c>
      <c r="D2631" s="269">
        <v>1</v>
      </c>
      <c r="E2631" s="275">
        <v>63000</v>
      </c>
      <c r="F2631" s="399">
        <v>0</v>
      </c>
      <c r="G2631" s="440">
        <f t="shared" si="75"/>
        <v>63000</v>
      </c>
      <c r="H2631" s="281">
        <v>44191</v>
      </c>
      <c r="I2631" s="442" t="s">
        <v>5775</v>
      </c>
      <c r="J2631" s="443"/>
    </row>
    <row r="2632" spans="1:10" s="67" customFormat="1" ht="101.25">
      <c r="A2632" s="396">
        <v>287</v>
      </c>
      <c r="B2632" s="12" t="s">
        <v>5814</v>
      </c>
      <c r="C2632" s="21" t="s">
        <v>5815</v>
      </c>
      <c r="D2632" s="269">
        <v>1</v>
      </c>
      <c r="E2632" s="275">
        <v>99853</v>
      </c>
      <c r="F2632" s="399">
        <v>0</v>
      </c>
      <c r="G2632" s="440">
        <f t="shared" si="75"/>
        <v>99853</v>
      </c>
      <c r="H2632" s="281">
        <v>44191</v>
      </c>
      <c r="I2632" s="442" t="s">
        <v>5775</v>
      </c>
      <c r="J2632" s="443"/>
    </row>
    <row r="2633" spans="1:10" s="67" customFormat="1" ht="101.25">
      <c r="A2633" s="396">
        <v>288</v>
      </c>
      <c r="B2633" s="12" t="s">
        <v>5816</v>
      </c>
      <c r="C2633" s="21" t="s">
        <v>5817</v>
      </c>
      <c r="D2633" s="269">
        <v>1</v>
      </c>
      <c r="E2633" s="275">
        <v>42959</v>
      </c>
      <c r="F2633" s="399">
        <v>0</v>
      </c>
      <c r="G2633" s="440">
        <f t="shared" si="75"/>
        <v>42959</v>
      </c>
      <c r="H2633" s="281">
        <v>44191</v>
      </c>
      <c r="I2633" s="442" t="s">
        <v>5775</v>
      </c>
      <c r="J2633" s="443"/>
    </row>
    <row r="2634" spans="1:10" s="67" customFormat="1" ht="101.25">
      <c r="A2634" s="396">
        <v>289</v>
      </c>
      <c r="B2634" s="12" t="s">
        <v>5816</v>
      </c>
      <c r="C2634" s="21" t="s">
        <v>5817</v>
      </c>
      <c r="D2634" s="269">
        <v>1</v>
      </c>
      <c r="E2634" s="275">
        <v>42959</v>
      </c>
      <c r="F2634" s="399">
        <v>0</v>
      </c>
      <c r="G2634" s="440">
        <f t="shared" si="75"/>
        <v>42959</v>
      </c>
      <c r="H2634" s="281">
        <v>44191</v>
      </c>
      <c r="I2634" s="442" t="s">
        <v>5775</v>
      </c>
      <c r="J2634" s="443"/>
    </row>
    <row r="2635" spans="1:10" s="67" customFormat="1" ht="182.25">
      <c r="A2635" s="396">
        <v>290</v>
      </c>
      <c r="B2635" s="189" t="s">
        <v>5818</v>
      </c>
      <c r="C2635" s="21" t="s">
        <v>5819</v>
      </c>
      <c r="D2635" s="269">
        <v>1</v>
      </c>
      <c r="E2635" s="275">
        <v>59990</v>
      </c>
      <c r="F2635" s="399">
        <v>0</v>
      </c>
      <c r="G2635" s="440">
        <f t="shared" si="75"/>
        <v>59990</v>
      </c>
      <c r="H2635" s="281">
        <v>44191</v>
      </c>
      <c r="I2635" s="442" t="s">
        <v>5775</v>
      </c>
      <c r="J2635" s="443"/>
    </row>
    <row r="2636" spans="1:10" s="67" customFormat="1" ht="182.25">
      <c r="A2636" s="396">
        <v>291</v>
      </c>
      <c r="B2636" s="189" t="s">
        <v>5818</v>
      </c>
      <c r="C2636" s="21" t="s">
        <v>5819</v>
      </c>
      <c r="D2636" s="269">
        <v>1</v>
      </c>
      <c r="E2636" s="275">
        <v>59990</v>
      </c>
      <c r="F2636" s="399">
        <v>0</v>
      </c>
      <c r="G2636" s="440">
        <f t="shared" si="75"/>
        <v>59990</v>
      </c>
      <c r="H2636" s="281">
        <v>44191</v>
      </c>
      <c r="I2636" s="442" t="s">
        <v>5775</v>
      </c>
      <c r="J2636" s="443"/>
    </row>
    <row r="2637" spans="1:10" s="67" customFormat="1" ht="60.75">
      <c r="A2637" s="396">
        <v>292</v>
      </c>
      <c r="B2637" s="12" t="s">
        <v>5820</v>
      </c>
      <c r="C2637" s="21" t="s">
        <v>5821</v>
      </c>
      <c r="D2637" s="269">
        <v>1</v>
      </c>
      <c r="E2637" s="275">
        <v>54990</v>
      </c>
      <c r="F2637" s="399">
        <v>0</v>
      </c>
      <c r="G2637" s="440">
        <f t="shared" si="75"/>
        <v>54990</v>
      </c>
      <c r="H2637" s="281">
        <v>44060</v>
      </c>
      <c r="I2637" s="442" t="s">
        <v>5822</v>
      </c>
      <c r="J2637" s="443"/>
    </row>
    <row r="2638" spans="1:10" s="67" customFormat="1" ht="101.25">
      <c r="A2638" s="396">
        <v>293</v>
      </c>
      <c r="B2638" s="12" t="s">
        <v>5823</v>
      </c>
      <c r="C2638" s="21" t="s">
        <v>5824</v>
      </c>
      <c r="D2638" s="269">
        <v>1</v>
      </c>
      <c r="E2638" s="275">
        <v>195370</v>
      </c>
      <c r="F2638" s="399">
        <v>140015.10999999999</v>
      </c>
      <c r="G2638" s="440">
        <f t="shared" si="75"/>
        <v>55354.890000000014</v>
      </c>
      <c r="H2638" s="281">
        <v>44191</v>
      </c>
      <c r="I2638" s="442" t="s">
        <v>5775</v>
      </c>
      <c r="J2638" s="443"/>
    </row>
    <row r="2639" spans="1:10" s="67" customFormat="1" ht="101.25">
      <c r="A2639" s="396">
        <v>294</v>
      </c>
      <c r="B2639" s="12" t="s">
        <v>5825</v>
      </c>
      <c r="C2639" s="21" t="s">
        <v>5826</v>
      </c>
      <c r="D2639" s="269">
        <v>1</v>
      </c>
      <c r="E2639" s="275">
        <v>79225</v>
      </c>
      <c r="F2639" s="399">
        <v>0</v>
      </c>
      <c r="G2639" s="440">
        <f t="shared" si="75"/>
        <v>79225</v>
      </c>
      <c r="H2639" s="281">
        <v>44191</v>
      </c>
      <c r="I2639" s="442" t="s">
        <v>5780</v>
      </c>
      <c r="J2639" s="443"/>
    </row>
    <row r="2640" spans="1:10" s="67" customFormat="1" ht="182.25">
      <c r="A2640" s="396">
        <v>295</v>
      </c>
      <c r="B2640" s="189" t="s">
        <v>5827</v>
      </c>
      <c r="C2640" s="21" t="s">
        <v>5828</v>
      </c>
      <c r="D2640" s="269">
        <v>1</v>
      </c>
      <c r="E2640" s="275">
        <v>278850</v>
      </c>
      <c r="F2640" s="399">
        <v>223080</v>
      </c>
      <c r="G2640" s="440">
        <f t="shared" si="75"/>
        <v>55770</v>
      </c>
      <c r="H2640" s="281">
        <v>44191</v>
      </c>
      <c r="I2640" s="442" t="s">
        <v>5775</v>
      </c>
      <c r="J2640" s="443"/>
    </row>
    <row r="2641" spans="1:10" s="67" customFormat="1" ht="162">
      <c r="A2641" s="396">
        <v>296</v>
      </c>
      <c r="B2641" s="189" t="s">
        <v>5829</v>
      </c>
      <c r="C2641" s="21" t="s">
        <v>5830</v>
      </c>
      <c r="D2641" s="269">
        <v>1</v>
      </c>
      <c r="E2641" s="275">
        <v>75225</v>
      </c>
      <c r="F2641" s="399">
        <v>0</v>
      </c>
      <c r="G2641" s="440">
        <f t="shared" si="75"/>
        <v>75225</v>
      </c>
      <c r="H2641" s="281">
        <v>44191</v>
      </c>
      <c r="I2641" s="442" t="s">
        <v>5775</v>
      </c>
      <c r="J2641" s="443"/>
    </row>
    <row r="2642" spans="1:10" s="67" customFormat="1" ht="182.25">
      <c r="A2642" s="396">
        <v>297</v>
      </c>
      <c r="B2642" s="189" t="s">
        <v>5831</v>
      </c>
      <c r="C2642" s="21" t="s">
        <v>5829</v>
      </c>
      <c r="D2642" s="269">
        <v>1</v>
      </c>
      <c r="E2642" s="275">
        <v>75225</v>
      </c>
      <c r="F2642" s="399">
        <v>0</v>
      </c>
      <c r="G2642" s="440">
        <f t="shared" si="75"/>
        <v>75225</v>
      </c>
      <c r="H2642" s="281">
        <v>44191</v>
      </c>
      <c r="I2642" s="442" t="s">
        <v>5775</v>
      </c>
      <c r="J2642" s="443"/>
    </row>
    <row r="2643" spans="1:10" s="67" customFormat="1" ht="101.25">
      <c r="A2643" s="396">
        <v>298</v>
      </c>
      <c r="B2643" s="12" t="s">
        <v>5832</v>
      </c>
      <c r="C2643" s="21" t="s">
        <v>5833</v>
      </c>
      <c r="D2643" s="269">
        <v>1</v>
      </c>
      <c r="E2643" s="275">
        <v>51550</v>
      </c>
      <c r="F2643" s="399">
        <v>0</v>
      </c>
      <c r="G2643" s="440">
        <f t="shared" si="75"/>
        <v>51550</v>
      </c>
      <c r="H2643" s="281">
        <v>44191</v>
      </c>
      <c r="I2643" s="442" t="s">
        <v>5780</v>
      </c>
      <c r="J2643" s="443"/>
    </row>
    <row r="2644" spans="1:10" s="67" customFormat="1" ht="263.25">
      <c r="A2644" s="396">
        <v>299</v>
      </c>
      <c r="B2644" s="189" t="s">
        <v>5834</v>
      </c>
      <c r="C2644" s="21" t="s">
        <v>5835</v>
      </c>
      <c r="D2644" s="269">
        <v>1</v>
      </c>
      <c r="E2644" s="275">
        <v>70010</v>
      </c>
      <c r="F2644" s="399">
        <v>0</v>
      </c>
      <c r="G2644" s="440">
        <f t="shared" si="75"/>
        <v>70010</v>
      </c>
      <c r="H2644" s="281">
        <v>44191</v>
      </c>
      <c r="I2644" s="442" t="s">
        <v>5775</v>
      </c>
      <c r="J2644" s="443"/>
    </row>
    <row r="2645" spans="1:10" s="67" customFormat="1" ht="263.25">
      <c r="A2645" s="396">
        <v>300</v>
      </c>
      <c r="B2645" s="189" t="s">
        <v>5834</v>
      </c>
      <c r="C2645" s="21" t="s">
        <v>5835</v>
      </c>
      <c r="D2645" s="269">
        <v>1</v>
      </c>
      <c r="E2645" s="275">
        <v>70010</v>
      </c>
      <c r="F2645" s="399">
        <v>0</v>
      </c>
      <c r="G2645" s="440">
        <f t="shared" si="75"/>
        <v>70010</v>
      </c>
      <c r="H2645" s="281">
        <v>44191</v>
      </c>
      <c r="I2645" s="442" t="s">
        <v>5775</v>
      </c>
      <c r="J2645" s="443"/>
    </row>
    <row r="2646" spans="1:10" s="67" customFormat="1" ht="263.25">
      <c r="A2646" s="396">
        <v>301</v>
      </c>
      <c r="B2646" s="189" t="s">
        <v>5834</v>
      </c>
      <c r="C2646" s="21" t="s">
        <v>5835</v>
      </c>
      <c r="D2646" s="269">
        <v>1</v>
      </c>
      <c r="E2646" s="275">
        <v>70010</v>
      </c>
      <c r="F2646" s="399">
        <v>0</v>
      </c>
      <c r="G2646" s="440">
        <f t="shared" si="75"/>
        <v>70010</v>
      </c>
      <c r="H2646" s="281">
        <v>44191</v>
      </c>
      <c r="I2646" s="442" t="s">
        <v>5775</v>
      </c>
      <c r="J2646" s="443"/>
    </row>
    <row r="2647" spans="1:10" s="67" customFormat="1" ht="263.25">
      <c r="A2647" s="396">
        <v>302</v>
      </c>
      <c r="B2647" s="189" t="s">
        <v>5834</v>
      </c>
      <c r="C2647" s="21" t="s">
        <v>5835</v>
      </c>
      <c r="D2647" s="269">
        <v>1</v>
      </c>
      <c r="E2647" s="275">
        <v>70010</v>
      </c>
      <c r="F2647" s="399">
        <v>0</v>
      </c>
      <c r="G2647" s="440">
        <f t="shared" si="75"/>
        <v>70010</v>
      </c>
      <c r="H2647" s="281">
        <v>44191</v>
      </c>
      <c r="I2647" s="442" t="s">
        <v>5775</v>
      </c>
      <c r="J2647" s="443"/>
    </row>
    <row r="2648" spans="1:10" s="67" customFormat="1" ht="101.25">
      <c r="A2648" s="396">
        <v>303</v>
      </c>
      <c r="B2648" s="12" t="s">
        <v>5836</v>
      </c>
      <c r="C2648" s="21" t="s">
        <v>5837</v>
      </c>
      <c r="D2648" s="269">
        <v>1</v>
      </c>
      <c r="E2648" s="275">
        <v>196000</v>
      </c>
      <c r="F2648" s="399">
        <v>143733.28</v>
      </c>
      <c r="G2648" s="440">
        <f t="shared" si="75"/>
        <v>52266.720000000001</v>
      </c>
      <c r="H2648" s="281">
        <v>44191</v>
      </c>
      <c r="I2648" s="442" t="s">
        <v>5775</v>
      </c>
      <c r="J2648" s="443"/>
    </row>
    <row r="2649" spans="1:10" s="67" customFormat="1" ht="101.25">
      <c r="A2649" s="396">
        <v>304</v>
      </c>
      <c r="B2649" s="12" t="s">
        <v>5838</v>
      </c>
      <c r="C2649" s="21" t="s">
        <v>5839</v>
      </c>
      <c r="D2649" s="269">
        <v>1</v>
      </c>
      <c r="E2649" s="275">
        <v>89889</v>
      </c>
      <c r="F2649" s="399">
        <v>0</v>
      </c>
      <c r="G2649" s="440">
        <f t="shared" si="75"/>
        <v>89889</v>
      </c>
      <c r="H2649" s="281">
        <v>44191</v>
      </c>
      <c r="I2649" s="442" t="s">
        <v>5780</v>
      </c>
      <c r="J2649" s="443"/>
    </row>
    <row r="2650" spans="1:10" s="67" customFormat="1" ht="101.25">
      <c r="A2650" s="396">
        <v>305</v>
      </c>
      <c r="B2650" s="12" t="s">
        <v>5840</v>
      </c>
      <c r="C2650" s="21" t="s">
        <v>5841</v>
      </c>
      <c r="D2650" s="269">
        <v>1</v>
      </c>
      <c r="E2650" s="275">
        <v>40315</v>
      </c>
      <c r="F2650" s="399">
        <v>0</v>
      </c>
      <c r="G2650" s="440">
        <f t="shared" si="75"/>
        <v>40315</v>
      </c>
      <c r="H2650" s="281">
        <v>44191</v>
      </c>
      <c r="I2650" s="442" t="s">
        <v>5780</v>
      </c>
      <c r="J2650" s="443"/>
    </row>
    <row r="2651" spans="1:10" s="67" customFormat="1" ht="101.25">
      <c r="A2651" s="396">
        <v>306</v>
      </c>
      <c r="B2651" s="12" t="s">
        <v>5840</v>
      </c>
      <c r="C2651" s="21" t="s">
        <v>5842</v>
      </c>
      <c r="D2651" s="269">
        <v>1</v>
      </c>
      <c r="E2651" s="275">
        <v>40315</v>
      </c>
      <c r="F2651" s="399">
        <v>0</v>
      </c>
      <c r="G2651" s="440">
        <f t="shared" si="75"/>
        <v>40315</v>
      </c>
      <c r="H2651" s="281">
        <v>44191</v>
      </c>
      <c r="I2651" s="442" t="s">
        <v>5780</v>
      </c>
      <c r="J2651" s="443"/>
    </row>
    <row r="2652" spans="1:10" s="67" customFormat="1" ht="141.75">
      <c r="A2652" s="396">
        <v>307</v>
      </c>
      <c r="B2652" s="189" t="s">
        <v>5843</v>
      </c>
      <c r="C2652" s="21" t="s">
        <v>5844</v>
      </c>
      <c r="D2652" s="269">
        <v>1</v>
      </c>
      <c r="E2652" s="275">
        <v>73800</v>
      </c>
      <c r="F2652" s="399">
        <v>0</v>
      </c>
      <c r="G2652" s="440">
        <f t="shared" si="75"/>
        <v>73800</v>
      </c>
      <c r="H2652" s="281">
        <v>44191</v>
      </c>
      <c r="I2652" s="442" t="s">
        <v>5775</v>
      </c>
      <c r="J2652" s="443"/>
    </row>
    <row r="2653" spans="1:10" s="67" customFormat="1" ht="141.75">
      <c r="A2653" s="396">
        <v>308</v>
      </c>
      <c r="B2653" s="189" t="s">
        <v>5843</v>
      </c>
      <c r="C2653" s="21" t="s">
        <v>5844</v>
      </c>
      <c r="D2653" s="269">
        <v>1</v>
      </c>
      <c r="E2653" s="275">
        <v>73800</v>
      </c>
      <c r="F2653" s="399">
        <v>0</v>
      </c>
      <c r="G2653" s="440">
        <f t="shared" si="75"/>
        <v>73800</v>
      </c>
      <c r="H2653" s="281">
        <v>44191</v>
      </c>
      <c r="I2653" s="442" t="s">
        <v>5775</v>
      </c>
      <c r="J2653" s="443"/>
    </row>
    <row r="2654" spans="1:10" s="67" customFormat="1" ht="141.75">
      <c r="A2654" s="396">
        <v>309</v>
      </c>
      <c r="B2654" s="189" t="s">
        <v>5843</v>
      </c>
      <c r="C2654" s="21" t="s">
        <v>5844</v>
      </c>
      <c r="D2654" s="269">
        <v>1</v>
      </c>
      <c r="E2654" s="275">
        <v>73800</v>
      </c>
      <c r="F2654" s="399">
        <v>0</v>
      </c>
      <c r="G2654" s="440">
        <f t="shared" si="75"/>
        <v>73800</v>
      </c>
      <c r="H2654" s="281">
        <v>44191</v>
      </c>
      <c r="I2654" s="442" t="s">
        <v>5775</v>
      </c>
      <c r="J2654" s="443"/>
    </row>
    <row r="2655" spans="1:10" s="67" customFormat="1" ht="141.75">
      <c r="A2655" s="396">
        <v>310</v>
      </c>
      <c r="B2655" s="189" t="s">
        <v>5843</v>
      </c>
      <c r="C2655" s="21" t="s">
        <v>5844</v>
      </c>
      <c r="D2655" s="269">
        <v>1</v>
      </c>
      <c r="E2655" s="275">
        <v>73800</v>
      </c>
      <c r="F2655" s="399">
        <v>0</v>
      </c>
      <c r="G2655" s="440">
        <f t="shared" si="75"/>
        <v>73800</v>
      </c>
      <c r="H2655" s="281">
        <v>44191</v>
      </c>
      <c r="I2655" s="442" t="s">
        <v>5775</v>
      </c>
      <c r="J2655" s="443"/>
    </row>
    <row r="2656" spans="1:10" s="67" customFormat="1" ht="141.75">
      <c r="A2656" s="396">
        <v>311</v>
      </c>
      <c r="B2656" s="189" t="s">
        <v>5843</v>
      </c>
      <c r="C2656" s="21" t="s">
        <v>5844</v>
      </c>
      <c r="D2656" s="269">
        <v>1</v>
      </c>
      <c r="E2656" s="275">
        <v>73800</v>
      </c>
      <c r="F2656" s="399">
        <v>0</v>
      </c>
      <c r="G2656" s="440">
        <f t="shared" si="75"/>
        <v>73800</v>
      </c>
      <c r="H2656" s="281">
        <v>44191</v>
      </c>
      <c r="I2656" s="442" t="s">
        <v>5775</v>
      </c>
      <c r="J2656" s="443"/>
    </row>
    <row r="2657" spans="1:10" s="67" customFormat="1" ht="141.75">
      <c r="A2657" s="396">
        <v>312</v>
      </c>
      <c r="B2657" s="189" t="s">
        <v>5843</v>
      </c>
      <c r="C2657" s="21" t="s">
        <v>5844</v>
      </c>
      <c r="D2657" s="269">
        <v>1</v>
      </c>
      <c r="E2657" s="275">
        <v>73800</v>
      </c>
      <c r="F2657" s="399">
        <v>0</v>
      </c>
      <c r="G2657" s="440">
        <f t="shared" si="75"/>
        <v>73800</v>
      </c>
      <c r="H2657" s="281">
        <v>44191</v>
      </c>
      <c r="I2657" s="442" t="s">
        <v>5775</v>
      </c>
      <c r="J2657" s="443"/>
    </row>
    <row r="2658" spans="1:10" s="67" customFormat="1" ht="101.25">
      <c r="A2658" s="396">
        <v>313</v>
      </c>
      <c r="B2658" s="12" t="s">
        <v>5845</v>
      </c>
      <c r="C2658" s="21" t="s">
        <v>5846</v>
      </c>
      <c r="D2658" s="269">
        <v>1</v>
      </c>
      <c r="E2658" s="275">
        <v>57440</v>
      </c>
      <c r="F2658" s="399">
        <v>0</v>
      </c>
      <c r="G2658" s="440">
        <f t="shared" si="75"/>
        <v>57440</v>
      </c>
      <c r="H2658" s="281">
        <v>44191</v>
      </c>
      <c r="I2658" s="442" t="s">
        <v>5775</v>
      </c>
      <c r="J2658" s="443"/>
    </row>
    <row r="2659" spans="1:10" s="67" customFormat="1" ht="60.75">
      <c r="A2659" s="396">
        <v>314</v>
      </c>
      <c r="B2659" s="12" t="s">
        <v>5847</v>
      </c>
      <c r="C2659" s="21" t="s">
        <v>5848</v>
      </c>
      <c r="D2659" s="269">
        <v>1</v>
      </c>
      <c r="E2659" s="275">
        <v>65000</v>
      </c>
      <c r="F2659" s="399">
        <v>0</v>
      </c>
      <c r="G2659" s="440">
        <f t="shared" si="75"/>
        <v>65000</v>
      </c>
      <c r="H2659" s="281">
        <v>44060</v>
      </c>
      <c r="I2659" s="442" t="s">
        <v>5849</v>
      </c>
      <c r="J2659" s="443"/>
    </row>
    <row r="2660" spans="1:10" s="67" customFormat="1" ht="101.25">
      <c r="A2660" s="396">
        <v>315</v>
      </c>
      <c r="B2660" s="12" t="s">
        <v>5850</v>
      </c>
      <c r="C2660" s="21" t="s">
        <v>5851</v>
      </c>
      <c r="D2660" s="269">
        <v>1</v>
      </c>
      <c r="E2660" s="275">
        <v>66200</v>
      </c>
      <c r="F2660" s="399">
        <v>0</v>
      </c>
      <c r="G2660" s="440">
        <f t="shared" ref="G2660" si="76">E2660-F2660</f>
        <v>66200</v>
      </c>
      <c r="H2660" s="281">
        <v>44191</v>
      </c>
      <c r="I2660" s="442" t="s">
        <v>5780</v>
      </c>
      <c r="J2660" s="443"/>
    </row>
    <row r="2661" spans="1:10" s="375" customFormat="1" ht="126" customHeight="1">
      <c r="A2661" s="396">
        <v>316</v>
      </c>
      <c r="B2661" s="13" t="s">
        <v>9162</v>
      </c>
      <c r="C2661" s="21" t="s">
        <v>9163</v>
      </c>
      <c r="D2661" s="269">
        <v>1</v>
      </c>
      <c r="E2661" s="445">
        <v>54590</v>
      </c>
      <c r="F2661" s="399">
        <v>0</v>
      </c>
      <c r="G2661" s="275">
        <f>E2661-F2661</f>
        <v>54590</v>
      </c>
      <c r="H2661" s="281">
        <v>44421</v>
      </c>
      <c r="I2661" s="446" t="s">
        <v>9164</v>
      </c>
      <c r="J2661" s="18" t="s">
        <v>5630</v>
      </c>
    </row>
    <row r="2662" spans="1:10" s="375" customFormat="1" ht="126" customHeight="1">
      <c r="A2662" s="396">
        <v>317</v>
      </c>
      <c r="B2662" s="13" t="s">
        <v>9165</v>
      </c>
      <c r="C2662" s="21" t="s">
        <v>9166</v>
      </c>
      <c r="D2662" s="269">
        <v>1</v>
      </c>
      <c r="E2662" s="445">
        <v>50000</v>
      </c>
      <c r="F2662" s="399">
        <v>0</v>
      </c>
      <c r="G2662" s="275">
        <f>E2662-F2662</f>
        <v>50000</v>
      </c>
      <c r="H2662" s="281">
        <v>44440</v>
      </c>
      <c r="I2662" s="446" t="s">
        <v>9167</v>
      </c>
      <c r="J2662" s="18" t="s">
        <v>5630</v>
      </c>
    </row>
    <row r="2663" spans="1:10" s="375" customFormat="1" ht="126" customHeight="1">
      <c r="A2663" s="396">
        <v>318</v>
      </c>
      <c r="B2663" s="13" t="s">
        <v>9168</v>
      </c>
      <c r="C2663" s="21" t="s">
        <v>9169</v>
      </c>
      <c r="D2663" s="269">
        <v>1</v>
      </c>
      <c r="E2663" s="445">
        <v>166200</v>
      </c>
      <c r="F2663" s="399">
        <v>155120</v>
      </c>
      <c r="G2663" s="275">
        <f t="shared" ref="G2663:G2700" si="77">E2663-F2663</f>
        <v>11080</v>
      </c>
      <c r="H2663" s="281">
        <v>44433</v>
      </c>
      <c r="I2663" s="446" t="s">
        <v>9170</v>
      </c>
      <c r="J2663" s="18" t="s">
        <v>5630</v>
      </c>
    </row>
    <row r="2664" spans="1:10" s="375" customFormat="1" ht="126" customHeight="1">
      <c r="A2664" s="396">
        <v>319</v>
      </c>
      <c r="B2664" s="13" t="s">
        <v>9171</v>
      </c>
      <c r="C2664" s="21" t="s">
        <v>9172</v>
      </c>
      <c r="D2664" s="269">
        <v>1</v>
      </c>
      <c r="E2664" s="445">
        <v>249800</v>
      </c>
      <c r="F2664" s="399">
        <v>228983.35</v>
      </c>
      <c r="G2664" s="275">
        <f t="shared" si="77"/>
        <v>20816.649999999994</v>
      </c>
      <c r="H2664" s="281">
        <v>44439</v>
      </c>
      <c r="I2664" s="446" t="s">
        <v>9173</v>
      </c>
      <c r="J2664" s="18" t="s">
        <v>5630</v>
      </c>
    </row>
    <row r="2665" spans="1:10" s="375" customFormat="1" ht="126" customHeight="1">
      <c r="A2665" s="396">
        <v>320</v>
      </c>
      <c r="B2665" s="13" t="s">
        <v>9174</v>
      </c>
      <c r="C2665" s="21" t="s">
        <v>4687</v>
      </c>
      <c r="D2665" s="269">
        <v>1</v>
      </c>
      <c r="E2665" s="445">
        <v>642941.02</v>
      </c>
      <c r="F2665" s="399">
        <v>589362.62</v>
      </c>
      <c r="G2665" s="275">
        <f t="shared" si="77"/>
        <v>53578.400000000023</v>
      </c>
      <c r="H2665" s="281">
        <v>44439</v>
      </c>
      <c r="I2665" s="446" t="s">
        <v>9173</v>
      </c>
      <c r="J2665" s="18" t="s">
        <v>5630</v>
      </c>
    </row>
    <row r="2666" spans="1:10" s="375" customFormat="1" ht="126" customHeight="1">
      <c r="A2666" s="396">
        <v>321</v>
      </c>
      <c r="B2666" s="13" t="s">
        <v>9175</v>
      </c>
      <c r="C2666" s="21" t="s">
        <v>9176</v>
      </c>
      <c r="D2666" s="269">
        <v>1</v>
      </c>
      <c r="E2666" s="445">
        <v>139330</v>
      </c>
      <c r="F2666" s="399">
        <v>123074.81</v>
      </c>
      <c r="G2666" s="275">
        <f t="shared" si="77"/>
        <v>16255.190000000002</v>
      </c>
      <c r="H2666" s="281">
        <v>44439</v>
      </c>
      <c r="I2666" s="446" t="s">
        <v>9173</v>
      </c>
      <c r="J2666" s="18" t="s">
        <v>5630</v>
      </c>
    </row>
    <row r="2667" spans="1:10" s="375" customFormat="1" ht="126" customHeight="1">
      <c r="A2667" s="396">
        <v>322</v>
      </c>
      <c r="B2667" s="13" t="s">
        <v>9177</v>
      </c>
      <c r="C2667" s="21" t="s">
        <v>9178</v>
      </c>
      <c r="D2667" s="269">
        <v>1</v>
      </c>
      <c r="E2667" s="445">
        <v>106012</v>
      </c>
      <c r="F2667" s="399">
        <v>93643.91</v>
      </c>
      <c r="G2667" s="275">
        <f t="shared" si="77"/>
        <v>12368.089999999997</v>
      </c>
      <c r="H2667" s="281">
        <v>44439</v>
      </c>
      <c r="I2667" s="446" t="s">
        <v>9173</v>
      </c>
      <c r="J2667" s="18" t="s">
        <v>5630</v>
      </c>
    </row>
    <row r="2668" spans="1:10" s="375" customFormat="1" ht="126" customHeight="1">
      <c r="A2668" s="396">
        <v>323</v>
      </c>
      <c r="B2668" s="13" t="s">
        <v>9177</v>
      </c>
      <c r="C2668" s="21" t="s">
        <v>9179</v>
      </c>
      <c r="D2668" s="269">
        <v>1</v>
      </c>
      <c r="E2668" s="445">
        <v>106012</v>
      </c>
      <c r="F2668" s="399">
        <v>93643.91</v>
      </c>
      <c r="G2668" s="275">
        <f t="shared" si="77"/>
        <v>12368.089999999997</v>
      </c>
      <c r="H2668" s="281">
        <v>44439</v>
      </c>
      <c r="I2668" s="446" t="s">
        <v>9173</v>
      </c>
      <c r="J2668" s="18" t="s">
        <v>5630</v>
      </c>
    </row>
    <row r="2669" spans="1:10" s="375" customFormat="1" ht="126" customHeight="1">
      <c r="A2669" s="396">
        <v>324</v>
      </c>
      <c r="B2669" s="13" t="s">
        <v>9177</v>
      </c>
      <c r="C2669" s="21" t="s">
        <v>9178</v>
      </c>
      <c r="D2669" s="269">
        <v>1</v>
      </c>
      <c r="E2669" s="445">
        <v>106012</v>
      </c>
      <c r="F2669" s="399">
        <v>93643.91</v>
      </c>
      <c r="G2669" s="275">
        <f t="shared" si="77"/>
        <v>12368.089999999997</v>
      </c>
      <c r="H2669" s="281">
        <v>44439</v>
      </c>
      <c r="I2669" s="446" t="s">
        <v>9173</v>
      </c>
      <c r="J2669" s="18" t="s">
        <v>5630</v>
      </c>
    </row>
    <row r="2670" spans="1:10" s="375" customFormat="1" ht="126" customHeight="1">
      <c r="A2670" s="396">
        <v>325</v>
      </c>
      <c r="B2670" s="13" t="s">
        <v>9177</v>
      </c>
      <c r="C2670" s="21" t="s">
        <v>9179</v>
      </c>
      <c r="D2670" s="269">
        <v>1</v>
      </c>
      <c r="E2670" s="445">
        <v>106012</v>
      </c>
      <c r="F2670" s="399">
        <v>93643.91</v>
      </c>
      <c r="G2670" s="275">
        <f t="shared" si="77"/>
        <v>12368.089999999997</v>
      </c>
      <c r="H2670" s="281">
        <v>44439</v>
      </c>
      <c r="I2670" s="446" t="s">
        <v>9173</v>
      </c>
      <c r="J2670" s="18" t="s">
        <v>5630</v>
      </c>
    </row>
    <row r="2671" spans="1:10" s="375" customFormat="1" ht="126" customHeight="1">
      <c r="A2671" s="396">
        <v>326</v>
      </c>
      <c r="B2671" s="447" t="s">
        <v>9180</v>
      </c>
      <c r="C2671" s="21" t="s">
        <v>9181</v>
      </c>
      <c r="D2671" s="269">
        <v>1</v>
      </c>
      <c r="E2671" s="445">
        <v>259850</v>
      </c>
      <c r="F2671" s="399">
        <v>229534.19</v>
      </c>
      <c r="G2671" s="275">
        <f t="shared" si="77"/>
        <v>30315.809999999998</v>
      </c>
      <c r="H2671" s="281">
        <v>44439</v>
      </c>
      <c r="I2671" s="446" t="s">
        <v>9173</v>
      </c>
      <c r="J2671" s="18" t="s">
        <v>5630</v>
      </c>
    </row>
    <row r="2672" spans="1:10" s="375" customFormat="1" ht="126" customHeight="1">
      <c r="A2672" s="396">
        <v>327</v>
      </c>
      <c r="B2672" s="13" t="s">
        <v>9182</v>
      </c>
      <c r="C2672" s="21" t="s">
        <v>9183</v>
      </c>
      <c r="D2672" s="269">
        <v>1</v>
      </c>
      <c r="E2672" s="445">
        <v>50900</v>
      </c>
      <c r="F2672" s="399">
        <v>0</v>
      </c>
      <c r="G2672" s="275">
        <f t="shared" si="77"/>
        <v>50900</v>
      </c>
      <c r="H2672" s="281">
        <v>41648</v>
      </c>
      <c r="I2672" s="28" t="s">
        <v>4674</v>
      </c>
      <c r="J2672" s="18" t="s">
        <v>5630</v>
      </c>
    </row>
    <row r="2673" spans="1:10" s="375" customFormat="1" ht="126" customHeight="1">
      <c r="A2673" s="396">
        <v>328</v>
      </c>
      <c r="B2673" s="13" t="s">
        <v>9184</v>
      </c>
      <c r="C2673" s="21" t="s">
        <v>9183</v>
      </c>
      <c r="D2673" s="269">
        <v>1</v>
      </c>
      <c r="E2673" s="445">
        <v>50900</v>
      </c>
      <c r="F2673" s="399">
        <v>0</v>
      </c>
      <c r="G2673" s="275">
        <f t="shared" si="77"/>
        <v>50900</v>
      </c>
      <c r="H2673" s="281">
        <v>41648</v>
      </c>
      <c r="I2673" s="28" t="s">
        <v>4674</v>
      </c>
      <c r="J2673" s="18" t="s">
        <v>5630</v>
      </c>
    </row>
    <row r="2674" spans="1:10" s="375" customFormat="1" ht="126" customHeight="1">
      <c r="A2674" s="396">
        <v>329</v>
      </c>
      <c r="B2674" s="13" t="s">
        <v>9185</v>
      </c>
      <c r="C2674" s="21" t="s">
        <v>9185</v>
      </c>
      <c r="D2674" s="269">
        <v>1</v>
      </c>
      <c r="E2674" s="445">
        <v>94850</v>
      </c>
      <c r="F2674" s="399">
        <v>0</v>
      </c>
      <c r="G2674" s="275">
        <f t="shared" si="77"/>
        <v>94850</v>
      </c>
      <c r="H2674" s="281">
        <v>44439</v>
      </c>
      <c r="I2674" s="446" t="s">
        <v>9173</v>
      </c>
      <c r="J2674" s="18" t="s">
        <v>5630</v>
      </c>
    </row>
    <row r="2675" spans="1:10" s="375" customFormat="1" ht="126" customHeight="1">
      <c r="A2675" s="396">
        <v>330</v>
      </c>
      <c r="B2675" s="13" t="s">
        <v>9186</v>
      </c>
      <c r="C2675" s="21" t="s">
        <v>9187</v>
      </c>
      <c r="D2675" s="269">
        <v>1</v>
      </c>
      <c r="E2675" s="445">
        <v>62950</v>
      </c>
      <c r="F2675" s="399">
        <v>0</v>
      </c>
      <c r="G2675" s="275">
        <f>E2675-F2675</f>
        <v>62950</v>
      </c>
      <c r="H2675" s="281">
        <v>44439</v>
      </c>
      <c r="I2675" s="446" t="s">
        <v>9173</v>
      </c>
      <c r="J2675" s="18" t="s">
        <v>5630</v>
      </c>
    </row>
    <row r="2676" spans="1:10" s="375" customFormat="1" ht="126" customHeight="1">
      <c r="A2676" s="396">
        <v>331</v>
      </c>
      <c r="B2676" s="13" t="s">
        <v>9188</v>
      </c>
      <c r="C2676" s="21" t="s">
        <v>9189</v>
      </c>
      <c r="D2676" s="269">
        <v>1</v>
      </c>
      <c r="E2676" s="445">
        <v>134815</v>
      </c>
      <c r="F2676" s="399">
        <v>119086.56</v>
      </c>
      <c r="G2676" s="275">
        <f>E2676-F2676</f>
        <v>15728.440000000002</v>
      </c>
      <c r="H2676" s="281">
        <v>44439</v>
      </c>
      <c r="I2676" s="446" t="s">
        <v>9173</v>
      </c>
      <c r="J2676" s="18" t="s">
        <v>5630</v>
      </c>
    </row>
    <row r="2677" spans="1:10" s="375" customFormat="1" ht="126" customHeight="1">
      <c r="A2677" s="396">
        <v>332</v>
      </c>
      <c r="B2677" s="13" t="s">
        <v>9119</v>
      </c>
      <c r="C2677" s="21" t="s">
        <v>9190</v>
      </c>
      <c r="D2677" s="269">
        <v>1</v>
      </c>
      <c r="E2677" s="445">
        <v>54778</v>
      </c>
      <c r="F2677" s="399">
        <v>0</v>
      </c>
      <c r="G2677" s="275">
        <f>E2677-F2677</f>
        <v>54778</v>
      </c>
      <c r="H2677" s="281">
        <v>44456</v>
      </c>
      <c r="I2677" s="446" t="s">
        <v>9191</v>
      </c>
      <c r="J2677" s="18" t="s">
        <v>5630</v>
      </c>
    </row>
    <row r="2678" spans="1:10" s="375" customFormat="1" ht="126" customHeight="1">
      <c r="A2678" s="396">
        <v>333</v>
      </c>
      <c r="B2678" s="13" t="s">
        <v>9192</v>
      </c>
      <c r="C2678" s="21" t="s">
        <v>9189</v>
      </c>
      <c r="D2678" s="269">
        <v>1</v>
      </c>
      <c r="E2678" s="445">
        <v>40071.5</v>
      </c>
      <c r="F2678" s="399">
        <v>0</v>
      </c>
      <c r="G2678" s="275">
        <f>E2678-F2678</f>
        <v>40071.5</v>
      </c>
      <c r="H2678" s="281">
        <v>44439</v>
      </c>
      <c r="I2678" s="446" t="s">
        <v>9173</v>
      </c>
      <c r="J2678" s="18" t="s">
        <v>5630</v>
      </c>
    </row>
    <row r="2679" spans="1:10" s="375" customFormat="1" ht="126" customHeight="1">
      <c r="A2679" s="396">
        <v>334</v>
      </c>
      <c r="B2679" s="13" t="s">
        <v>9192</v>
      </c>
      <c r="C2679" s="21" t="s">
        <v>9189</v>
      </c>
      <c r="D2679" s="269">
        <v>1</v>
      </c>
      <c r="E2679" s="445">
        <v>40071.5</v>
      </c>
      <c r="F2679" s="399">
        <v>0</v>
      </c>
      <c r="G2679" s="275">
        <f>E2679-F2679</f>
        <v>40071.5</v>
      </c>
      <c r="H2679" s="281">
        <v>44439</v>
      </c>
      <c r="I2679" s="446" t="s">
        <v>9173</v>
      </c>
      <c r="J2679" s="18" t="s">
        <v>5630</v>
      </c>
    </row>
    <row r="2680" spans="1:10" s="375" customFormat="1" ht="126" customHeight="1">
      <c r="A2680" s="396">
        <v>335</v>
      </c>
      <c r="B2680" s="13" t="s">
        <v>9193</v>
      </c>
      <c r="C2680" s="21" t="s">
        <v>9194</v>
      </c>
      <c r="D2680" s="269">
        <v>1</v>
      </c>
      <c r="E2680" s="445">
        <v>40000</v>
      </c>
      <c r="F2680" s="399">
        <v>0</v>
      </c>
      <c r="G2680" s="275">
        <f t="shared" si="77"/>
        <v>40000</v>
      </c>
      <c r="H2680" s="281">
        <v>39344</v>
      </c>
      <c r="I2680" s="28" t="s">
        <v>4674</v>
      </c>
      <c r="J2680" s="18" t="s">
        <v>5630</v>
      </c>
    </row>
    <row r="2681" spans="1:10" s="375" customFormat="1" ht="126" customHeight="1">
      <c r="A2681" s="396">
        <v>336</v>
      </c>
      <c r="B2681" s="13" t="s">
        <v>9195</v>
      </c>
      <c r="C2681" s="21" t="s">
        <v>9196</v>
      </c>
      <c r="D2681" s="269">
        <v>1</v>
      </c>
      <c r="E2681" s="445">
        <v>40000</v>
      </c>
      <c r="F2681" s="399">
        <v>0</v>
      </c>
      <c r="G2681" s="275">
        <f>E2681-F2681</f>
        <v>40000</v>
      </c>
      <c r="H2681" s="281">
        <v>43829</v>
      </c>
      <c r="I2681" s="442" t="s">
        <v>9197</v>
      </c>
      <c r="J2681" s="18" t="s">
        <v>5630</v>
      </c>
    </row>
    <row r="2682" spans="1:10" s="375" customFormat="1" ht="126" customHeight="1">
      <c r="A2682" s="396">
        <v>337</v>
      </c>
      <c r="B2682" s="13" t="s">
        <v>9195</v>
      </c>
      <c r="C2682" s="21" t="s">
        <v>9196</v>
      </c>
      <c r="D2682" s="269">
        <v>1</v>
      </c>
      <c r="E2682" s="445">
        <v>40000</v>
      </c>
      <c r="F2682" s="399">
        <v>0</v>
      </c>
      <c r="G2682" s="275">
        <f>E2682-F2682</f>
        <v>40000</v>
      </c>
      <c r="H2682" s="281">
        <v>43829</v>
      </c>
      <c r="I2682" s="442" t="s">
        <v>9197</v>
      </c>
      <c r="J2682" s="18" t="s">
        <v>5630</v>
      </c>
    </row>
    <row r="2683" spans="1:10" s="375" customFormat="1" ht="126" customHeight="1">
      <c r="A2683" s="396">
        <v>338</v>
      </c>
      <c r="B2683" s="13" t="s">
        <v>9195</v>
      </c>
      <c r="C2683" s="21" t="s">
        <v>9196</v>
      </c>
      <c r="D2683" s="269">
        <v>1</v>
      </c>
      <c r="E2683" s="445">
        <v>40000</v>
      </c>
      <c r="F2683" s="399">
        <v>0</v>
      </c>
      <c r="G2683" s="275">
        <f>E2683-F2683</f>
        <v>40000</v>
      </c>
      <c r="H2683" s="281">
        <v>43829</v>
      </c>
      <c r="I2683" s="442" t="s">
        <v>9197</v>
      </c>
      <c r="J2683" s="18" t="s">
        <v>5630</v>
      </c>
    </row>
    <row r="2684" spans="1:10" s="375" customFormat="1" ht="126" customHeight="1">
      <c r="A2684" s="396">
        <v>339</v>
      </c>
      <c r="B2684" s="13" t="s">
        <v>9195</v>
      </c>
      <c r="C2684" s="21" t="s">
        <v>9198</v>
      </c>
      <c r="D2684" s="269">
        <v>1</v>
      </c>
      <c r="E2684" s="445">
        <v>40000</v>
      </c>
      <c r="F2684" s="399">
        <v>0</v>
      </c>
      <c r="G2684" s="275">
        <f>E2684-F2684</f>
        <v>40000</v>
      </c>
      <c r="H2684" s="281">
        <v>43829</v>
      </c>
      <c r="I2684" s="442" t="s">
        <v>9197</v>
      </c>
      <c r="J2684" s="18" t="s">
        <v>5630</v>
      </c>
    </row>
    <row r="2685" spans="1:10" s="375" customFormat="1" ht="126" customHeight="1">
      <c r="A2685" s="396">
        <v>340</v>
      </c>
      <c r="B2685" s="13" t="s">
        <v>9199</v>
      </c>
      <c r="C2685" s="21" t="s">
        <v>9200</v>
      </c>
      <c r="D2685" s="269">
        <v>1</v>
      </c>
      <c r="E2685" s="445">
        <v>46200</v>
      </c>
      <c r="F2685" s="399">
        <v>0</v>
      </c>
      <c r="G2685" s="275">
        <f t="shared" si="77"/>
        <v>46200</v>
      </c>
      <c r="H2685" s="281">
        <v>44439</v>
      </c>
      <c r="I2685" s="442" t="s">
        <v>9201</v>
      </c>
      <c r="J2685" s="18" t="s">
        <v>5630</v>
      </c>
    </row>
    <row r="2686" spans="1:10" s="375" customFormat="1" ht="126" customHeight="1">
      <c r="A2686" s="396">
        <v>341</v>
      </c>
      <c r="B2686" s="13" t="s">
        <v>9199</v>
      </c>
      <c r="C2686" s="21" t="s">
        <v>9202</v>
      </c>
      <c r="D2686" s="269">
        <v>1</v>
      </c>
      <c r="E2686" s="445">
        <v>46200</v>
      </c>
      <c r="F2686" s="399">
        <v>0</v>
      </c>
      <c r="G2686" s="275">
        <f t="shared" si="77"/>
        <v>46200</v>
      </c>
      <c r="H2686" s="281" t="s">
        <v>9203</v>
      </c>
      <c r="I2686" s="442" t="s">
        <v>9201</v>
      </c>
      <c r="J2686" s="18" t="s">
        <v>5630</v>
      </c>
    </row>
    <row r="2687" spans="1:10" s="375" customFormat="1" ht="126" customHeight="1">
      <c r="A2687" s="396">
        <v>342</v>
      </c>
      <c r="B2687" s="13" t="s">
        <v>9199</v>
      </c>
      <c r="C2687" s="21" t="s">
        <v>9204</v>
      </c>
      <c r="D2687" s="269">
        <v>1</v>
      </c>
      <c r="E2687" s="445">
        <v>46200</v>
      </c>
      <c r="F2687" s="399">
        <v>0</v>
      </c>
      <c r="G2687" s="275">
        <f>E2687-F2687</f>
        <v>46200</v>
      </c>
      <c r="H2687" s="281">
        <v>44439</v>
      </c>
      <c r="I2687" s="442" t="s">
        <v>9201</v>
      </c>
      <c r="J2687" s="18" t="s">
        <v>5630</v>
      </c>
    </row>
    <row r="2688" spans="1:10" s="375" customFormat="1" ht="126" customHeight="1">
      <c r="A2688" s="396">
        <v>343</v>
      </c>
      <c r="B2688" s="13" t="s">
        <v>9199</v>
      </c>
      <c r="C2688" s="21" t="s">
        <v>9202</v>
      </c>
      <c r="D2688" s="269">
        <v>1</v>
      </c>
      <c r="E2688" s="445">
        <v>46200</v>
      </c>
      <c r="F2688" s="399">
        <v>0</v>
      </c>
      <c r="G2688" s="275">
        <f>E2688-F2688</f>
        <v>46200</v>
      </c>
      <c r="H2688" s="281">
        <v>44439</v>
      </c>
      <c r="I2688" s="442" t="s">
        <v>9201</v>
      </c>
      <c r="J2688" s="18" t="s">
        <v>5630</v>
      </c>
    </row>
    <row r="2689" spans="1:10" s="375" customFormat="1" ht="126" customHeight="1">
      <c r="A2689" s="396">
        <v>344</v>
      </c>
      <c r="B2689" s="13" t="s">
        <v>9205</v>
      </c>
      <c r="C2689" s="21" t="s">
        <v>9206</v>
      </c>
      <c r="D2689" s="269">
        <v>1</v>
      </c>
      <c r="E2689" s="445">
        <v>41370</v>
      </c>
      <c r="F2689" s="399">
        <v>0</v>
      </c>
      <c r="G2689" s="275">
        <f t="shared" si="77"/>
        <v>41370</v>
      </c>
      <c r="H2689" s="281">
        <v>44439</v>
      </c>
      <c r="I2689" s="442" t="s">
        <v>9201</v>
      </c>
      <c r="J2689" s="18" t="s">
        <v>5630</v>
      </c>
    </row>
    <row r="2690" spans="1:10" s="375" customFormat="1" ht="126" customHeight="1">
      <c r="A2690" s="396">
        <v>345</v>
      </c>
      <c r="B2690" s="13" t="s">
        <v>9205</v>
      </c>
      <c r="C2690" s="21" t="s">
        <v>9207</v>
      </c>
      <c r="D2690" s="269">
        <v>1</v>
      </c>
      <c r="E2690" s="445">
        <v>41370</v>
      </c>
      <c r="F2690" s="399">
        <v>0</v>
      </c>
      <c r="G2690" s="275">
        <f>E2690-F2690</f>
        <v>41370</v>
      </c>
      <c r="H2690" s="281">
        <v>44439</v>
      </c>
      <c r="I2690" s="442" t="s">
        <v>9201</v>
      </c>
      <c r="J2690" s="18" t="s">
        <v>5630</v>
      </c>
    </row>
    <row r="2691" spans="1:10" s="375" customFormat="1" ht="126" customHeight="1">
      <c r="A2691" s="396">
        <v>346</v>
      </c>
      <c r="B2691" s="13" t="s">
        <v>9205</v>
      </c>
      <c r="C2691" s="21" t="s">
        <v>9208</v>
      </c>
      <c r="D2691" s="269">
        <v>1</v>
      </c>
      <c r="E2691" s="445">
        <v>41370</v>
      </c>
      <c r="F2691" s="399">
        <v>0</v>
      </c>
      <c r="G2691" s="275">
        <f t="shared" si="77"/>
        <v>41370</v>
      </c>
      <c r="H2691" s="281">
        <v>44439</v>
      </c>
      <c r="I2691" s="442" t="s">
        <v>9201</v>
      </c>
      <c r="J2691" s="18" t="s">
        <v>5630</v>
      </c>
    </row>
    <row r="2692" spans="1:10" s="375" customFormat="1" ht="126" customHeight="1">
      <c r="A2692" s="396">
        <v>347</v>
      </c>
      <c r="B2692" s="13" t="s">
        <v>9209</v>
      </c>
      <c r="C2692" s="21" t="s">
        <v>4789</v>
      </c>
      <c r="D2692" s="269">
        <v>1</v>
      </c>
      <c r="E2692" s="445">
        <v>65291</v>
      </c>
      <c r="F2692" s="399">
        <v>0</v>
      </c>
      <c r="G2692" s="275">
        <f t="shared" si="77"/>
        <v>65291</v>
      </c>
      <c r="H2692" s="281">
        <v>44439</v>
      </c>
      <c r="I2692" s="442" t="s">
        <v>9201</v>
      </c>
      <c r="J2692" s="18" t="s">
        <v>5630</v>
      </c>
    </row>
    <row r="2693" spans="1:10" s="375" customFormat="1" ht="126" customHeight="1">
      <c r="A2693" s="396">
        <v>348</v>
      </c>
      <c r="B2693" s="13" t="s">
        <v>9210</v>
      </c>
      <c r="C2693" s="21" t="s">
        <v>9211</v>
      </c>
      <c r="D2693" s="269">
        <v>1</v>
      </c>
      <c r="E2693" s="445">
        <v>45000</v>
      </c>
      <c r="F2693" s="399">
        <v>0</v>
      </c>
      <c r="G2693" s="275">
        <f t="shared" si="77"/>
        <v>45000</v>
      </c>
      <c r="H2693" s="281">
        <v>43525</v>
      </c>
      <c r="I2693" s="28" t="s">
        <v>9212</v>
      </c>
      <c r="J2693" s="18" t="s">
        <v>5630</v>
      </c>
    </row>
    <row r="2694" spans="1:10" s="375" customFormat="1" ht="126" customHeight="1">
      <c r="A2694" s="396">
        <v>349</v>
      </c>
      <c r="B2694" s="13" t="s">
        <v>9210</v>
      </c>
      <c r="C2694" s="21" t="s">
        <v>9211</v>
      </c>
      <c r="D2694" s="269">
        <v>1</v>
      </c>
      <c r="E2694" s="445">
        <v>45000</v>
      </c>
      <c r="F2694" s="399">
        <v>0</v>
      </c>
      <c r="G2694" s="275">
        <f t="shared" si="77"/>
        <v>45000</v>
      </c>
      <c r="H2694" s="281">
        <v>43525</v>
      </c>
      <c r="I2694" s="28" t="s">
        <v>9212</v>
      </c>
      <c r="J2694" s="18" t="s">
        <v>5630</v>
      </c>
    </row>
    <row r="2695" spans="1:10" s="375" customFormat="1" ht="126" customHeight="1">
      <c r="A2695" s="396">
        <v>350</v>
      </c>
      <c r="B2695" s="13" t="s">
        <v>9213</v>
      </c>
      <c r="C2695" s="21" t="s">
        <v>9214</v>
      </c>
      <c r="D2695" s="269">
        <v>1</v>
      </c>
      <c r="E2695" s="445">
        <v>470000</v>
      </c>
      <c r="F2695" s="399">
        <v>453214.28</v>
      </c>
      <c r="G2695" s="275">
        <f t="shared" si="77"/>
        <v>16785.719999999972</v>
      </c>
      <c r="H2695" s="281">
        <v>44490</v>
      </c>
      <c r="I2695" s="442" t="s">
        <v>9215</v>
      </c>
      <c r="J2695" s="18" t="s">
        <v>5630</v>
      </c>
    </row>
    <row r="2696" spans="1:10" s="375" customFormat="1" ht="126" customHeight="1">
      <c r="A2696" s="396">
        <v>351</v>
      </c>
      <c r="B2696" s="13" t="s">
        <v>5022</v>
      </c>
      <c r="C2696" s="21" t="s">
        <v>5023</v>
      </c>
      <c r="D2696" s="269">
        <v>1</v>
      </c>
      <c r="E2696" s="445">
        <v>72990</v>
      </c>
      <c r="F2696" s="399">
        <v>0</v>
      </c>
      <c r="G2696" s="275">
        <f t="shared" si="77"/>
        <v>72990</v>
      </c>
      <c r="H2696" s="281">
        <v>43829</v>
      </c>
      <c r="I2696" s="442" t="s">
        <v>5772</v>
      </c>
      <c r="J2696" s="18" t="s">
        <v>5630</v>
      </c>
    </row>
    <row r="2697" spans="1:10" s="375" customFormat="1" ht="126" customHeight="1">
      <c r="A2697" s="396">
        <v>352</v>
      </c>
      <c r="B2697" s="13" t="s">
        <v>9216</v>
      </c>
      <c r="C2697" s="21" t="s">
        <v>9217</v>
      </c>
      <c r="D2697" s="269">
        <v>1</v>
      </c>
      <c r="E2697" s="445">
        <v>46200</v>
      </c>
      <c r="F2697" s="399">
        <v>0</v>
      </c>
      <c r="G2697" s="275">
        <f t="shared" si="77"/>
        <v>46200</v>
      </c>
      <c r="H2697" s="281">
        <v>43525</v>
      </c>
      <c r="I2697" s="442"/>
      <c r="J2697" s="18"/>
    </row>
    <row r="2698" spans="1:10" s="375" customFormat="1" ht="126" customHeight="1">
      <c r="A2698" s="396">
        <v>353</v>
      </c>
      <c r="B2698" s="13" t="s">
        <v>9218</v>
      </c>
      <c r="C2698" s="21" t="s">
        <v>9219</v>
      </c>
      <c r="D2698" s="269">
        <v>1</v>
      </c>
      <c r="E2698" s="445">
        <v>40000</v>
      </c>
      <c r="F2698" s="399">
        <v>0</v>
      </c>
      <c r="G2698" s="275">
        <f t="shared" si="77"/>
        <v>40000</v>
      </c>
      <c r="H2698" s="281">
        <v>41648</v>
      </c>
      <c r="I2698" s="28" t="s">
        <v>4674</v>
      </c>
      <c r="J2698" s="18" t="s">
        <v>5630</v>
      </c>
    </row>
    <row r="2699" spans="1:10" s="375" customFormat="1" ht="126" customHeight="1">
      <c r="A2699" s="396">
        <v>354</v>
      </c>
      <c r="B2699" s="13" t="s">
        <v>9220</v>
      </c>
      <c r="C2699" s="21" t="s">
        <v>9219</v>
      </c>
      <c r="D2699" s="269">
        <v>1</v>
      </c>
      <c r="E2699" s="445">
        <v>40000</v>
      </c>
      <c r="F2699" s="399">
        <v>0</v>
      </c>
      <c r="G2699" s="275">
        <f t="shared" si="77"/>
        <v>40000</v>
      </c>
      <c r="H2699" s="281">
        <v>41777</v>
      </c>
      <c r="I2699" s="28" t="s">
        <v>4715</v>
      </c>
      <c r="J2699" s="18" t="s">
        <v>5630</v>
      </c>
    </row>
    <row r="2700" spans="1:10" s="375" customFormat="1" ht="126" customHeight="1">
      <c r="A2700" s="396">
        <v>355</v>
      </c>
      <c r="B2700" s="13" t="s">
        <v>9221</v>
      </c>
      <c r="C2700" s="21" t="s">
        <v>9222</v>
      </c>
      <c r="D2700" s="269">
        <v>1</v>
      </c>
      <c r="E2700" s="445">
        <v>40000</v>
      </c>
      <c r="F2700" s="399">
        <v>0</v>
      </c>
      <c r="G2700" s="275">
        <f t="shared" si="77"/>
        <v>40000</v>
      </c>
      <c r="H2700" s="281">
        <v>43525</v>
      </c>
      <c r="I2700" s="28" t="s">
        <v>9212</v>
      </c>
      <c r="J2700" s="18"/>
    </row>
    <row r="2701" spans="1:10" s="42" customFormat="1" ht="37.5" customHeight="1">
      <c r="A2701" s="118" t="s">
        <v>2744</v>
      </c>
      <c r="B2701" s="1052" t="s">
        <v>3844</v>
      </c>
      <c r="C2701" s="1058"/>
      <c r="D2701" s="392">
        <f>SUM(D2346:D2700)</f>
        <v>363</v>
      </c>
      <c r="E2701" s="448">
        <f>SUM(E2346:E2700)</f>
        <v>36709003.340000004</v>
      </c>
      <c r="F2701" s="448">
        <f>SUM(F2346:F2700)</f>
        <v>9229176.3699999955</v>
      </c>
      <c r="G2701" s="117">
        <f>SUM(G2346:G2700)</f>
        <v>27479826.969999991</v>
      </c>
      <c r="H2701" s="378" t="s">
        <v>23</v>
      </c>
      <c r="I2701" s="123" t="s">
        <v>23</v>
      </c>
      <c r="J2701" s="378" t="s">
        <v>23</v>
      </c>
    </row>
    <row r="2702" spans="1:10" s="42" customFormat="1" ht="65.25" customHeight="1">
      <c r="A2702" s="173" t="s">
        <v>2496</v>
      </c>
      <c r="B2702" s="1052" t="s">
        <v>9223</v>
      </c>
      <c r="C2702" s="1058"/>
      <c r="D2702" s="23">
        <f>D2341+D2701</f>
        <v>363</v>
      </c>
      <c r="E2702" s="270">
        <f>E2341+E2701</f>
        <v>36709003.340000004</v>
      </c>
      <c r="F2702" s="270">
        <f>F2341+F2701</f>
        <v>9229176.3699999955</v>
      </c>
      <c r="G2702" s="271">
        <f>G2341+G2701</f>
        <v>27479826.969999991</v>
      </c>
      <c r="H2702" s="26" t="s">
        <v>23</v>
      </c>
      <c r="I2702" s="105" t="s">
        <v>23</v>
      </c>
      <c r="J2702" s="26" t="s">
        <v>23</v>
      </c>
    </row>
    <row r="2703" spans="1:10" s="42" customFormat="1" ht="63" customHeight="1">
      <c r="A2703" s="32" t="s">
        <v>2759</v>
      </c>
      <c r="B2703" s="1065" t="s">
        <v>2760</v>
      </c>
      <c r="C2703" s="1085"/>
      <c r="D2703" s="1085"/>
      <c r="E2703" s="1085"/>
      <c r="F2703" s="1085"/>
      <c r="G2703" s="1085"/>
      <c r="H2703" s="1085"/>
      <c r="I2703" s="1085"/>
      <c r="J2703" s="1085"/>
    </row>
    <row r="2704" spans="1:10" s="42" customFormat="1" ht="22.5">
      <c r="A2704" s="106" t="s">
        <v>5030</v>
      </c>
      <c r="B2704" s="1076" t="s">
        <v>3828</v>
      </c>
      <c r="C2704" s="1085"/>
      <c r="D2704" s="1085"/>
      <c r="E2704" s="1085"/>
      <c r="F2704" s="1085"/>
      <c r="G2704" s="1085"/>
      <c r="H2704" s="1085"/>
      <c r="I2704" s="1085"/>
      <c r="J2704" s="1086"/>
    </row>
    <row r="2705" spans="1:10" s="42" customFormat="1" ht="138" customHeight="1">
      <c r="A2705" s="44">
        <v>1</v>
      </c>
      <c r="B2705" s="12" t="s">
        <v>5031</v>
      </c>
      <c r="C2705" s="5" t="s">
        <v>5032</v>
      </c>
      <c r="D2705" s="269">
        <v>1</v>
      </c>
      <c r="E2705" s="368">
        <v>1050000</v>
      </c>
      <c r="F2705" s="449">
        <v>237500.1</v>
      </c>
      <c r="G2705" s="273">
        <f>E2705-F2705</f>
        <v>812499.9</v>
      </c>
      <c r="H2705" s="19">
        <v>42548</v>
      </c>
      <c r="I2705" s="12" t="s">
        <v>5033</v>
      </c>
      <c r="J2705" s="18" t="s">
        <v>23</v>
      </c>
    </row>
    <row r="2706" spans="1:10" s="42" customFormat="1" ht="112.5" customHeight="1">
      <c r="A2706" s="44">
        <v>2</v>
      </c>
      <c r="B2706" s="12" t="s">
        <v>3880</v>
      </c>
      <c r="C2706" s="5" t="s">
        <v>5034</v>
      </c>
      <c r="D2706" s="269">
        <v>1</v>
      </c>
      <c r="E2706" s="368">
        <v>998818.4</v>
      </c>
      <c r="F2706" s="449">
        <v>183116.79999999999</v>
      </c>
      <c r="G2706" s="273">
        <f>E2706-F2706</f>
        <v>815701.60000000009</v>
      </c>
      <c r="H2706" s="19">
        <v>43060</v>
      </c>
      <c r="I2706" s="12" t="s">
        <v>5035</v>
      </c>
      <c r="J2706" s="18"/>
    </row>
    <row r="2707" spans="1:10" s="42" customFormat="1" ht="150" customHeight="1">
      <c r="A2707" s="44">
        <v>3</v>
      </c>
      <c r="B2707" s="12" t="s">
        <v>6266</v>
      </c>
      <c r="C2707" s="5" t="s">
        <v>6267</v>
      </c>
      <c r="D2707" s="269">
        <v>1</v>
      </c>
      <c r="E2707" s="368">
        <v>242658</v>
      </c>
      <c r="F2707" s="449">
        <v>0</v>
      </c>
      <c r="G2707" s="273">
        <v>242658</v>
      </c>
      <c r="H2707" s="19">
        <v>43131</v>
      </c>
      <c r="I2707" s="12" t="s">
        <v>6268</v>
      </c>
      <c r="J2707" s="18"/>
    </row>
    <row r="2708" spans="1:10" s="42" customFormat="1" ht="129.75" customHeight="1">
      <c r="A2708" s="44">
        <v>4</v>
      </c>
      <c r="B2708" s="12" t="s">
        <v>4348</v>
      </c>
      <c r="C2708" s="5" t="s">
        <v>6269</v>
      </c>
      <c r="D2708" s="269">
        <v>1</v>
      </c>
      <c r="E2708" s="368">
        <v>570000</v>
      </c>
      <c r="F2708" s="449">
        <v>0</v>
      </c>
      <c r="G2708" s="273">
        <v>570000</v>
      </c>
      <c r="H2708" s="19">
        <v>43131</v>
      </c>
      <c r="I2708" s="12" t="s">
        <v>6270</v>
      </c>
      <c r="J2708" s="18"/>
    </row>
    <row r="2709" spans="1:10" s="42" customFormat="1" ht="174.75" customHeight="1">
      <c r="A2709" s="44">
        <v>5</v>
      </c>
      <c r="B2709" s="12" t="s">
        <v>6271</v>
      </c>
      <c r="C2709" s="5" t="s">
        <v>6272</v>
      </c>
      <c r="D2709" s="269">
        <v>1</v>
      </c>
      <c r="E2709" s="368">
        <v>441780</v>
      </c>
      <c r="F2709" s="449">
        <v>0</v>
      </c>
      <c r="G2709" s="273">
        <v>441780</v>
      </c>
      <c r="H2709" s="19">
        <v>43131</v>
      </c>
      <c r="I2709" s="12" t="s">
        <v>6273</v>
      </c>
      <c r="J2709" s="18"/>
    </row>
    <row r="2710" spans="1:10" s="42" customFormat="1" ht="109.5" customHeight="1">
      <c r="A2710" s="44">
        <v>6</v>
      </c>
      <c r="B2710" s="12" t="s">
        <v>6274</v>
      </c>
      <c r="C2710" s="5" t="s">
        <v>6275</v>
      </c>
      <c r="D2710" s="269">
        <v>1</v>
      </c>
      <c r="E2710" s="368">
        <v>1681500</v>
      </c>
      <c r="F2710" s="449">
        <v>952850</v>
      </c>
      <c r="G2710" s="273">
        <f>E2710-F2710</f>
        <v>728650</v>
      </c>
      <c r="H2710" s="19">
        <v>43762</v>
      </c>
      <c r="I2710" s="12" t="s">
        <v>6276</v>
      </c>
      <c r="J2710" s="18"/>
    </row>
    <row r="2711" spans="1:10" s="42" customFormat="1" ht="22.5">
      <c r="A2711" s="106" t="s">
        <v>2761</v>
      </c>
      <c r="B2711" s="103" t="s">
        <v>3829</v>
      </c>
      <c r="C2711" s="103"/>
      <c r="D2711" s="10">
        <v>5</v>
      </c>
      <c r="E2711" s="167">
        <v>4984756.4000000004</v>
      </c>
      <c r="F2711" s="167">
        <f>SUM(F2705:F2710)</f>
        <v>1373466.9</v>
      </c>
      <c r="G2711" s="35">
        <f>SUM(G2705:G2710)</f>
        <v>3611289.5</v>
      </c>
      <c r="H2711" s="11" t="s">
        <v>23</v>
      </c>
      <c r="I2711" s="103" t="s">
        <v>23</v>
      </c>
      <c r="J2711" s="26" t="s">
        <v>23</v>
      </c>
    </row>
    <row r="2712" spans="1:10" s="42" customFormat="1" ht="22.5">
      <c r="A2712" s="106" t="s">
        <v>2769</v>
      </c>
      <c r="B2712" s="1076" t="s">
        <v>3830</v>
      </c>
      <c r="C2712" s="1085"/>
      <c r="D2712" s="1085"/>
      <c r="E2712" s="1085"/>
      <c r="F2712" s="1085"/>
      <c r="G2712" s="1085"/>
      <c r="H2712" s="1085"/>
      <c r="I2712" s="1085"/>
      <c r="J2712" s="1086"/>
    </row>
    <row r="2713" spans="1:10" s="42" customFormat="1" ht="22.5">
      <c r="A2713" s="106"/>
      <c r="B2713" s="153"/>
      <c r="C2713" s="154"/>
      <c r="D2713" s="10">
        <v>0</v>
      </c>
      <c r="E2713" s="35">
        <v>0</v>
      </c>
      <c r="F2713" s="35">
        <v>0</v>
      </c>
      <c r="G2713" s="34">
        <v>0</v>
      </c>
      <c r="H2713" s="154"/>
      <c r="I2713" s="154"/>
      <c r="J2713" s="155"/>
    </row>
    <row r="2714" spans="1:10" s="42" customFormat="1" ht="22.5">
      <c r="A2714" s="104" t="s">
        <v>1074</v>
      </c>
      <c r="B2714" s="160" t="s">
        <v>3831</v>
      </c>
      <c r="C2714" s="161"/>
      <c r="D2714" s="10">
        <v>0</v>
      </c>
      <c r="E2714" s="35">
        <v>0</v>
      </c>
      <c r="F2714" s="35">
        <v>0</v>
      </c>
      <c r="G2714" s="34">
        <v>0</v>
      </c>
      <c r="H2714" s="36" t="s">
        <v>23</v>
      </c>
      <c r="I2714" s="73" t="s">
        <v>23</v>
      </c>
      <c r="J2714" s="26" t="s">
        <v>23</v>
      </c>
    </row>
    <row r="2715" spans="1:10" s="42" customFormat="1" ht="22.5">
      <c r="A2715" s="106" t="s">
        <v>2771</v>
      </c>
      <c r="B2715" s="1076" t="s">
        <v>3832</v>
      </c>
      <c r="C2715" s="1085"/>
      <c r="D2715" s="1085"/>
      <c r="E2715" s="1085"/>
      <c r="F2715" s="1085"/>
      <c r="G2715" s="1085"/>
      <c r="H2715" s="1085"/>
      <c r="I2715" s="1085"/>
      <c r="J2715" s="1086"/>
    </row>
    <row r="2716" spans="1:10" s="42" customFormat="1" ht="202.5">
      <c r="A2716" s="106">
        <v>1</v>
      </c>
      <c r="B2716" s="450" t="s">
        <v>3850</v>
      </c>
      <c r="C2716" s="21" t="s">
        <v>5036</v>
      </c>
      <c r="D2716" s="282">
        <v>1</v>
      </c>
      <c r="E2716" s="368">
        <v>96952.7</v>
      </c>
      <c r="F2716" s="273">
        <v>0</v>
      </c>
      <c r="G2716" s="273">
        <v>96952.7</v>
      </c>
      <c r="H2716" s="20">
        <v>38533</v>
      </c>
      <c r="I2716" s="44" t="s">
        <v>6875</v>
      </c>
      <c r="J2716" s="105"/>
    </row>
    <row r="2717" spans="1:10" s="42" customFormat="1" ht="101.25">
      <c r="A2717" s="106">
        <v>2</v>
      </c>
      <c r="B2717" s="450" t="s">
        <v>5037</v>
      </c>
      <c r="C2717" s="21" t="s">
        <v>5038</v>
      </c>
      <c r="D2717" s="282">
        <v>1</v>
      </c>
      <c r="E2717" s="368">
        <v>175241.8</v>
      </c>
      <c r="F2717" s="273">
        <v>0</v>
      </c>
      <c r="G2717" s="273">
        <v>175241.8</v>
      </c>
      <c r="H2717" s="20">
        <v>40070</v>
      </c>
      <c r="I2717" s="44" t="s">
        <v>5039</v>
      </c>
      <c r="J2717" s="105"/>
    </row>
    <row r="2718" spans="1:10" s="42" customFormat="1" ht="40.5">
      <c r="A2718" s="106">
        <v>3</v>
      </c>
      <c r="B2718" s="450" t="s">
        <v>5047</v>
      </c>
      <c r="C2718" s="21" t="s">
        <v>5048</v>
      </c>
      <c r="D2718" s="282">
        <v>1</v>
      </c>
      <c r="E2718" s="368">
        <v>66221</v>
      </c>
      <c r="F2718" s="273">
        <v>0</v>
      </c>
      <c r="G2718" s="273">
        <v>66221</v>
      </c>
      <c r="H2718" s="20">
        <v>42598</v>
      </c>
      <c r="I2718" s="44" t="s">
        <v>6277</v>
      </c>
      <c r="J2718" s="105"/>
    </row>
    <row r="2719" spans="1:10" s="42" customFormat="1" ht="40.5">
      <c r="A2719" s="106">
        <v>4</v>
      </c>
      <c r="B2719" s="450" t="s">
        <v>5040</v>
      </c>
      <c r="C2719" s="21" t="s">
        <v>5041</v>
      </c>
      <c r="D2719" s="282">
        <v>1</v>
      </c>
      <c r="E2719" s="368">
        <v>73735.14</v>
      </c>
      <c r="F2719" s="273">
        <v>0</v>
      </c>
      <c r="G2719" s="273">
        <f>E2719-F2719</f>
        <v>73735.14</v>
      </c>
      <c r="H2719" s="20">
        <v>43091</v>
      </c>
      <c r="I2719" s="44" t="s">
        <v>5042</v>
      </c>
      <c r="J2719" s="105"/>
    </row>
    <row r="2720" spans="1:10" s="42" customFormat="1" ht="40.5">
      <c r="A2720" s="106">
        <v>5</v>
      </c>
      <c r="B2720" s="450" t="s">
        <v>5043</v>
      </c>
      <c r="C2720" s="21" t="s">
        <v>5044</v>
      </c>
      <c r="D2720" s="282">
        <v>1</v>
      </c>
      <c r="E2720" s="368">
        <v>269285.92</v>
      </c>
      <c r="F2720" s="273">
        <v>93609.34</v>
      </c>
      <c r="G2720" s="273">
        <f>E2720-F2720</f>
        <v>175676.58</v>
      </c>
      <c r="H2720" s="20">
        <v>42983</v>
      </c>
      <c r="I2720" s="44" t="s">
        <v>5046</v>
      </c>
      <c r="J2720" s="105"/>
    </row>
    <row r="2721" spans="1:10" s="42" customFormat="1" ht="40.5">
      <c r="A2721" s="106">
        <v>6</v>
      </c>
      <c r="B2721" s="450" t="s">
        <v>5045</v>
      </c>
      <c r="C2721" s="450" t="s">
        <v>6278</v>
      </c>
      <c r="D2721" s="282">
        <v>1</v>
      </c>
      <c r="E2721" s="368">
        <v>111068.16</v>
      </c>
      <c r="F2721" s="273">
        <v>0</v>
      </c>
      <c r="G2721" s="368">
        <v>111068.16</v>
      </c>
      <c r="H2721" s="20">
        <v>42983</v>
      </c>
      <c r="I2721" s="44" t="s">
        <v>5051</v>
      </c>
      <c r="J2721" s="105"/>
    </row>
    <row r="2722" spans="1:10" s="42" customFormat="1" ht="101.25">
      <c r="A2722" s="106">
        <v>7</v>
      </c>
      <c r="B2722" s="450" t="s">
        <v>5049</v>
      </c>
      <c r="C2722" s="21" t="s">
        <v>5050</v>
      </c>
      <c r="D2722" s="282">
        <v>3</v>
      </c>
      <c r="E2722" s="368">
        <v>900000</v>
      </c>
      <c r="F2722" s="273">
        <v>150000</v>
      </c>
      <c r="G2722" s="273">
        <f>E2722-F2722</f>
        <v>750000</v>
      </c>
      <c r="H2722" s="20">
        <v>42983</v>
      </c>
      <c r="I2722" s="28" t="s">
        <v>5051</v>
      </c>
      <c r="J2722" s="18"/>
    </row>
    <row r="2723" spans="1:10" s="42" customFormat="1" ht="28.5" customHeight="1">
      <c r="A2723" s="106" t="s">
        <v>2771</v>
      </c>
      <c r="B2723" s="153" t="s">
        <v>3844</v>
      </c>
      <c r="C2723" s="155"/>
      <c r="D2723" s="23">
        <f>SUM(D2716:D2722)</f>
        <v>9</v>
      </c>
      <c r="E2723" s="270">
        <f>SUM(E2716:E2722)</f>
        <v>1692504.7200000002</v>
      </c>
      <c r="F2723" s="270">
        <f>SUM(F2716:F2722)</f>
        <v>243609.34</v>
      </c>
      <c r="G2723" s="271">
        <f>SUM(G2716:G2722)</f>
        <v>1448895.38</v>
      </c>
      <c r="H2723" s="26" t="s">
        <v>23</v>
      </c>
      <c r="I2723" s="105" t="s">
        <v>23</v>
      </c>
      <c r="J2723" s="26" t="s">
        <v>23</v>
      </c>
    </row>
    <row r="2724" spans="1:10" s="42" customFormat="1" ht="64.5" customHeight="1">
      <c r="A2724" s="106" t="s">
        <v>2759</v>
      </c>
      <c r="B2724" s="1052" t="s">
        <v>5052</v>
      </c>
      <c r="C2724" s="1058"/>
      <c r="D2724" s="23">
        <v>14</v>
      </c>
      <c r="E2724" s="270">
        <f>E2711+E2723</f>
        <v>6677261.120000001</v>
      </c>
      <c r="F2724" s="270">
        <f>F2711+F2723</f>
        <v>1617076.24</v>
      </c>
      <c r="G2724" s="271">
        <f>G2711+G2723</f>
        <v>5060184.88</v>
      </c>
      <c r="H2724" s="26" t="s">
        <v>23</v>
      </c>
      <c r="I2724" s="105" t="s">
        <v>23</v>
      </c>
      <c r="J2724" s="26" t="s">
        <v>23</v>
      </c>
    </row>
    <row r="2725" spans="1:10" s="42" customFormat="1" ht="27">
      <c r="A2725" s="32" t="s">
        <v>2786</v>
      </c>
      <c r="B2725" s="1065" t="s">
        <v>2787</v>
      </c>
      <c r="C2725" s="1085"/>
      <c r="D2725" s="1085"/>
      <c r="E2725" s="1085"/>
      <c r="F2725" s="1085"/>
      <c r="G2725" s="1085"/>
      <c r="H2725" s="1085"/>
      <c r="I2725" s="1085"/>
      <c r="J2725" s="1085"/>
    </row>
    <row r="2726" spans="1:10" s="42" customFormat="1" ht="22.5">
      <c r="A2726" s="106" t="s">
        <v>2788</v>
      </c>
      <c r="B2726" s="1076" t="s">
        <v>3828</v>
      </c>
      <c r="C2726" s="1085"/>
      <c r="D2726" s="1085"/>
      <c r="E2726" s="1085"/>
      <c r="F2726" s="1085"/>
      <c r="G2726" s="1085"/>
      <c r="H2726" s="1085"/>
      <c r="I2726" s="1085"/>
      <c r="J2726" s="1086"/>
    </row>
    <row r="2727" spans="1:10" s="42" customFormat="1" ht="20.25">
      <c r="A2727" s="44">
        <v>1</v>
      </c>
      <c r="B2727" s="21" t="s">
        <v>23</v>
      </c>
      <c r="C2727" s="54" t="s">
        <v>23</v>
      </c>
      <c r="D2727" s="58">
        <v>0</v>
      </c>
      <c r="E2727" s="58">
        <v>0</v>
      </c>
      <c r="F2727" s="58">
        <v>0</v>
      </c>
      <c r="G2727" s="58">
        <v>0</v>
      </c>
      <c r="H2727" s="19" t="s">
        <v>23</v>
      </c>
      <c r="I2727" s="5" t="s">
        <v>23</v>
      </c>
      <c r="J2727" s="18" t="s">
        <v>23</v>
      </c>
    </row>
    <row r="2728" spans="1:10" s="42" customFormat="1" ht="22.5">
      <c r="A2728" s="106" t="s">
        <v>2788</v>
      </c>
      <c r="B2728" s="153" t="s">
        <v>3829</v>
      </c>
      <c r="C2728" s="155"/>
      <c r="D2728" s="55">
        <v>0</v>
      </c>
      <c r="E2728" s="55">
        <v>0</v>
      </c>
      <c r="F2728" s="55">
        <v>0</v>
      </c>
      <c r="G2728" s="55">
        <v>0</v>
      </c>
      <c r="H2728" s="26" t="s">
        <v>23</v>
      </c>
      <c r="I2728" s="105" t="s">
        <v>23</v>
      </c>
      <c r="J2728" s="26" t="s">
        <v>23</v>
      </c>
    </row>
    <row r="2729" spans="1:10" s="42" customFormat="1" ht="22.5">
      <c r="A2729" s="106" t="s">
        <v>2834</v>
      </c>
      <c r="B2729" s="1076" t="s">
        <v>3830</v>
      </c>
      <c r="C2729" s="1085"/>
      <c r="D2729" s="1085"/>
      <c r="E2729" s="1085"/>
      <c r="F2729" s="1085"/>
      <c r="G2729" s="1085"/>
      <c r="H2729" s="1085"/>
      <c r="I2729" s="1085"/>
      <c r="J2729" s="1086"/>
    </row>
    <row r="2730" spans="1:10" s="42" customFormat="1" ht="22.5">
      <c r="A2730" s="106">
        <v>1</v>
      </c>
      <c r="D2730" s="58">
        <v>0</v>
      </c>
      <c r="E2730" s="58">
        <v>0</v>
      </c>
      <c r="F2730" s="58">
        <v>0</v>
      </c>
      <c r="G2730" s="58">
        <v>0</v>
      </c>
      <c r="H2730" s="19" t="s">
        <v>23</v>
      </c>
      <c r="I2730" s="5" t="s">
        <v>23</v>
      </c>
      <c r="J2730" s="155"/>
    </row>
    <row r="2731" spans="1:10" s="42" customFormat="1" ht="22.5">
      <c r="A2731" s="106" t="s">
        <v>2834</v>
      </c>
      <c r="B2731" s="153" t="s">
        <v>3831</v>
      </c>
      <c r="C2731" s="155"/>
      <c r="D2731" s="55">
        <v>0</v>
      </c>
      <c r="E2731" s="55">
        <v>0</v>
      </c>
      <c r="F2731" s="55">
        <v>0</v>
      </c>
      <c r="G2731" s="55">
        <v>0</v>
      </c>
      <c r="H2731" s="26" t="s">
        <v>23</v>
      </c>
      <c r="I2731" s="105" t="s">
        <v>23</v>
      </c>
      <c r="J2731" s="26" t="s">
        <v>23</v>
      </c>
    </row>
    <row r="2732" spans="1:10" s="42" customFormat="1" ht="22.5">
      <c r="A2732" s="106" t="s">
        <v>2836</v>
      </c>
      <c r="B2732" s="1076" t="s">
        <v>3832</v>
      </c>
      <c r="C2732" s="1085"/>
      <c r="D2732" s="1085"/>
      <c r="E2732" s="1085"/>
      <c r="F2732" s="1085"/>
      <c r="G2732" s="1085"/>
      <c r="H2732" s="1085"/>
      <c r="I2732" s="1085"/>
      <c r="J2732" s="1086"/>
    </row>
    <row r="2733" spans="1:10" s="42" customFormat="1" ht="40.5">
      <c r="A2733" s="106">
        <v>1</v>
      </c>
      <c r="B2733" s="21" t="s">
        <v>5053</v>
      </c>
      <c r="C2733" s="21" t="s">
        <v>5054</v>
      </c>
      <c r="D2733" s="269">
        <v>1</v>
      </c>
      <c r="E2733" s="436">
        <v>50000</v>
      </c>
      <c r="F2733" s="451">
        <v>14999.72</v>
      </c>
      <c r="G2733" s="275">
        <f t="shared" ref="G2733:G2742" si="78">E2733-F2733</f>
        <v>35000.28</v>
      </c>
      <c r="H2733" s="20">
        <v>41988</v>
      </c>
      <c r="I2733" s="28" t="s">
        <v>5055</v>
      </c>
      <c r="J2733" s="155"/>
    </row>
    <row r="2734" spans="1:10" s="42" customFormat="1" ht="40.5">
      <c r="A2734" s="106">
        <v>2</v>
      </c>
      <c r="B2734" s="21" t="s">
        <v>5053</v>
      </c>
      <c r="C2734" s="21" t="s">
        <v>5054</v>
      </c>
      <c r="D2734" s="269">
        <v>1</v>
      </c>
      <c r="E2734" s="436">
        <v>50000</v>
      </c>
      <c r="F2734" s="451">
        <v>14999.72</v>
      </c>
      <c r="G2734" s="275">
        <f t="shared" si="78"/>
        <v>35000.28</v>
      </c>
      <c r="H2734" s="20">
        <v>41988</v>
      </c>
      <c r="I2734" s="28" t="s">
        <v>5055</v>
      </c>
      <c r="J2734" s="155"/>
    </row>
    <row r="2735" spans="1:10" s="42" customFormat="1" ht="40.5">
      <c r="A2735" s="106">
        <v>3</v>
      </c>
      <c r="B2735" s="21" t="s">
        <v>5053</v>
      </c>
      <c r="C2735" s="21" t="s">
        <v>5054</v>
      </c>
      <c r="D2735" s="269">
        <v>1</v>
      </c>
      <c r="E2735" s="436">
        <v>50000</v>
      </c>
      <c r="F2735" s="451">
        <v>14999.72</v>
      </c>
      <c r="G2735" s="275">
        <f t="shared" si="78"/>
        <v>35000.28</v>
      </c>
      <c r="H2735" s="20">
        <v>41988</v>
      </c>
      <c r="I2735" s="28" t="s">
        <v>5055</v>
      </c>
      <c r="J2735" s="155"/>
    </row>
    <row r="2736" spans="1:10" s="42" customFormat="1" ht="40.5">
      <c r="A2736" s="106">
        <v>4</v>
      </c>
      <c r="B2736" s="21" t="s">
        <v>5053</v>
      </c>
      <c r="C2736" s="21" t="s">
        <v>5054</v>
      </c>
      <c r="D2736" s="269">
        <v>1</v>
      </c>
      <c r="E2736" s="436">
        <v>50000</v>
      </c>
      <c r="F2736" s="451">
        <v>14999.72</v>
      </c>
      <c r="G2736" s="275">
        <f t="shared" si="78"/>
        <v>35000.28</v>
      </c>
      <c r="H2736" s="20">
        <v>41988</v>
      </c>
      <c r="I2736" s="28" t="s">
        <v>5055</v>
      </c>
      <c r="J2736" s="155"/>
    </row>
    <row r="2737" spans="1:10" s="42" customFormat="1" ht="40.5">
      <c r="A2737" s="106">
        <v>5</v>
      </c>
      <c r="B2737" s="452" t="s">
        <v>4819</v>
      </c>
      <c r="C2737" s="21" t="s">
        <v>5056</v>
      </c>
      <c r="D2737" s="269">
        <v>1</v>
      </c>
      <c r="E2737" s="436">
        <v>170000</v>
      </c>
      <c r="F2737" s="451">
        <v>50999.72</v>
      </c>
      <c r="G2737" s="275">
        <f t="shared" si="78"/>
        <v>119000.28</v>
      </c>
      <c r="H2737" s="20">
        <v>41988</v>
      </c>
      <c r="I2737" s="28" t="s">
        <v>5055</v>
      </c>
      <c r="J2737" s="155"/>
    </row>
    <row r="2738" spans="1:10" s="42" customFormat="1" ht="22.5">
      <c r="A2738" s="106">
        <v>6</v>
      </c>
      <c r="B2738" s="452" t="s">
        <v>5057</v>
      </c>
      <c r="C2738" s="21" t="s">
        <v>5058</v>
      </c>
      <c r="D2738" s="269">
        <v>1</v>
      </c>
      <c r="E2738" s="436">
        <v>61421.5</v>
      </c>
      <c r="F2738" s="436">
        <v>0</v>
      </c>
      <c r="G2738" s="275">
        <f t="shared" si="78"/>
        <v>61421.5</v>
      </c>
      <c r="H2738" s="20">
        <v>39183</v>
      </c>
      <c r="I2738" s="28" t="s">
        <v>5059</v>
      </c>
      <c r="J2738" s="155"/>
    </row>
    <row r="2739" spans="1:10" s="42" customFormat="1" ht="60.75">
      <c r="A2739" s="106">
        <v>7</v>
      </c>
      <c r="B2739" s="452" t="s">
        <v>5062</v>
      </c>
      <c r="C2739" s="21" t="s">
        <v>5063</v>
      </c>
      <c r="D2739" s="269">
        <v>1</v>
      </c>
      <c r="E2739" s="436">
        <v>200000</v>
      </c>
      <c r="F2739" s="451">
        <v>4762.1000000000004</v>
      </c>
      <c r="G2739" s="275">
        <f t="shared" si="78"/>
        <v>195237.9</v>
      </c>
      <c r="H2739" s="20">
        <v>42046</v>
      </c>
      <c r="I2739" s="28" t="s">
        <v>5064</v>
      </c>
      <c r="J2739" s="155"/>
    </row>
    <row r="2740" spans="1:10" s="42" customFormat="1" ht="22.5">
      <c r="A2740" s="106">
        <v>8</v>
      </c>
      <c r="B2740" s="452" t="s">
        <v>5065</v>
      </c>
      <c r="C2740" s="21" t="s">
        <v>5066</v>
      </c>
      <c r="D2740" s="269">
        <v>1</v>
      </c>
      <c r="E2740" s="436">
        <v>60500</v>
      </c>
      <c r="F2740" s="451">
        <v>11139.55</v>
      </c>
      <c r="G2740" s="275">
        <f t="shared" si="78"/>
        <v>49360.45</v>
      </c>
      <c r="H2740" s="20">
        <v>42578</v>
      </c>
      <c r="I2740" s="28" t="s">
        <v>5067</v>
      </c>
      <c r="J2740" s="155"/>
    </row>
    <row r="2741" spans="1:10" s="42" customFormat="1" ht="22.5">
      <c r="A2741" s="106">
        <v>9</v>
      </c>
      <c r="B2741" s="452" t="s">
        <v>5068</v>
      </c>
      <c r="C2741" s="21" t="s">
        <v>5069</v>
      </c>
      <c r="D2741" s="269">
        <v>1</v>
      </c>
      <c r="E2741" s="436">
        <v>52250.44</v>
      </c>
      <c r="F2741" s="437">
        <v>0</v>
      </c>
      <c r="G2741" s="275">
        <f t="shared" si="78"/>
        <v>52250.44</v>
      </c>
      <c r="H2741" s="20">
        <v>41088</v>
      </c>
      <c r="I2741" s="28" t="s">
        <v>5059</v>
      </c>
      <c r="J2741" s="155"/>
    </row>
    <row r="2742" spans="1:10" s="67" customFormat="1" ht="60.75">
      <c r="A2742" s="104">
        <v>10</v>
      </c>
      <c r="B2742" s="453" t="s">
        <v>5866</v>
      </c>
      <c r="C2742" s="21" t="s">
        <v>5867</v>
      </c>
      <c r="D2742" s="269">
        <v>1</v>
      </c>
      <c r="E2742" s="451">
        <v>167000</v>
      </c>
      <c r="F2742" s="451">
        <v>20875.07</v>
      </c>
      <c r="G2742" s="275">
        <f t="shared" si="78"/>
        <v>146124.93</v>
      </c>
      <c r="H2742" s="20">
        <v>43894</v>
      </c>
      <c r="I2742" s="28" t="s">
        <v>5868</v>
      </c>
      <c r="J2742" s="163"/>
    </row>
    <row r="2743" spans="1:10" s="67" customFormat="1" ht="40.5">
      <c r="A2743" s="104">
        <v>11</v>
      </c>
      <c r="B2743" s="452" t="s">
        <v>5060</v>
      </c>
      <c r="C2743" s="21" t="s">
        <v>5061</v>
      </c>
      <c r="D2743" s="269">
        <v>1</v>
      </c>
      <c r="E2743" s="436">
        <v>41547.22</v>
      </c>
      <c r="F2743" s="437">
        <v>0</v>
      </c>
      <c r="G2743" s="275">
        <f t="shared" ref="G2743:G2748" si="79">E2743-F2743</f>
        <v>41547.22</v>
      </c>
      <c r="H2743" s="20">
        <v>39458</v>
      </c>
      <c r="I2743" s="28" t="s">
        <v>5059</v>
      </c>
      <c r="J2743" s="18"/>
    </row>
    <row r="2744" spans="1:10" s="67" customFormat="1" ht="40.5">
      <c r="A2744" s="104">
        <v>12</v>
      </c>
      <c r="B2744" s="452" t="s">
        <v>5070</v>
      </c>
      <c r="C2744" s="21" t="s">
        <v>5071</v>
      </c>
      <c r="D2744" s="269">
        <v>1</v>
      </c>
      <c r="E2744" s="436">
        <v>47206.8</v>
      </c>
      <c r="F2744" s="437">
        <v>0</v>
      </c>
      <c r="G2744" s="275">
        <f t="shared" si="79"/>
        <v>47206.8</v>
      </c>
      <c r="H2744" s="20">
        <v>33261</v>
      </c>
      <c r="I2744" s="28" t="s">
        <v>5059</v>
      </c>
      <c r="J2744" s="18"/>
    </row>
    <row r="2745" spans="1:10" s="67" customFormat="1" ht="41.25">
      <c r="A2745" s="104">
        <v>13</v>
      </c>
      <c r="B2745" s="452" t="s">
        <v>5072</v>
      </c>
      <c r="C2745" s="21" t="s">
        <v>5066</v>
      </c>
      <c r="D2745" s="269">
        <v>1</v>
      </c>
      <c r="E2745" s="436">
        <v>40200</v>
      </c>
      <c r="F2745" s="437">
        <v>0</v>
      </c>
      <c r="G2745" s="275">
        <f t="shared" si="79"/>
        <v>40200</v>
      </c>
      <c r="H2745" s="20">
        <v>41830</v>
      </c>
      <c r="I2745" s="28" t="s">
        <v>5073</v>
      </c>
      <c r="J2745" s="18"/>
    </row>
    <row r="2746" spans="1:10" s="67" customFormat="1" ht="40.5">
      <c r="A2746" s="104">
        <v>14</v>
      </c>
      <c r="B2746" s="452" t="s">
        <v>4057</v>
      </c>
      <c r="C2746" s="21" t="s">
        <v>5074</v>
      </c>
      <c r="D2746" s="269">
        <v>1</v>
      </c>
      <c r="E2746" s="436">
        <v>49177.26</v>
      </c>
      <c r="F2746" s="437">
        <v>0</v>
      </c>
      <c r="G2746" s="275">
        <f t="shared" si="79"/>
        <v>49177.26</v>
      </c>
      <c r="H2746" s="20">
        <v>41830</v>
      </c>
      <c r="I2746" s="28" t="s">
        <v>5073</v>
      </c>
      <c r="J2746" s="18"/>
    </row>
    <row r="2747" spans="1:10" s="67" customFormat="1" ht="209.25" customHeight="1">
      <c r="A2747" s="454">
        <v>15</v>
      </c>
      <c r="B2747" s="455" t="s">
        <v>8585</v>
      </c>
      <c r="C2747" s="21" t="s">
        <v>8586</v>
      </c>
      <c r="D2747" s="269">
        <v>1</v>
      </c>
      <c r="E2747" s="451">
        <v>40200</v>
      </c>
      <c r="F2747" s="451">
        <v>0</v>
      </c>
      <c r="G2747" s="451">
        <f t="shared" si="79"/>
        <v>40200</v>
      </c>
      <c r="H2747" s="20">
        <v>44490</v>
      </c>
      <c r="I2747" s="44" t="s">
        <v>8587</v>
      </c>
      <c r="J2747" s="18"/>
    </row>
    <row r="2748" spans="1:10" s="67" customFormat="1" ht="221.25" customHeight="1">
      <c r="A2748" s="456">
        <v>16</v>
      </c>
      <c r="B2748" s="455" t="s">
        <v>8585</v>
      </c>
      <c r="C2748" s="21" t="s">
        <v>8586</v>
      </c>
      <c r="D2748" s="7">
        <v>1</v>
      </c>
      <c r="E2748" s="353">
        <v>40200</v>
      </c>
      <c r="F2748" s="353">
        <v>0</v>
      </c>
      <c r="G2748" s="353">
        <f t="shared" si="79"/>
        <v>40200</v>
      </c>
      <c r="H2748" s="354">
        <v>44490</v>
      </c>
      <c r="I2748" s="44" t="s">
        <v>8587</v>
      </c>
      <c r="J2748" s="18"/>
    </row>
    <row r="2749" spans="1:10" s="42" customFormat="1" ht="33" customHeight="1">
      <c r="A2749" s="106" t="s">
        <v>2836</v>
      </c>
      <c r="B2749" s="1052" t="s">
        <v>3844</v>
      </c>
      <c r="C2749" s="1058"/>
      <c r="D2749" s="23">
        <f>SUM(D2733:D2748)</f>
        <v>16</v>
      </c>
      <c r="E2749" s="388">
        <f>SUM(E2733:E2748)</f>
        <v>1169703.22</v>
      </c>
      <c r="F2749" s="388">
        <f>SUM(F2733:F2748)</f>
        <v>147775.32</v>
      </c>
      <c r="G2749" s="271">
        <f>SUM(G2733:G2748)</f>
        <v>1021927.8999999999</v>
      </c>
      <c r="H2749" s="26" t="s">
        <v>23</v>
      </c>
      <c r="I2749" s="105" t="s">
        <v>23</v>
      </c>
      <c r="J2749" s="26" t="s">
        <v>23</v>
      </c>
    </row>
    <row r="2750" spans="1:10" s="42" customFormat="1" ht="51" customHeight="1">
      <c r="A2750" s="106" t="s">
        <v>2786</v>
      </c>
      <c r="B2750" s="1052" t="s">
        <v>5075</v>
      </c>
      <c r="C2750" s="1058"/>
      <c r="D2750" s="23">
        <v>16</v>
      </c>
      <c r="E2750" s="270">
        <f>E2731+E2749</f>
        <v>1169703.22</v>
      </c>
      <c r="F2750" s="270">
        <f>F2731+F2749</f>
        <v>147775.32</v>
      </c>
      <c r="G2750" s="271">
        <f>SUM(G2749)</f>
        <v>1021927.8999999999</v>
      </c>
      <c r="H2750" s="26" t="s">
        <v>23</v>
      </c>
      <c r="I2750" s="105" t="s">
        <v>23</v>
      </c>
      <c r="J2750" s="26" t="s">
        <v>23</v>
      </c>
    </row>
    <row r="2751" spans="1:10" s="42" customFormat="1" ht="27">
      <c r="A2751" s="32" t="s">
        <v>2851</v>
      </c>
      <c r="B2751" s="1065" t="s">
        <v>5076</v>
      </c>
      <c r="C2751" s="1085"/>
      <c r="D2751" s="1085"/>
      <c r="E2751" s="1085"/>
      <c r="F2751" s="1085"/>
      <c r="G2751" s="1085"/>
      <c r="H2751" s="1085"/>
      <c r="I2751" s="1085"/>
      <c r="J2751" s="1085"/>
    </row>
    <row r="2752" spans="1:10" s="42" customFormat="1" ht="22.5">
      <c r="A2752" s="106" t="s">
        <v>2853</v>
      </c>
      <c r="B2752" s="1076" t="s">
        <v>3828</v>
      </c>
      <c r="C2752" s="1085"/>
      <c r="D2752" s="1085"/>
      <c r="E2752" s="1085"/>
      <c r="F2752" s="1085"/>
      <c r="G2752" s="1085"/>
      <c r="H2752" s="1085"/>
      <c r="I2752" s="1085"/>
      <c r="J2752" s="1086"/>
    </row>
    <row r="2753" spans="1:10" s="42" customFormat="1" ht="20.25">
      <c r="A2753" s="44">
        <v>1</v>
      </c>
      <c r="B2753" s="21" t="s">
        <v>23</v>
      </c>
      <c r="C2753" s="54" t="s">
        <v>23</v>
      </c>
      <c r="D2753" s="58">
        <v>0</v>
      </c>
      <c r="E2753" s="426">
        <v>0</v>
      </c>
      <c r="F2753" s="426">
        <v>0</v>
      </c>
      <c r="G2753" s="399">
        <v>0</v>
      </c>
      <c r="H2753" s="19" t="s">
        <v>23</v>
      </c>
      <c r="I2753" s="5" t="s">
        <v>23</v>
      </c>
      <c r="J2753" s="18" t="s">
        <v>23</v>
      </c>
    </row>
    <row r="2754" spans="1:10" s="42" customFormat="1" ht="22.5">
      <c r="A2754" s="106" t="s">
        <v>2853</v>
      </c>
      <c r="B2754" s="153" t="s">
        <v>3829</v>
      </c>
      <c r="C2754" s="155"/>
      <c r="D2754" s="55">
        <v>0</v>
      </c>
      <c r="E2754" s="427">
        <v>0</v>
      </c>
      <c r="F2754" s="427">
        <v>0</v>
      </c>
      <c r="G2754" s="151">
        <v>0</v>
      </c>
      <c r="H2754" s="26" t="s">
        <v>23</v>
      </c>
      <c r="I2754" s="105" t="s">
        <v>23</v>
      </c>
      <c r="J2754" s="26" t="s">
        <v>23</v>
      </c>
    </row>
    <row r="2755" spans="1:10" s="42" customFormat="1" ht="22.5">
      <c r="A2755" s="106" t="s">
        <v>2855</v>
      </c>
      <c r="B2755" s="1076" t="s">
        <v>3830</v>
      </c>
      <c r="C2755" s="1085"/>
      <c r="D2755" s="1085"/>
      <c r="E2755" s="1085"/>
      <c r="F2755" s="1085"/>
      <c r="G2755" s="1085"/>
      <c r="H2755" s="1085"/>
      <c r="I2755" s="1085"/>
      <c r="J2755" s="1086"/>
    </row>
    <row r="2756" spans="1:10" s="42" customFormat="1" ht="22.5">
      <c r="A2756" s="106">
        <v>1</v>
      </c>
      <c r="D2756" s="172">
        <v>0</v>
      </c>
      <c r="E2756" s="427">
        <v>0</v>
      </c>
      <c r="F2756" s="427">
        <v>0</v>
      </c>
      <c r="G2756" s="151">
        <v>0</v>
      </c>
      <c r="H2756" s="26" t="s">
        <v>23</v>
      </c>
      <c r="I2756" s="105" t="s">
        <v>23</v>
      </c>
      <c r="J2756" s="105"/>
    </row>
    <row r="2757" spans="1:10" s="42" customFormat="1" ht="22.5">
      <c r="A2757" s="106" t="s">
        <v>2855</v>
      </c>
      <c r="B2757" s="153" t="s">
        <v>3844</v>
      </c>
      <c r="C2757" s="155"/>
      <c r="D2757" s="172">
        <v>0</v>
      </c>
      <c r="E2757" s="427">
        <v>0</v>
      </c>
      <c r="F2757" s="427">
        <v>0</v>
      </c>
      <c r="G2757" s="151">
        <v>0</v>
      </c>
      <c r="H2757" s="26" t="s">
        <v>23</v>
      </c>
      <c r="I2757" s="105" t="s">
        <v>23</v>
      </c>
      <c r="J2757" s="26" t="s">
        <v>23</v>
      </c>
    </row>
    <row r="2758" spans="1:10" s="42" customFormat="1" ht="22.5">
      <c r="A2758" s="106" t="s">
        <v>2857</v>
      </c>
      <c r="B2758" s="1076" t="s">
        <v>3832</v>
      </c>
      <c r="C2758" s="1085"/>
      <c r="D2758" s="1085"/>
      <c r="E2758" s="1085"/>
      <c r="F2758" s="1085"/>
      <c r="G2758" s="1085"/>
      <c r="H2758" s="1085"/>
      <c r="I2758" s="1085"/>
      <c r="J2758" s="1086"/>
    </row>
    <row r="2759" spans="1:10" s="42" customFormat="1" ht="40.5">
      <c r="A2759" s="106">
        <v>1</v>
      </c>
      <c r="B2759" s="21" t="s">
        <v>5087</v>
      </c>
      <c r="C2759" s="21" t="s">
        <v>5088</v>
      </c>
      <c r="D2759" s="12">
        <v>1</v>
      </c>
      <c r="E2759" s="457">
        <v>50300</v>
      </c>
      <c r="F2759" s="457">
        <v>29104.15</v>
      </c>
      <c r="G2759" s="275">
        <f t="shared" ref="G2759:G2783" si="80">E2759-F2759</f>
        <v>21195.85</v>
      </c>
      <c r="H2759" s="20">
        <v>42004</v>
      </c>
      <c r="I2759" s="44" t="s">
        <v>5089</v>
      </c>
      <c r="J2759" s="155"/>
    </row>
    <row r="2760" spans="1:10" s="42" customFormat="1" ht="37.5" customHeight="1">
      <c r="A2760" s="106">
        <v>2</v>
      </c>
      <c r="B2760" s="21" t="s">
        <v>5090</v>
      </c>
      <c r="C2760" s="21" t="s">
        <v>5091</v>
      </c>
      <c r="D2760" s="12">
        <v>1</v>
      </c>
      <c r="E2760" s="436">
        <v>50425.200000000004</v>
      </c>
      <c r="F2760" s="458">
        <v>0</v>
      </c>
      <c r="G2760" s="275">
        <f t="shared" si="80"/>
        <v>50425.200000000004</v>
      </c>
      <c r="H2760" s="20">
        <v>37842</v>
      </c>
      <c r="I2760" s="44" t="s">
        <v>4270</v>
      </c>
      <c r="J2760" s="155"/>
    </row>
    <row r="2761" spans="1:10" s="42" customFormat="1" ht="22.5">
      <c r="A2761" s="106">
        <v>3</v>
      </c>
      <c r="B2761" s="21" t="s">
        <v>5092</v>
      </c>
      <c r="C2761" s="21" t="s">
        <v>5093</v>
      </c>
      <c r="D2761" s="12">
        <v>1</v>
      </c>
      <c r="E2761" s="436">
        <v>53850</v>
      </c>
      <c r="F2761" s="457">
        <v>16155</v>
      </c>
      <c r="G2761" s="275">
        <f t="shared" si="80"/>
        <v>37695</v>
      </c>
      <c r="H2761" s="20">
        <v>41984</v>
      </c>
      <c r="I2761" s="44" t="s">
        <v>4275</v>
      </c>
      <c r="J2761" s="155"/>
    </row>
    <row r="2762" spans="1:10" s="42" customFormat="1" ht="40.5">
      <c r="A2762" s="106">
        <v>4</v>
      </c>
      <c r="B2762" s="21" t="s">
        <v>5094</v>
      </c>
      <c r="C2762" s="21" t="s">
        <v>5095</v>
      </c>
      <c r="D2762" s="12">
        <v>1</v>
      </c>
      <c r="E2762" s="436">
        <v>54390</v>
      </c>
      <c r="F2762" s="458">
        <v>0</v>
      </c>
      <c r="G2762" s="275">
        <f t="shared" si="80"/>
        <v>54390</v>
      </c>
      <c r="H2762" s="20">
        <v>41428</v>
      </c>
      <c r="I2762" s="44" t="s">
        <v>5096</v>
      </c>
      <c r="J2762" s="155"/>
    </row>
    <row r="2763" spans="1:10" s="42" customFormat="1" ht="22.5">
      <c r="A2763" s="106">
        <v>5</v>
      </c>
      <c r="B2763" s="21" t="s">
        <v>5097</v>
      </c>
      <c r="C2763" s="21" t="s">
        <v>5098</v>
      </c>
      <c r="D2763" s="12">
        <v>1</v>
      </c>
      <c r="E2763" s="436">
        <v>55000</v>
      </c>
      <c r="F2763" s="458">
        <v>0</v>
      </c>
      <c r="G2763" s="275">
        <f t="shared" si="80"/>
        <v>55000</v>
      </c>
      <c r="H2763" s="20">
        <v>43441</v>
      </c>
      <c r="I2763" s="44" t="s">
        <v>5099</v>
      </c>
      <c r="J2763" s="155"/>
    </row>
    <row r="2764" spans="1:10" s="42" customFormat="1" ht="60.75">
      <c r="A2764" s="106">
        <v>6</v>
      </c>
      <c r="B2764" s="21" t="s">
        <v>5100</v>
      </c>
      <c r="C2764" s="21" t="s">
        <v>5101</v>
      </c>
      <c r="D2764" s="12">
        <v>1</v>
      </c>
      <c r="E2764" s="436">
        <v>55000</v>
      </c>
      <c r="F2764" s="458">
        <v>0</v>
      </c>
      <c r="G2764" s="275">
        <f t="shared" si="80"/>
        <v>55000</v>
      </c>
      <c r="H2764" s="20">
        <v>42354</v>
      </c>
      <c r="I2764" s="44" t="s">
        <v>5102</v>
      </c>
      <c r="J2764" s="155"/>
    </row>
    <row r="2765" spans="1:10" s="42" customFormat="1" ht="40.5">
      <c r="A2765" s="106">
        <v>7</v>
      </c>
      <c r="B2765" s="21" t="s">
        <v>5103</v>
      </c>
      <c r="C2765" s="21" t="s">
        <v>5104</v>
      </c>
      <c r="D2765" s="12">
        <v>1</v>
      </c>
      <c r="E2765" s="436">
        <v>59000</v>
      </c>
      <c r="F2765" s="457">
        <v>17699.73</v>
      </c>
      <c r="G2765" s="275">
        <f t="shared" si="80"/>
        <v>41300.270000000004</v>
      </c>
      <c r="H2765" s="20">
        <v>41984</v>
      </c>
      <c r="I2765" s="44" t="s">
        <v>4275</v>
      </c>
      <c r="J2765" s="155"/>
    </row>
    <row r="2766" spans="1:10" s="42" customFormat="1" ht="22.5">
      <c r="A2766" s="106">
        <v>8</v>
      </c>
      <c r="B2766" s="21" t="s">
        <v>5105</v>
      </c>
      <c r="C2766" s="21" t="s">
        <v>5091</v>
      </c>
      <c r="D2766" s="12">
        <v>1</v>
      </c>
      <c r="E2766" s="436">
        <v>98000</v>
      </c>
      <c r="F2766" s="458">
        <v>0</v>
      </c>
      <c r="G2766" s="275">
        <f t="shared" si="80"/>
        <v>98000</v>
      </c>
      <c r="H2766" s="20">
        <v>39511</v>
      </c>
      <c r="I2766" s="44" t="s">
        <v>4270</v>
      </c>
      <c r="J2766" s="155"/>
    </row>
    <row r="2767" spans="1:10" s="42" customFormat="1" ht="40.5">
      <c r="A2767" s="106">
        <v>9</v>
      </c>
      <c r="B2767" s="21" t="s">
        <v>5106</v>
      </c>
      <c r="C2767" s="21" t="s">
        <v>5107</v>
      </c>
      <c r="D2767" s="12">
        <v>1</v>
      </c>
      <c r="E2767" s="436">
        <v>105000</v>
      </c>
      <c r="F2767" s="457">
        <v>80937.5</v>
      </c>
      <c r="G2767" s="275">
        <f t="shared" si="80"/>
        <v>24062.5</v>
      </c>
      <c r="H2767" s="20">
        <v>42873</v>
      </c>
      <c r="I2767" s="44" t="s">
        <v>5108</v>
      </c>
      <c r="J2767" s="155"/>
    </row>
    <row r="2768" spans="1:10" s="42" customFormat="1" ht="40.5">
      <c r="A2768" s="106">
        <v>10</v>
      </c>
      <c r="B2768" s="21" t="s">
        <v>5106</v>
      </c>
      <c r="C2768" s="21" t="s">
        <v>5107</v>
      </c>
      <c r="D2768" s="12">
        <v>1</v>
      </c>
      <c r="E2768" s="436">
        <v>105000</v>
      </c>
      <c r="F2768" s="457">
        <v>80937.5</v>
      </c>
      <c r="G2768" s="275">
        <f t="shared" si="80"/>
        <v>24062.5</v>
      </c>
      <c r="H2768" s="20">
        <v>42873</v>
      </c>
      <c r="I2768" s="44" t="s">
        <v>5108</v>
      </c>
      <c r="J2768" s="155"/>
    </row>
    <row r="2769" spans="1:10" s="42" customFormat="1" ht="40.5">
      <c r="A2769" s="106">
        <v>11</v>
      </c>
      <c r="B2769" s="21" t="s">
        <v>5106</v>
      </c>
      <c r="C2769" s="21" t="s">
        <v>5107</v>
      </c>
      <c r="D2769" s="12">
        <v>1</v>
      </c>
      <c r="E2769" s="436">
        <v>105000</v>
      </c>
      <c r="F2769" s="457">
        <v>80937.5</v>
      </c>
      <c r="G2769" s="275">
        <f t="shared" si="80"/>
        <v>24062.5</v>
      </c>
      <c r="H2769" s="20">
        <v>42873</v>
      </c>
      <c r="I2769" s="44" t="s">
        <v>5108</v>
      </c>
      <c r="J2769" s="155"/>
    </row>
    <row r="2770" spans="1:10" s="42" customFormat="1" ht="40.5">
      <c r="A2770" s="106">
        <v>12</v>
      </c>
      <c r="B2770" s="21" t="s">
        <v>5106</v>
      </c>
      <c r="C2770" s="21" t="s">
        <v>5107</v>
      </c>
      <c r="D2770" s="12">
        <v>1</v>
      </c>
      <c r="E2770" s="436">
        <v>105000</v>
      </c>
      <c r="F2770" s="457">
        <v>80937.5</v>
      </c>
      <c r="G2770" s="275">
        <f t="shared" si="80"/>
        <v>24062.5</v>
      </c>
      <c r="H2770" s="20">
        <v>42873</v>
      </c>
      <c r="I2770" s="44" t="s">
        <v>5108</v>
      </c>
      <c r="J2770" s="155"/>
    </row>
    <row r="2771" spans="1:10" s="42" customFormat="1" ht="40.5">
      <c r="A2771" s="106">
        <v>13</v>
      </c>
      <c r="B2771" s="21" t="s">
        <v>5106</v>
      </c>
      <c r="C2771" s="21" t="s">
        <v>5107</v>
      </c>
      <c r="D2771" s="12">
        <v>1</v>
      </c>
      <c r="E2771" s="436">
        <v>105000</v>
      </c>
      <c r="F2771" s="457">
        <v>80937.5</v>
      </c>
      <c r="G2771" s="275">
        <f t="shared" si="80"/>
        <v>24062.5</v>
      </c>
      <c r="H2771" s="20">
        <v>42873</v>
      </c>
      <c r="I2771" s="44" t="s">
        <v>5108</v>
      </c>
      <c r="J2771" s="155"/>
    </row>
    <row r="2772" spans="1:10" s="42" customFormat="1" ht="40.5">
      <c r="A2772" s="106">
        <v>14</v>
      </c>
      <c r="B2772" s="21" t="s">
        <v>5106</v>
      </c>
      <c r="C2772" s="21" t="s">
        <v>5107</v>
      </c>
      <c r="D2772" s="12">
        <v>1</v>
      </c>
      <c r="E2772" s="436">
        <v>105000</v>
      </c>
      <c r="F2772" s="457">
        <v>80937.5</v>
      </c>
      <c r="G2772" s="275">
        <f t="shared" si="80"/>
        <v>24062.5</v>
      </c>
      <c r="H2772" s="20">
        <v>42873</v>
      </c>
      <c r="I2772" s="44" t="s">
        <v>5108</v>
      </c>
      <c r="J2772" s="155"/>
    </row>
    <row r="2773" spans="1:10" s="42" customFormat="1" ht="40.5">
      <c r="A2773" s="106">
        <v>15</v>
      </c>
      <c r="B2773" s="21" t="s">
        <v>5106</v>
      </c>
      <c r="C2773" s="21" t="s">
        <v>5107</v>
      </c>
      <c r="D2773" s="12">
        <v>1</v>
      </c>
      <c r="E2773" s="436">
        <v>105000</v>
      </c>
      <c r="F2773" s="457">
        <v>80937.5</v>
      </c>
      <c r="G2773" s="275">
        <f t="shared" si="80"/>
        <v>24062.5</v>
      </c>
      <c r="H2773" s="20">
        <v>42873</v>
      </c>
      <c r="I2773" s="44" t="s">
        <v>5108</v>
      </c>
      <c r="J2773" s="155"/>
    </row>
    <row r="2774" spans="1:10" s="42" customFormat="1" ht="40.5">
      <c r="A2774" s="106">
        <v>16</v>
      </c>
      <c r="B2774" s="21" t="s">
        <v>5106</v>
      </c>
      <c r="C2774" s="21" t="s">
        <v>5107</v>
      </c>
      <c r="D2774" s="12">
        <v>1</v>
      </c>
      <c r="E2774" s="436">
        <v>105000</v>
      </c>
      <c r="F2774" s="457">
        <v>80937.5</v>
      </c>
      <c r="G2774" s="275">
        <f t="shared" si="80"/>
        <v>24062.5</v>
      </c>
      <c r="H2774" s="20">
        <v>42873</v>
      </c>
      <c r="I2774" s="44" t="s">
        <v>5108</v>
      </c>
      <c r="J2774" s="155"/>
    </row>
    <row r="2775" spans="1:10" s="42" customFormat="1" ht="40.5">
      <c r="A2775" s="106">
        <v>17</v>
      </c>
      <c r="B2775" s="21" t="s">
        <v>5106</v>
      </c>
      <c r="C2775" s="21" t="s">
        <v>5107</v>
      </c>
      <c r="D2775" s="12">
        <v>1</v>
      </c>
      <c r="E2775" s="436">
        <v>105000</v>
      </c>
      <c r="F2775" s="457">
        <v>80937.5</v>
      </c>
      <c r="G2775" s="275">
        <f t="shared" si="80"/>
        <v>24062.5</v>
      </c>
      <c r="H2775" s="20">
        <v>42873</v>
      </c>
      <c r="I2775" s="44" t="s">
        <v>5108</v>
      </c>
      <c r="J2775" s="155"/>
    </row>
    <row r="2776" spans="1:10" s="42" customFormat="1" ht="40.5">
      <c r="A2776" s="106">
        <v>18</v>
      </c>
      <c r="B2776" s="21" t="s">
        <v>5106</v>
      </c>
      <c r="C2776" s="21" t="s">
        <v>5107</v>
      </c>
      <c r="D2776" s="12">
        <v>1</v>
      </c>
      <c r="E2776" s="436">
        <v>105000</v>
      </c>
      <c r="F2776" s="457">
        <v>80937.5</v>
      </c>
      <c r="G2776" s="275">
        <f t="shared" si="80"/>
        <v>24062.5</v>
      </c>
      <c r="H2776" s="20">
        <v>42873</v>
      </c>
      <c r="I2776" s="44" t="s">
        <v>5108</v>
      </c>
      <c r="J2776" s="155"/>
    </row>
    <row r="2777" spans="1:10" s="42" customFormat="1" ht="40.5">
      <c r="A2777" s="106">
        <v>19</v>
      </c>
      <c r="B2777" s="21" t="s">
        <v>5106</v>
      </c>
      <c r="C2777" s="21" t="s">
        <v>5107</v>
      </c>
      <c r="D2777" s="12">
        <v>1</v>
      </c>
      <c r="E2777" s="436">
        <v>105000</v>
      </c>
      <c r="F2777" s="457">
        <v>80937.5</v>
      </c>
      <c r="G2777" s="275">
        <f t="shared" si="80"/>
        <v>24062.5</v>
      </c>
      <c r="H2777" s="20">
        <v>42873</v>
      </c>
      <c r="I2777" s="44" t="s">
        <v>5108</v>
      </c>
      <c r="J2777" s="155"/>
    </row>
    <row r="2778" spans="1:10" s="42" customFormat="1" ht="81">
      <c r="A2778" s="106">
        <v>20</v>
      </c>
      <c r="B2778" s="21" t="s">
        <v>5109</v>
      </c>
      <c r="C2778" s="21" t="s">
        <v>5110</v>
      </c>
      <c r="D2778" s="12">
        <v>1</v>
      </c>
      <c r="E2778" s="436">
        <v>126900</v>
      </c>
      <c r="F2778" s="457">
        <v>100991.25</v>
      </c>
      <c r="G2778" s="275">
        <f t="shared" si="80"/>
        <v>25908.75</v>
      </c>
      <c r="H2778" s="20">
        <v>43048</v>
      </c>
      <c r="I2778" s="44" t="s">
        <v>5111</v>
      </c>
      <c r="J2778" s="155"/>
    </row>
    <row r="2779" spans="1:10" s="42" customFormat="1" ht="60.75">
      <c r="A2779" s="106">
        <v>21</v>
      </c>
      <c r="B2779" s="21" t="s">
        <v>5112</v>
      </c>
      <c r="C2779" s="21" t="s">
        <v>5113</v>
      </c>
      <c r="D2779" s="12">
        <v>1</v>
      </c>
      <c r="E2779" s="436">
        <v>139500</v>
      </c>
      <c r="F2779" s="457">
        <v>104625</v>
      </c>
      <c r="G2779" s="275">
        <f t="shared" si="80"/>
        <v>34875</v>
      </c>
      <c r="H2779" s="20">
        <v>42718</v>
      </c>
      <c r="I2779" s="44" t="s">
        <v>5114</v>
      </c>
      <c r="J2779" s="155"/>
    </row>
    <row r="2780" spans="1:10" s="42" customFormat="1" ht="40.5">
      <c r="A2780" s="106">
        <v>22</v>
      </c>
      <c r="B2780" s="21" t="s">
        <v>5115</v>
      </c>
      <c r="C2780" s="21" t="s">
        <v>5116</v>
      </c>
      <c r="D2780" s="12">
        <v>1</v>
      </c>
      <c r="E2780" s="436">
        <v>356544</v>
      </c>
      <c r="F2780" s="457">
        <v>274836</v>
      </c>
      <c r="G2780" s="275">
        <f t="shared" si="80"/>
        <v>81708</v>
      </c>
      <c r="H2780" s="20">
        <v>42873</v>
      </c>
      <c r="I2780" s="44" t="s">
        <v>5108</v>
      </c>
      <c r="J2780" s="155"/>
    </row>
    <row r="2781" spans="1:10" s="67" customFormat="1" ht="41.25">
      <c r="A2781" s="104">
        <v>23</v>
      </c>
      <c r="B2781" s="430" t="s">
        <v>5762</v>
      </c>
      <c r="C2781" s="21" t="s">
        <v>5763</v>
      </c>
      <c r="D2781" s="12">
        <v>1</v>
      </c>
      <c r="E2781" s="459">
        <v>84500</v>
      </c>
      <c r="F2781" s="460">
        <v>0</v>
      </c>
      <c r="G2781" s="275">
        <f t="shared" si="80"/>
        <v>84500</v>
      </c>
      <c r="H2781" s="20">
        <v>44191</v>
      </c>
      <c r="I2781" s="44" t="s">
        <v>5764</v>
      </c>
      <c r="J2781" s="163"/>
    </row>
    <row r="2782" spans="1:10" s="67" customFormat="1" ht="41.25">
      <c r="A2782" s="104">
        <v>24</v>
      </c>
      <c r="B2782" s="430" t="s">
        <v>5765</v>
      </c>
      <c r="C2782" s="21" t="s">
        <v>5766</v>
      </c>
      <c r="D2782" s="12">
        <v>1</v>
      </c>
      <c r="E2782" s="459">
        <v>49000</v>
      </c>
      <c r="F2782" s="460">
        <v>0</v>
      </c>
      <c r="G2782" s="275">
        <f t="shared" si="80"/>
        <v>49000</v>
      </c>
      <c r="H2782" s="20">
        <v>44191</v>
      </c>
      <c r="I2782" s="28" t="s">
        <v>5764</v>
      </c>
      <c r="J2782" s="163"/>
    </row>
    <row r="2783" spans="1:10" s="42" customFormat="1" ht="101.25">
      <c r="A2783" s="106">
        <v>25</v>
      </c>
      <c r="B2783" s="21" t="s">
        <v>5117</v>
      </c>
      <c r="C2783" s="21" t="s">
        <v>5118</v>
      </c>
      <c r="D2783" s="12">
        <v>1</v>
      </c>
      <c r="E2783" s="451">
        <v>550000</v>
      </c>
      <c r="F2783" s="461">
        <v>446874.85</v>
      </c>
      <c r="G2783" s="275">
        <f t="shared" si="80"/>
        <v>103125.15000000002</v>
      </c>
      <c r="H2783" s="20">
        <v>43173</v>
      </c>
      <c r="I2783" s="28" t="s">
        <v>5119</v>
      </c>
      <c r="J2783" s="155"/>
    </row>
    <row r="2784" spans="1:10" s="42" customFormat="1" ht="22.5">
      <c r="A2784" s="106">
        <v>26</v>
      </c>
      <c r="B2784" s="21" t="s">
        <v>4726</v>
      </c>
      <c r="C2784" s="21" t="s">
        <v>5077</v>
      </c>
      <c r="D2784" s="12">
        <v>1</v>
      </c>
      <c r="E2784" s="436">
        <v>41311.800000000003</v>
      </c>
      <c r="F2784" s="437">
        <v>0</v>
      </c>
      <c r="G2784" s="275">
        <f t="shared" ref="G2784:G2788" si="81">E2784-F2784</f>
        <v>41311.800000000003</v>
      </c>
      <c r="H2784" s="20">
        <v>38272</v>
      </c>
      <c r="I2784" s="28" t="s">
        <v>4270</v>
      </c>
      <c r="J2784" s="18" t="s">
        <v>23</v>
      </c>
    </row>
    <row r="2785" spans="1:10" s="42" customFormat="1" ht="81">
      <c r="A2785" s="106">
        <v>27</v>
      </c>
      <c r="B2785" s="21" t="s">
        <v>5078</v>
      </c>
      <c r="C2785" s="21" t="s">
        <v>5079</v>
      </c>
      <c r="D2785" s="12">
        <v>1</v>
      </c>
      <c r="E2785" s="436">
        <v>42999</v>
      </c>
      <c r="F2785" s="436">
        <v>34041</v>
      </c>
      <c r="G2785" s="275">
        <f t="shared" si="81"/>
        <v>8958</v>
      </c>
      <c r="H2785" s="20">
        <v>43011</v>
      </c>
      <c r="I2785" s="28" t="s">
        <v>5080</v>
      </c>
      <c r="J2785" s="18" t="s">
        <v>23</v>
      </c>
    </row>
    <row r="2786" spans="1:10" s="42" customFormat="1" ht="81">
      <c r="A2786" s="106">
        <v>28</v>
      </c>
      <c r="B2786" s="21" t="s">
        <v>5081</v>
      </c>
      <c r="C2786" s="21" t="s">
        <v>5082</v>
      </c>
      <c r="D2786" s="12">
        <v>1</v>
      </c>
      <c r="E2786" s="436">
        <v>44150</v>
      </c>
      <c r="F2786" s="436">
        <v>26489.84</v>
      </c>
      <c r="G2786" s="275">
        <f t="shared" si="81"/>
        <v>17660.16</v>
      </c>
      <c r="H2786" s="20">
        <v>43095</v>
      </c>
      <c r="I2786" s="28" t="s">
        <v>5083</v>
      </c>
      <c r="J2786" s="18" t="s">
        <v>23</v>
      </c>
    </row>
    <row r="2787" spans="1:10" s="42" customFormat="1" ht="40.5">
      <c r="A2787" s="106">
        <v>29</v>
      </c>
      <c r="B2787" s="21" t="s">
        <v>5084</v>
      </c>
      <c r="C2787" s="21" t="s">
        <v>5085</v>
      </c>
      <c r="D2787" s="12">
        <v>1</v>
      </c>
      <c r="E2787" s="457">
        <v>49000</v>
      </c>
      <c r="F2787" s="457">
        <v>28175.17</v>
      </c>
      <c r="G2787" s="275">
        <f t="shared" si="81"/>
        <v>20824.830000000002</v>
      </c>
      <c r="H2787" s="20">
        <v>43000</v>
      </c>
      <c r="I2787" s="28" t="s">
        <v>5086</v>
      </c>
      <c r="J2787" s="18"/>
    </row>
    <row r="2788" spans="1:10" s="67" customFormat="1" ht="21">
      <c r="A2788" s="104">
        <v>30</v>
      </c>
      <c r="B2788" s="21" t="s">
        <v>5090</v>
      </c>
      <c r="C2788" s="21" t="s">
        <v>5091</v>
      </c>
      <c r="D2788" s="12">
        <v>1</v>
      </c>
      <c r="E2788" s="436">
        <v>47436</v>
      </c>
      <c r="F2788" s="458">
        <v>0</v>
      </c>
      <c r="G2788" s="275">
        <f t="shared" si="81"/>
        <v>47436</v>
      </c>
      <c r="H2788" s="20">
        <v>38306</v>
      </c>
      <c r="I2788" s="28" t="s">
        <v>4270</v>
      </c>
      <c r="J2788" s="18"/>
    </row>
    <row r="2789" spans="1:10" s="375" customFormat="1" ht="344.25">
      <c r="A2789" s="44">
        <v>31</v>
      </c>
      <c r="B2789" s="462" t="s">
        <v>9368</v>
      </c>
      <c r="C2789" s="21" t="s">
        <v>9369</v>
      </c>
      <c r="D2789" s="12">
        <v>1</v>
      </c>
      <c r="E2789" s="451">
        <v>40000</v>
      </c>
      <c r="F2789" s="461">
        <v>0</v>
      </c>
      <c r="G2789" s="451">
        <v>40000</v>
      </c>
      <c r="H2789" s="20">
        <v>44476</v>
      </c>
      <c r="I2789" s="28" t="s">
        <v>9370</v>
      </c>
      <c r="J2789" s="18"/>
    </row>
    <row r="2790" spans="1:10" s="375" customFormat="1" ht="344.25">
      <c r="A2790" s="44">
        <v>32</v>
      </c>
      <c r="B2790" s="462" t="s">
        <v>9368</v>
      </c>
      <c r="C2790" s="21" t="s">
        <v>9369</v>
      </c>
      <c r="D2790" s="12">
        <v>1</v>
      </c>
      <c r="E2790" s="451">
        <v>40000</v>
      </c>
      <c r="F2790" s="461">
        <v>0</v>
      </c>
      <c r="G2790" s="451">
        <v>40000</v>
      </c>
      <c r="H2790" s="20">
        <v>44476</v>
      </c>
      <c r="I2790" s="28" t="s">
        <v>9370</v>
      </c>
      <c r="J2790" s="18"/>
    </row>
    <row r="2791" spans="1:10" s="375" customFormat="1" ht="81">
      <c r="A2791" s="44">
        <v>33</v>
      </c>
      <c r="B2791" s="462" t="s">
        <v>9371</v>
      </c>
      <c r="C2791" s="21" t="s">
        <v>9372</v>
      </c>
      <c r="D2791" s="12">
        <v>1</v>
      </c>
      <c r="E2791" s="451">
        <v>173250</v>
      </c>
      <c r="F2791" s="461">
        <v>173250</v>
      </c>
      <c r="G2791" s="451">
        <v>0</v>
      </c>
      <c r="H2791" s="20">
        <v>44553</v>
      </c>
      <c r="I2791" s="28" t="s">
        <v>9373</v>
      </c>
      <c r="J2791" s="18"/>
    </row>
    <row r="2792" spans="1:10" s="375" customFormat="1" ht="81">
      <c r="A2792" s="44">
        <v>34</v>
      </c>
      <c r="B2792" s="462" t="s">
        <v>9374</v>
      </c>
      <c r="C2792" s="21" t="s">
        <v>5130</v>
      </c>
      <c r="D2792" s="12">
        <v>1</v>
      </c>
      <c r="E2792" s="451">
        <v>56671.81</v>
      </c>
      <c r="F2792" s="461">
        <v>0</v>
      </c>
      <c r="G2792" s="451">
        <f>SUM(E2792-F2792)</f>
        <v>56671.81</v>
      </c>
      <c r="H2792" s="20">
        <v>44553</v>
      </c>
      <c r="I2792" s="28" t="s">
        <v>9373</v>
      </c>
      <c r="J2792" s="18"/>
    </row>
    <row r="2793" spans="1:10" s="375" customFormat="1" ht="81">
      <c r="A2793" s="44">
        <v>35</v>
      </c>
      <c r="B2793" s="462" t="s">
        <v>9374</v>
      </c>
      <c r="C2793" s="21" t="s">
        <v>5130</v>
      </c>
      <c r="D2793" s="12">
        <v>1</v>
      </c>
      <c r="E2793" s="451">
        <v>56671.81</v>
      </c>
      <c r="F2793" s="461">
        <v>0</v>
      </c>
      <c r="G2793" s="451">
        <f>SUM(E2793-F2793)</f>
        <v>56671.81</v>
      </c>
      <c r="H2793" s="20">
        <v>44553</v>
      </c>
      <c r="I2793" s="28" t="s">
        <v>9373</v>
      </c>
      <c r="J2793" s="18"/>
    </row>
    <row r="2794" spans="1:10" s="375" customFormat="1" ht="81">
      <c r="A2794" s="44">
        <v>36</v>
      </c>
      <c r="B2794" s="462" t="s">
        <v>4736</v>
      </c>
      <c r="C2794" s="21" t="s">
        <v>5130</v>
      </c>
      <c r="D2794" s="12">
        <v>1</v>
      </c>
      <c r="E2794" s="451">
        <v>173500</v>
      </c>
      <c r="F2794" s="461">
        <v>173500</v>
      </c>
      <c r="G2794" s="451">
        <f t="shared" ref="G2794:G2816" si="82">SUM(E2794-F2794)</f>
        <v>0</v>
      </c>
      <c r="H2794" s="20">
        <v>44553</v>
      </c>
      <c r="I2794" s="28" t="s">
        <v>9373</v>
      </c>
      <c r="J2794" s="18"/>
    </row>
    <row r="2795" spans="1:10" s="375" customFormat="1" ht="81">
      <c r="A2795" s="44">
        <v>37</v>
      </c>
      <c r="B2795" s="462" t="s">
        <v>4736</v>
      </c>
      <c r="C2795" s="21" t="s">
        <v>5130</v>
      </c>
      <c r="D2795" s="12">
        <v>1</v>
      </c>
      <c r="E2795" s="451">
        <v>173500</v>
      </c>
      <c r="F2795" s="461">
        <v>173500</v>
      </c>
      <c r="G2795" s="451">
        <f>SUM(E2795-F2795)</f>
        <v>0</v>
      </c>
      <c r="H2795" s="20">
        <v>44553</v>
      </c>
      <c r="I2795" s="28" t="s">
        <v>9373</v>
      </c>
      <c r="J2795" s="18"/>
    </row>
    <row r="2796" spans="1:10" s="375" customFormat="1" ht="81">
      <c r="A2796" s="44">
        <v>38</v>
      </c>
      <c r="B2796" s="462" t="s">
        <v>4736</v>
      </c>
      <c r="C2796" s="21" t="s">
        <v>5130</v>
      </c>
      <c r="D2796" s="12">
        <v>1</v>
      </c>
      <c r="E2796" s="451">
        <v>145720</v>
      </c>
      <c r="F2796" s="461">
        <v>145720</v>
      </c>
      <c r="G2796" s="451">
        <f t="shared" si="82"/>
        <v>0</v>
      </c>
      <c r="H2796" s="20">
        <v>44553</v>
      </c>
      <c r="I2796" s="28" t="s">
        <v>9373</v>
      </c>
      <c r="J2796" s="18"/>
    </row>
    <row r="2797" spans="1:10" s="375" customFormat="1" ht="81">
      <c r="A2797" s="44">
        <v>39</v>
      </c>
      <c r="B2797" s="462" t="s">
        <v>4736</v>
      </c>
      <c r="C2797" s="21" t="s">
        <v>5130</v>
      </c>
      <c r="D2797" s="12">
        <v>1</v>
      </c>
      <c r="E2797" s="451">
        <v>145720</v>
      </c>
      <c r="F2797" s="461">
        <v>145720</v>
      </c>
      <c r="G2797" s="451">
        <f>SUM(E2797-F2797)</f>
        <v>0</v>
      </c>
      <c r="H2797" s="20">
        <v>44553</v>
      </c>
      <c r="I2797" s="28" t="s">
        <v>9373</v>
      </c>
      <c r="J2797" s="18"/>
    </row>
    <row r="2798" spans="1:10" s="375" customFormat="1" ht="81">
      <c r="A2798" s="44">
        <v>40</v>
      </c>
      <c r="B2798" s="462" t="s">
        <v>9375</v>
      </c>
      <c r="C2798" s="21" t="s">
        <v>5130</v>
      </c>
      <c r="D2798" s="12">
        <v>1</v>
      </c>
      <c r="E2798" s="451">
        <v>350250</v>
      </c>
      <c r="F2798" s="461">
        <v>350250</v>
      </c>
      <c r="G2798" s="451">
        <f t="shared" si="82"/>
        <v>0</v>
      </c>
      <c r="H2798" s="20">
        <v>44553</v>
      </c>
      <c r="I2798" s="28" t="s">
        <v>9373</v>
      </c>
      <c r="J2798" s="18"/>
    </row>
    <row r="2799" spans="1:10" s="375" customFormat="1" ht="81">
      <c r="A2799" s="44">
        <v>41</v>
      </c>
      <c r="B2799" s="462" t="s">
        <v>9376</v>
      </c>
      <c r="C2799" s="21" t="s">
        <v>5130</v>
      </c>
      <c r="D2799" s="12">
        <v>1</v>
      </c>
      <c r="E2799" s="451">
        <v>64050</v>
      </c>
      <c r="F2799" s="451">
        <v>0</v>
      </c>
      <c r="G2799" s="451">
        <v>64050</v>
      </c>
      <c r="H2799" s="20">
        <v>44553</v>
      </c>
      <c r="I2799" s="28" t="s">
        <v>9373</v>
      </c>
      <c r="J2799" s="18"/>
    </row>
    <row r="2800" spans="1:10" s="375" customFormat="1" ht="81">
      <c r="A2800" s="44">
        <v>42</v>
      </c>
      <c r="B2800" s="462" t="s">
        <v>9376</v>
      </c>
      <c r="C2800" s="21" t="s">
        <v>9377</v>
      </c>
      <c r="D2800" s="12">
        <v>1</v>
      </c>
      <c r="E2800" s="451">
        <v>64050</v>
      </c>
      <c r="F2800" s="451">
        <v>0</v>
      </c>
      <c r="G2800" s="451">
        <v>64050</v>
      </c>
      <c r="H2800" s="20">
        <v>44553</v>
      </c>
      <c r="I2800" s="28" t="s">
        <v>9373</v>
      </c>
      <c r="J2800" s="18"/>
    </row>
    <row r="2801" spans="1:10" s="375" customFormat="1" ht="81">
      <c r="A2801" s="44">
        <v>43</v>
      </c>
      <c r="B2801" s="462" t="s">
        <v>9378</v>
      </c>
      <c r="C2801" s="21" t="s">
        <v>9379</v>
      </c>
      <c r="D2801" s="12">
        <v>1</v>
      </c>
      <c r="E2801" s="451">
        <v>127260</v>
      </c>
      <c r="F2801" s="461">
        <v>127260</v>
      </c>
      <c r="G2801" s="451">
        <f t="shared" si="82"/>
        <v>0</v>
      </c>
      <c r="H2801" s="20">
        <v>44553</v>
      </c>
      <c r="I2801" s="28" t="s">
        <v>9373</v>
      </c>
      <c r="J2801" s="18"/>
    </row>
    <row r="2802" spans="1:10" s="375" customFormat="1" ht="81">
      <c r="A2802" s="44">
        <v>44</v>
      </c>
      <c r="B2802" s="462" t="s">
        <v>9378</v>
      </c>
      <c r="C2802" s="21" t="s">
        <v>9379</v>
      </c>
      <c r="D2802" s="12">
        <v>1</v>
      </c>
      <c r="E2802" s="451">
        <v>57540</v>
      </c>
      <c r="F2802" s="461">
        <v>0</v>
      </c>
      <c r="G2802" s="451">
        <f t="shared" si="82"/>
        <v>57540</v>
      </c>
      <c r="H2802" s="20">
        <v>44553</v>
      </c>
      <c r="I2802" s="28" t="s">
        <v>9373</v>
      </c>
      <c r="J2802" s="18"/>
    </row>
    <row r="2803" spans="1:10" s="375" customFormat="1" ht="81">
      <c r="A2803" s="44">
        <v>45</v>
      </c>
      <c r="B2803" s="462" t="s">
        <v>9378</v>
      </c>
      <c r="C2803" s="21" t="s">
        <v>9379</v>
      </c>
      <c r="D2803" s="12">
        <v>1</v>
      </c>
      <c r="E2803" s="451">
        <v>57540</v>
      </c>
      <c r="F2803" s="461">
        <v>0</v>
      </c>
      <c r="G2803" s="451">
        <f t="shared" si="82"/>
        <v>57540</v>
      </c>
      <c r="H2803" s="20">
        <v>44553</v>
      </c>
      <c r="I2803" s="28" t="s">
        <v>9373</v>
      </c>
      <c r="J2803" s="18"/>
    </row>
    <row r="2804" spans="1:10" s="375" customFormat="1" ht="81">
      <c r="A2804" s="44">
        <v>46</v>
      </c>
      <c r="B2804" s="462" t="s">
        <v>9378</v>
      </c>
      <c r="C2804" s="21" t="s">
        <v>9379</v>
      </c>
      <c r="D2804" s="12">
        <v>1</v>
      </c>
      <c r="E2804" s="451">
        <v>61950</v>
      </c>
      <c r="F2804" s="461">
        <v>0</v>
      </c>
      <c r="G2804" s="451">
        <f t="shared" si="82"/>
        <v>61950</v>
      </c>
      <c r="H2804" s="20">
        <v>44553</v>
      </c>
      <c r="I2804" s="28" t="s">
        <v>9373</v>
      </c>
      <c r="J2804" s="18"/>
    </row>
    <row r="2805" spans="1:10" s="375" customFormat="1" ht="81">
      <c r="A2805" s="44">
        <v>47</v>
      </c>
      <c r="B2805" s="462" t="s">
        <v>9378</v>
      </c>
      <c r="C2805" s="21" t="s">
        <v>9379</v>
      </c>
      <c r="D2805" s="12">
        <v>1</v>
      </c>
      <c r="E2805" s="451">
        <v>61950</v>
      </c>
      <c r="F2805" s="461">
        <v>0</v>
      </c>
      <c r="G2805" s="451">
        <f t="shared" si="82"/>
        <v>61950</v>
      </c>
      <c r="H2805" s="20">
        <v>44553</v>
      </c>
      <c r="I2805" s="28" t="s">
        <v>9373</v>
      </c>
      <c r="J2805" s="18"/>
    </row>
    <row r="2806" spans="1:10" s="375" customFormat="1" ht="81">
      <c r="A2806" s="44">
        <v>48</v>
      </c>
      <c r="B2806" s="462" t="s">
        <v>9378</v>
      </c>
      <c r="C2806" s="21" t="s">
        <v>9379</v>
      </c>
      <c r="D2806" s="12">
        <v>1</v>
      </c>
      <c r="E2806" s="451">
        <v>85260</v>
      </c>
      <c r="F2806" s="461">
        <v>0</v>
      </c>
      <c r="G2806" s="451">
        <f t="shared" si="82"/>
        <v>85260</v>
      </c>
      <c r="H2806" s="20">
        <v>44553</v>
      </c>
      <c r="I2806" s="28" t="s">
        <v>9373</v>
      </c>
      <c r="J2806" s="18"/>
    </row>
    <row r="2807" spans="1:10" s="375" customFormat="1" ht="81">
      <c r="A2807" s="44">
        <v>49</v>
      </c>
      <c r="B2807" s="462" t="s">
        <v>9378</v>
      </c>
      <c r="C2807" s="21" t="s">
        <v>9379</v>
      </c>
      <c r="D2807" s="12">
        <v>1</v>
      </c>
      <c r="E2807" s="451">
        <v>50715</v>
      </c>
      <c r="F2807" s="461">
        <v>0</v>
      </c>
      <c r="G2807" s="451">
        <f t="shared" si="82"/>
        <v>50715</v>
      </c>
      <c r="H2807" s="20">
        <v>44553</v>
      </c>
      <c r="I2807" s="28" t="s">
        <v>9373</v>
      </c>
      <c r="J2807" s="18"/>
    </row>
    <row r="2808" spans="1:10" s="375" customFormat="1" ht="81">
      <c r="A2808" s="44">
        <v>50</v>
      </c>
      <c r="B2808" s="462" t="s">
        <v>9378</v>
      </c>
      <c r="C2808" s="21" t="s">
        <v>9379</v>
      </c>
      <c r="D2808" s="12">
        <v>1</v>
      </c>
      <c r="E2808" s="451">
        <v>50715</v>
      </c>
      <c r="F2808" s="461">
        <v>0</v>
      </c>
      <c r="G2808" s="451">
        <f t="shared" si="82"/>
        <v>50715</v>
      </c>
      <c r="H2808" s="20">
        <v>44553</v>
      </c>
      <c r="I2808" s="28" t="s">
        <v>9373</v>
      </c>
      <c r="J2808" s="18"/>
    </row>
    <row r="2809" spans="1:10" s="375" customFormat="1" ht="81">
      <c r="A2809" s="44">
        <v>51</v>
      </c>
      <c r="B2809" s="462" t="s">
        <v>9380</v>
      </c>
      <c r="C2809" s="21" t="s">
        <v>9379</v>
      </c>
      <c r="D2809" s="12">
        <v>1</v>
      </c>
      <c r="E2809" s="451">
        <v>54054</v>
      </c>
      <c r="F2809" s="461">
        <v>0</v>
      </c>
      <c r="G2809" s="451">
        <f t="shared" si="82"/>
        <v>54054</v>
      </c>
      <c r="H2809" s="20">
        <v>44553</v>
      </c>
      <c r="I2809" s="28" t="s">
        <v>9373</v>
      </c>
      <c r="J2809" s="18"/>
    </row>
    <row r="2810" spans="1:10" s="375" customFormat="1" ht="81">
      <c r="A2810" s="44">
        <v>52</v>
      </c>
      <c r="B2810" s="462" t="s">
        <v>9381</v>
      </c>
      <c r="C2810" s="21" t="s">
        <v>9379</v>
      </c>
      <c r="D2810" s="12">
        <v>1</v>
      </c>
      <c r="E2810" s="451">
        <v>60900</v>
      </c>
      <c r="F2810" s="461">
        <v>0</v>
      </c>
      <c r="G2810" s="451">
        <f t="shared" si="82"/>
        <v>60900</v>
      </c>
      <c r="H2810" s="20">
        <v>44553</v>
      </c>
      <c r="I2810" s="28" t="s">
        <v>9373</v>
      </c>
      <c r="J2810" s="18"/>
    </row>
    <row r="2811" spans="1:10" s="375" customFormat="1" ht="81">
      <c r="A2811" s="44">
        <v>53</v>
      </c>
      <c r="B2811" s="462" t="s">
        <v>9381</v>
      </c>
      <c r="C2811" s="21" t="s">
        <v>9379</v>
      </c>
      <c r="D2811" s="12">
        <v>1</v>
      </c>
      <c r="E2811" s="451">
        <v>60900</v>
      </c>
      <c r="F2811" s="461">
        <v>0</v>
      </c>
      <c r="G2811" s="451">
        <f t="shared" si="82"/>
        <v>60900</v>
      </c>
      <c r="H2811" s="20">
        <v>44553</v>
      </c>
      <c r="I2811" s="28" t="s">
        <v>9373</v>
      </c>
      <c r="J2811" s="18"/>
    </row>
    <row r="2812" spans="1:10" s="375" customFormat="1" ht="81">
      <c r="A2812" s="44">
        <v>54</v>
      </c>
      <c r="B2812" s="462" t="s">
        <v>9381</v>
      </c>
      <c r="C2812" s="21" t="s">
        <v>9379</v>
      </c>
      <c r="D2812" s="12">
        <v>1</v>
      </c>
      <c r="E2812" s="451">
        <v>55440</v>
      </c>
      <c r="F2812" s="461">
        <v>0</v>
      </c>
      <c r="G2812" s="451">
        <f t="shared" si="82"/>
        <v>55440</v>
      </c>
      <c r="H2812" s="20">
        <v>44553</v>
      </c>
      <c r="I2812" s="28" t="s">
        <v>9373</v>
      </c>
      <c r="J2812" s="18"/>
    </row>
    <row r="2813" spans="1:10" s="375" customFormat="1" ht="81">
      <c r="A2813" s="44">
        <v>55</v>
      </c>
      <c r="B2813" s="462" t="s">
        <v>9381</v>
      </c>
      <c r="C2813" s="21" t="s">
        <v>9379</v>
      </c>
      <c r="D2813" s="12">
        <v>1</v>
      </c>
      <c r="E2813" s="451">
        <v>55440</v>
      </c>
      <c r="F2813" s="461">
        <v>0</v>
      </c>
      <c r="G2813" s="451">
        <f t="shared" si="82"/>
        <v>55440</v>
      </c>
      <c r="H2813" s="20">
        <v>44553</v>
      </c>
      <c r="I2813" s="28" t="s">
        <v>9373</v>
      </c>
      <c r="J2813" s="18"/>
    </row>
    <row r="2814" spans="1:10" s="375" customFormat="1" ht="81">
      <c r="A2814" s="44">
        <v>56</v>
      </c>
      <c r="B2814" s="462" t="s">
        <v>5105</v>
      </c>
      <c r="C2814" s="21" t="s">
        <v>9377</v>
      </c>
      <c r="D2814" s="12">
        <v>1</v>
      </c>
      <c r="E2814" s="451">
        <v>89250</v>
      </c>
      <c r="F2814" s="461">
        <v>0</v>
      </c>
      <c r="G2814" s="451">
        <f t="shared" si="82"/>
        <v>89250</v>
      </c>
      <c r="H2814" s="20">
        <v>44553</v>
      </c>
      <c r="I2814" s="28" t="s">
        <v>9373</v>
      </c>
      <c r="J2814" s="18"/>
    </row>
    <row r="2815" spans="1:10" s="463" customFormat="1" ht="81">
      <c r="A2815" s="44">
        <v>57</v>
      </c>
      <c r="B2815" s="462" t="s">
        <v>9382</v>
      </c>
      <c r="C2815" s="21" t="s">
        <v>9379</v>
      </c>
      <c r="D2815" s="12">
        <v>1</v>
      </c>
      <c r="E2815" s="451">
        <v>84635.199999999997</v>
      </c>
      <c r="F2815" s="461">
        <v>0</v>
      </c>
      <c r="G2815" s="451">
        <f t="shared" si="82"/>
        <v>84635.199999999997</v>
      </c>
      <c r="H2815" s="20">
        <v>44553</v>
      </c>
      <c r="I2815" s="28" t="s">
        <v>9373</v>
      </c>
      <c r="J2815" s="18"/>
    </row>
    <row r="2816" spans="1:10" s="464" customFormat="1" ht="81">
      <c r="A2816" s="44">
        <v>58</v>
      </c>
      <c r="B2816" s="7" t="s">
        <v>9383</v>
      </c>
      <c r="C2816" s="21" t="s">
        <v>9384</v>
      </c>
      <c r="D2816" s="12">
        <v>1</v>
      </c>
      <c r="E2816" s="7">
        <v>46000</v>
      </c>
      <c r="F2816" s="7">
        <v>0</v>
      </c>
      <c r="G2816" s="451">
        <f t="shared" si="82"/>
        <v>46000</v>
      </c>
      <c r="H2816" s="20">
        <v>44553</v>
      </c>
      <c r="I2816" s="28" t="s">
        <v>9373</v>
      </c>
      <c r="J2816" s="18"/>
    </row>
    <row r="2817" spans="1:10" s="464" customFormat="1" ht="81">
      <c r="A2817" s="44">
        <v>59</v>
      </c>
      <c r="B2817" s="7" t="s">
        <v>9383</v>
      </c>
      <c r="C2817" s="21" t="s">
        <v>9384</v>
      </c>
      <c r="D2817" s="12">
        <v>1</v>
      </c>
      <c r="E2817" s="7">
        <v>46000</v>
      </c>
      <c r="F2817" s="7">
        <v>0</v>
      </c>
      <c r="G2817" s="451">
        <f>SUM(E2817-F2817)</f>
        <v>46000</v>
      </c>
      <c r="H2817" s="20">
        <v>44553</v>
      </c>
      <c r="I2817" s="28" t="s">
        <v>9373</v>
      </c>
      <c r="J2817" s="18"/>
    </row>
    <row r="2818" spans="1:10" s="464" customFormat="1" ht="81">
      <c r="A2818" s="44">
        <v>60</v>
      </c>
      <c r="B2818" s="7" t="s">
        <v>9385</v>
      </c>
      <c r="C2818" s="21" t="s">
        <v>9384</v>
      </c>
      <c r="D2818" s="12">
        <v>1</v>
      </c>
      <c r="E2818" s="7">
        <v>168000</v>
      </c>
      <c r="F2818" s="7">
        <v>168000</v>
      </c>
      <c r="G2818" s="451">
        <f t="shared" ref="G2818:G2831" si="83">SUM(E2818-F2818)</f>
        <v>0</v>
      </c>
      <c r="H2818" s="20">
        <v>44553</v>
      </c>
      <c r="I2818" s="28" t="s">
        <v>9373</v>
      </c>
      <c r="J2818" s="18"/>
    </row>
    <row r="2819" spans="1:10" s="464" customFormat="1" ht="81">
      <c r="A2819" s="44">
        <v>61</v>
      </c>
      <c r="B2819" s="7" t="s">
        <v>9385</v>
      </c>
      <c r="C2819" s="21" t="s">
        <v>9384</v>
      </c>
      <c r="D2819" s="12">
        <v>1</v>
      </c>
      <c r="E2819" s="7">
        <v>168000</v>
      </c>
      <c r="F2819" s="7">
        <v>168000</v>
      </c>
      <c r="G2819" s="451">
        <f t="shared" si="83"/>
        <v>0</v>
      </c>
      <c r="H2819" s="20">
        <v>44553</v>
      </c>
      <c r="I2819" s="28" t="s">
        <v>9373</v>
      </c>
      <c r="J2819" s="18"/>
    </row>
    <row r="2820" spans="1:10" s="464" customFormat="1" ht="81">
      <c r="A2820" s="44">
        <v>62</v>
      </c>
      <c r="B2820" s="7" t="s">
        <v>9386</v>
      </c>
      <c r="C2820" s="21" t="s">
        <v>9372</v>
      </c>
      <c r="D2820" s="12">
        <v>1</v>
      </c>
      <c r="E2820" s="7">
        <v>59880</v>
      </c>
      <c r="F2820" s="7">
        <v>0</v>
      </c>
      <c r="G2820" s="451">
        <f t="shared" si="83"/>
        <v>59880</v>
      </c>
      <c r="H2820" s="20">
        <v>44553</v>
      </c>
      <c r="I2820" s="28" t="s">
        <v>9373</v>
      </c>
      <c r="J2820" s="18"/>
    </row>
    <row r="2821" spans="1:10" s="464" customFormat="1" ht="81">
      <c r="A2821" s="44">
        <v>63</v>
      </c>
      <c r="B2821" s="7" t="s">
        <v>9386</v>
      </c>
      <c r="C2821" s="21" t="s">
        <v>9372</v>
      </c>
      <c r="D2821" s="12">
        <v>1</v>
      </c>
      <c r="E2821" s="7">
        <v>59880</v>
      </c>
      <c r="F2821" s="7">
        <v>0</v>
      </c>
      <c r="G2821" s="451">
        <f t="shared" si="83"/>
        <v>59880</v>
      </c>
      <c r="H2821" s="20">
        <v>44553</v>
      </c>
      <c r="I2821" s="28" t="s">
        <v>9373</v>
      </c>
      <c r="J2821" s="18"/>
    </row>
    <row r="2822" spans="1:10" s="464" customFormat="1" ht="81">
      <c r="A2822" s="44">
        <v>64</v>
      </c>
      <c r="B2822" s="7" t="s">
        <v>9385</v>
      </c>
      <c r="C2822" s="21" t="s">
        <v>9384</v>
      </c>
      <c r="D2822" s="12">
        <v>1</v>
      </c>
      <c r="E2822" s="7">
        <v>84000</v>
      </c>
      <c r="F2822" s="7">
        <v>0</v>
      </c>
      <c r="G2822" s="451">
        <f t="shared" si="83"/>
        <v>84000</v>
      </c>
      <c r="H2822" s="20">
        <v>44553</v>
      </c>
      <c r="I2822" s="28" t="s">
        <v>9373</v>
      </c>
      <c r="J2822" s="18"/>
    </row>
    <row r="2823" spans="1:10" s="464" customFormat="1" ht="81">
      <c r="A2823" s="44">
        <v>65</v>
      </c>
      <c r="B2823" s="7" t="s">
        <v>9387</v>
      </c>
      <c r="C2823" s="21" t="s">
        <v>9384</v>
      </c>
      <c r="D2823" s="12">
        <v>1</v>
      </c>
      <c r="E2823" s="7">
        <v>222000</v>
      </c>
      <c r="F2823" s="7">
        <v>222000</v>
      </c>
      <c r="G2823" s="451">
        <f t="shared" si="83"/>
        <v>0</v>
      </c>
      <c r="H2823" s="20">
        <v>44553</v>
      </c>
      <c r="I2823" s="28" t="s">
        <v>9373</v>
      </c>
      <c r="J2823" s="18"/>
    </row>
    <row r="2824" spans="1:10" s="464" customFormat="1" ht="81">
      <c r="A2824" s="44">
        <v>66</v>
      </c>
      <c r="B2824" s="7" t="s">
        <v>9388</v>
      </c>
      <c r="C2824" s="21" t="s">
        <v>9384</v>
      </c>
      <c r="D2824" s="12">
        <v>1</v>
      </c>
      <c r="E2824" s="7">
        <v>68000</v>
      </c>
      <c r="F2824" s="7">
        <v>0</v>
      </c>
      <c r="G2824" s="451">
        <f t="shared" si="83"/>
        <v>68000</v>
      </c>
      <c r="H2824" s="20">
        <v>44553</v>
      </c>
      <c r="I2824" s="28" t="s">
        <v>9373</v>
      </c>
      <c r="J2824" s="18"/>
    </row>
    <row r="2825" spans="1:10" s="464" customFormat="1" ht="81">
      <c r="A2825" s="44">
        <v>67</v>
      </c>
      <c r="B2825" s="7" t="s">
        <v>4726</v>
      </c>
      <c r="C2825" s="21" t="s">
        <v>9372</v>
      </c>
      <c r="D2825" s="12">
        <v>1</v>
      </c>
      <c r="E2825" s="7">
        <v>585000</v>
      </c>
      <c r="F2825" s="7">
        <v>585000</v>
      </c>
      <c r="G2825" s="451">
        <f t="shared" si="83"/>
        <v>0</v>
      </c>
      <c r="H2825" s="20">
        <v>44553</v>
      </c>
      <c r="I2825" s="28" t="s">
        <v>9373</v>
      </c>
      <c r="J2825" s="18"/>
    </row>
    <row r="2826" spans="1:10" s="464" customFormat="1" ht="81">
      <c r="A2826" s="44">
        <v>68</v>
      </c>
      <c r="B2826" s="7" t="s">
        <v>4726</v>
      </c>
      <c r="C2826" s="21" t="s">
        <v>9372</v>
      </c>
      <c r="D2826" s="12">
        <v>1</v>
      </c>
      <c r="E2826" s="7">
        <v>394150</v>
      </c>
      <c r="F2826" s="7">
        <v>394150</v>
      </c>
      <c r="G2826" s="451">
        <f t="shared" si="83"/>
        <v>0</v>
      </c>
      <c r="H2826" s="20">
        <v>44553</v>
      </c>
      <c r="I2826" s="28" t="s">
        <v>9373</v>
      </c>
      <c r="J2826" s="18"/>
    </row>
    <row r="2827" spans="1:10" s="464" customFormat="1" ht="81">
      <c r="A2827" s="44">
        <v>69</v>
      </c>
      <c r="B2827" s="7" t="s">
        <v>9389</v>
      </c>
      <c r="C2827" s="21" t="s">
        <v>9372</v>
      </c>
      <c r="D2827" s="12">
        <v>1</v>
      </c>
      <c r="E2827" s="7">
        <v>80223.399999999994</v>
      </c>
      <c r="F2827" s="7">
        <v>0</v>
      </c>
      <c r="G2827" s="451">
        <f t="shared" si="83"/>
        <v>80223.399999999994</v>
      </c>
      <c r="H2827" s="20">
        <v>44553</v>
      </c>
      <c r="I2827" s="28" t="s">
        <v>9373</v>
      </c>
      <c r="J2827" s="18"/>
    </row>
    <row r="2828" spans="1:10" s="464" customFormat="1" ht="81">
      <c r="A2828" s="44">
        <v>70</v>
      </c>
      <c r="B2828" s="12" t="s">
        <v>9390</v>
      </c>
      <c r="C2828" s="21" t="s">
        <v>9391</v>
      </c>
      <c r="D2828" s="12">
        <v>1</v>
      </c>
      <c r="E2828" s="7">
        <v>45770</v>
      </c>
      <c r="F2828" s="7">
        <v>0</v>
      </c>
      <c r="G2828" s="451">
        <f t="shared" si="83"/>
        <v>45770</v>
      </c>
      <c r="H2828" s="20">
        <v>44553</v>
      </c>
      <c r="I2828" s="28" t="s">
        <v>9373</v>
      </c>
      <c r="J2828" s="18"/>
    </row>
    <row r="2829" spans="1:10" s="464" customFormat="1" ht="81">
      <c r="A2829" s="44">
        <v>71</v>
      </c>
      <c r="B2829" s="7" t="s">
        <v>4181</v>
      </c>
      <c r="C2829" s="21" t="s">
        <v>9372</v>
      </c>
      <c r="D2829" s="12">
        <v>1</v>
      </c>
      <c r="E2829" s="7">
        <v>49551</v>
      </c>
      <c r="F2829" s="7">
        <v>0</v>
      </c>
      <c r="G2829" s="451">
        <f t="shared" si="83"/>
        <v>49551</v>
      </c>
      <c r="H2829" s="20">
        <v>44553</v>
      </c>
      <c r="I2829" s="28" t="s">
        <v>9373</v>
      </c>
      <c r="J2829" s="18"/>
    </row>
    <row r="2830" spans="1:10" s="464" customFormat="1" ht="81">
      <c r="A2830" s="44">
        <v>72</v>
      </c>
      <c r="B2830" s="7" t="s">
        <v>6597</v>
      </c>
      <c r="C2830" s="21" t="s">
        <v>9372</v>
      </c>
      <c r="D2830" s="12">
        <v>1</v>
      </c>
      <c r="E2830" s="7">
        <v>124000</v>
      </c>
      <c r="F2830" s="7">
        <v>124000</v>
      </c>
      <c r="G2830" s="451">
        <f t="shared" si="83"/>
        <v>0</v>
      </c>
      <c r="H2830" s="20">
        <v>44553</v>
      </c>
      <c r="I2830" s="28" t="s">
        <v>9373</v>
      </c>
      <c r="J2830" s="18"/>
    </row>
    <row r="2831" spans="1:10" s="464" customFormat="1" ht="81">
      <c r="A2831" s="44">
        <v>73</v>
      </c>
      <c r="B2831" s="7" t="s">
        <v>6597</v>
      </c>
      <c r="C2831" s="21" t="s">
        <v>9372</v>
      </c>
      <c r="D2831" s="12">
        <v>1</v>
      </c>
      <c r="E2831" s="7">
        <v>49000</v>
      </c>
      <c r="F2831" s="7">
        <v>0</v>
      </c>
      <c r="G2831" s="451">
        <f t="shared" si="83"/>
        <v>49000</v>
      </c>
      <c r="H2831" s="20">
        <v>44553</v>
      </c>
      <c r="I2831" s="28" t="s">
        <v>9373</v>
      </c>
      <c r="J2831" s="18"/>
    </row>
    <row r="2832" spans="1:10" s="42" customFormat="1" ht="22.5">
      <c r="A2832" s="106" t="s">
        <v>2857</v>
      </c>
      <c r="B2832" s="1052" t="s">
        <v>3844</v>
      </c>
      <c r="C2832" s="1058"/>
      <c r="D2832" s="172">
        <f>SUM(D2759:D2831)</f>
        <v>73</v>
      </c>
      <c r="E2832" s="270">
        <f>SUM(E2759:E2831)</f>
        <v>7908693.2200000007</v>
      </c>
      <c r="F2832" s="270">
        <f>SUM(F2759:F2831)</f>
        <v>4919654.49</v>
      </c>
      <c r="G2832" s="271">
        <f>SUM(G2759:G2831)</f>
        <v>2989038.7300000004</v>
      </c>
      <c r="H2832" s="26" t="s">
        <v>23</v>
      </c>
      <c r="I2832" s="105" t="s">
        <v>23</v>
      </c>
      <c r="J2832" s="26" t="s">
        <v>23</v>
      </c>
    </row>
    <row r="2833" spans="1:11" s="42" customFormat="1" ht="88.5" customHeight="1">
      <c r="A2833" s="106" t="s">
        <v>2851</v>
      </c>
      <c r="B2833" s="1052" t="s">
        <v>5120</v>
      </c>
      <c r="C2833" s="1058"/>
      <c r="D2833" s="23">
        <f>D2757+D2832</f>
        <v>73</v>
      </c>
      <c r="E2833" s="43">
        <f>E2757+E2832</f>
        <v>7908693.2200000007</v>
      </c>
      <c r="F2833" s="43">
        <f>F2757+F2832</f>
        <v>4919654.49</v>
      </c>
      <c r="G2833" s="55">
        <f>G2757+G2832</f>
        <v>2989038.7300000004</v>
      </c>
      <c r="H2833" s="26" t="s">
        <v>23</v>
      </c>
      <c r="I2833" s="105" t="s">
        <v>23</v>
      </c>
      <c r="J2833" s="26" t="s">
        <v>23</v>
      </c>
    </row>
    <row r="2834" spans="1:11" s="42" customFormat="1" ht="27">
      <c r="A2834" s="32" t="s">
        <v>2871</v>
      </c>
      <c r="B2834" s="1065" t="s">
        <v>5121</v>
      </c>
      <c r="C2834" s="1085"/>
      <c r="D2834" s="1085"/>
      <c r="E2834" s="1085"/>
      <c r="F2834" s="1085"/>
      <c r="G2834" s="1085"/>
      <c r="H2834" s="1085"/>
      <c r="I2834" s="1085"/>
      <c r="J2834" s="1085"/>
    </row>
    <row r="2835" spans="1:11" s="42" customFormat="1" ht="22.5">
      <c r="A2835" s="106" t="s">
        <v>2873</v>
      </c>
      <c r="B2835" s="1144" t="s">
        <v>3828</v>
      </c>
      <c r="C2835" s="1132"/>
      <c r="D2835" s="1132"/>
      <c r="E2835" s="1132"/>
      <c r="F2835" s="1132"/>
      <c r="G2835" s="1132"/>
      <c r="H2835" s="1132"/>
      <c r="I2835" s="1132"/>
      <c r="J2835" s="1132"/>
      <c r="K2835" s="1132"/>
    </row>
    <row r="2836" spans="1:11" s="42" customFormat="1" ht="20.25">
      <c r="A2836" s="44">
        <v>1</v>
      </c>
      <c r="B2836" s="21" t="s">
        <v>23</v>
      </c>
      <c r="C2836" s="54" t="s">
        <v>23</v>
      </c>
      <c r="D2836" s="58">
        <v>0</v>
      </c>
      <c r="E2836" s="426">
        <v>0</v>
      </c>
      <c r="F2836" s="426">
        <v>0</v>
      </c>
      <c r="G2836" s="399">
        <v>0</v>
      </c>
      <c r="H2836" s="19" t="s">
        <v>23</v>
      </c>
      <c r="I2836" s="5" t="s">
        <v>23</v>
      </c>
      <c r="J2836" s="18" t="s">
        <v>23</v>
      </c>
    </row>
    <row r="2837" spans="1:11" s="42" customFormat="1" ht="22.5">
      <c r="A2837" s="106" t="s">
        <v>2873</v>
      </c>
      <c r="B2837" s="153" t="s">
        <v>3829</v>
      </c>
      <c r="C2837" s="155"/>
      <c r="D2837" s="55">
        <v>0</v>
      </c>
      <c r="E2837" s="427">
        <v>0</v>
      </c>
      <c r="F2837" s="427">
        <v>0</v>
      </c>
      <c r="G2837" s="151">
        <v>0</v>
      </c>
      <c r="H2837" s="26" t="s">
        <v>23</v>
      </c>
      <c r="I2837" s="105" t="s">
        <v>23</v>
      </c>
      <c r="J2837" s="26" t="s">
        <v>23</v>
      </c>
    </row>
    <row r="2838" spans="1:11" s="42" customFormat="1" ht="22.5">
      <c r="A2838" s="106" t="s">
        <v>2880</v>
      </c>
      <c r="B2838" s="1144" t="s">
        <v>3830</v>
      </c>
      <c r="C2838" s="1132"/>
      <c r="D2838" s="1132"/>
      <c r="E2838" s="1132"/>
      <c r="F2838" s="1132"/>
      <c r="G2838" s="1132"/>
      <c r="H2838" s="1132"/>
      <c r="I2838" s="1132"/>
      <c r="J2838" s="1132"/>
      <c r="K2838" s="1132"/>
    </row>
    <row r="2839" spans="1:11" s="42" customFormat="1" ht="22.5">
      <c r="A2839" s="101">
        <v>1</v>
      </c>
      <c r="D2839" s="58">
        <v>0</v>
      </c>
      <c r="E2839" s="426">
        <v>0</v>
      </c>
      <c r="F2839" s="426">
        <v>0</v>
      </c>
      <c r="G2839" s="399">
        <v>0</v>
      </c>
      <c r="H2839" s="19" t="s">
        <v>23</v>
      </c>
      <c r="I2839" s="5" t="s">
        <v>23</v>
      </c>
      <c r="J2839" s="155"/>
    </row>
    <row r="2840" spans="1:11" s="42" customFormat="1" ht="22.5">
      <c r="A2840" s="101" t="s">
        <v>2880</v>
      </c>
      <c r="B2840" s="465" t="s">
        <v>3831</v>
      </c>
      <c r="C2840" s="466"/>
      <c r="D2840" s="55">
        <v>0</v>
      </c>
      <c r="E2840" s="427">
        <v>0</v>
      </c>
      <c r="F2840" s="427">
        <v>0</v>
      </c>
      <c r="G2840" s="151">
        <v>0</v>
      </c>
      <c r="H2840" s="26" t="s">
        <v>23</v>
      </c>
      <c r="I2840" s="105" t="s">
        <v>23</v>
      </c>
      <c r="J2840" s="155"/>
    </row>
    <row r="2841" spans="1:11" s="42" customFormat="1" ht="22.5">
      <c r="A2841" s="106" t="s">
        <v>2882</v>
      </c>
      <c r="B2841" s="1144" t="s">
        <v>3832</v>
      </c>
      <c r="C2841" s="1132"/>
      <c r="D2841" s="1132"/>
      <c r="E2841" s="1132"/>
      <c r="F2841" s="1132"/>
      <c r="G2841" s="1132"/>
      <c r="H2841" s="1132"/>
      <c r="I2841" s="1132"/>
      <c r="J2841" s="1132"/>
      <c r="K2841" s="1132"/>
    </row>
    <row r="2842" spans="1:11" s="42" customFormat="1" ht="37.5">
      <c r="A2842" s="106">
        <v>1</v>
      </c>
      <c r="B2842" s="467" t="s">
        <v>5126</v>
      </c>
      <c r="C2842" s="468" t="s">
        <v>5123</v>
      </c>
      <c r="D2842" s="381">
        <v>1</v>
      </c>
      <c r="E2842" s="469">
        <v>53990.9</v>
      </c>
      <c r="F2842" s="469">
        <v>0</v>
      </c>
      <c r="G2842" s="469">
        <v>53990.9</v>
      </c>
      <c r="H2842" s="387">
        <v>41086</v>
      </c>
      <c r="I2842" s="470" t="s">
        <v>5124</v>
      </c>
      <c r="J2842" s="155"/>
    </row>
    <row r="2843" spans="1:11" s="42" customFormat="1" ht="37.5">
      <c r="A2843" s="106">
        <v>2</v>
      </c>
      <c r="B2843" s="467" t="s">
        <v>5127</v>
      </c>
      <c r="C2843" s="468" t="s">
        <v>5128</v>
      </c>
      <c r="D2843" s="381">
        <v>1</v>
      </c>
      <c r="E2843" s="469">
        <v>72000</v>
      </c>
      <c r="F2843" s="469">
        <v>0</v>
      </c>
      <c r="G2843" s="469">
        <v>72000</v>
      </c>
      <c r="H2843" s="387">
        <v>41086</v>
      </c>
      <c r="I2843" s="470" t="s">
        <v>5124</v>
      </c>
      <c r="J2843" s="155"/>
    </row>
    <row r="2844" spans="1:11" s="42" customFormat="1" ht="37.5">
      <c r="A2844" s="106">
        <v>3</v>
      </c>
      <c r="B2844" s="467" t="s">
        <v>5129</v>
      </c>
      <c r="C2844" s="468" t="s">
        <v>5123</v>
      </c>
      <c r="D2844" s="381">
        <v>1</v>
      </c>
      <c r="E2844" s="469">
        <v>92500</v>
      </c>
      <c r="F2844" s="469">
        <v>0</v>
      </c>
      <c r="G2844" s="469">
        <v>92500</v>
      </c>
      <c r="H2844" s="387">
        <v>41086</v>
      </c>
      <c r="I2844" s="470" t="s">
        <v>5124</v>
      </c>
      <c r="J2844" s="155"/>
    </row>
    <row r="2845" spans="1:11" s="42" customFormat="1" ht="37.5">
      <c r="A2845" s="106">
        <v>4</v>
      </c>
      <c r="B2845" s="467" t="s">
        <v>5117</v>
      </c>
      <c r="C2845" s="468" t="s">
        <v>5130</v>
      </c>
      <c r="D2845" s="381">
        <v>1</v>
      </c>
      <c r="E2845" s="469">
        <v>550000</v>
      </c>
      <c r="F2845" s="469">
        <v>446874.85</v>
      </c>
      <c r="G2845" s="469">
        <f>E2845-F2845</f>
        <v>103125.15000000002</v>
      </c>
      <c r="H2845" s="387">
        <v>43173</v>
      </c>
      <c r="I2845" s="470" t="s">
        <v>5131</v>
      </c>
      <c r="J2845" s="155"/>
    </row>
    <row r="2846" spans="1:11" s="42" customFormat="1" ht="56.25">
      <c r="A2846" s="106">
        <v>5</v>
      </c>
      <c r="B2846" s="467" t="s">
        <v>5856</v>
      </c>
      <c r="C2846" s="468" t="s">
        <v>5130</v>
      </c>
      <c r="D2846" s="381">
        <v>1</v>
      </c>
      <c r="E2846" s="471">
        <v>66490</v>
      </c>
      <c r="F2846" s="469">
        <v>0</v>
      </c>
      <c r="G2846" s="471">
        <v>66490</v>
      </c>
      <c r="H2846" s="387">
        <v>43945</v>
      </c>
      <c r="I2846" s="470" t="s">
        <v>5857</v>
      </c>
      <c r="J2846" s="155"/>
    </row>
    <row r="2847" spans="1:11" s="42" customFormat="1" ht="56.25">
      <c r="A2847" s="106">
        <v>6</v>
      </c>
      <c r="B2847" s="467" t="s">
        <v>5858</v>
      </c>
      <c r="C2847" s="468" t="s">
        <v>5130</v>
      </c>
      <c r="D2847" s="381">
        <v>1</v>
      </c>
      <c r="E2847" s="472">
        <v>66490</v>
      </c>
      <c r="F2847" s="469">
        <v>0</v>
      </c>
      <c r="G2847" s="472">
        <v>66490</v>
      </c>
      <c r="H2847" s="387">
        <v>43945</v>
      </c>
      <c r="I2847" s="470" t="s">
        <v>5857</v>
      </c>
      <c r="J2847" s="155"/>
    </row>
    <row r="2848" spans="1:11" s="42" customFormat="1" ht="75">
      <c r="A2848" s="106">
        <v>7</v>
      </c>
      <c r="B2848" s="467" t="s">
        <v>5859</v>
      </c>
      <c r="C2848" s="468" t="s">
        <v>5130</v>
      </c>
      <c r="D2848" s="381">
        <v>1</v>
      </c>
      <c r="E2848" s="471">
        <v>53000</v>
      </c>
      <c r="F2848" s="469">
        <v>0</v>
      </c>
      <c r="G2848" s="471">
        <v>53000</v>
      </c>
      <c r="H2848" s="387">
        <v>43945</v>
      </c>
      <c r="I2848" s="470" t="s">
        <v>5857</v>
      </c>
      <c r="J2848" s="155"/>
    </row>
    <row r="2849" spans="1:10" s="42" customFormat="1" ht="56.25">
      <c r="A2849" s="106">
        <v>8</v>
      </c>
      <c r="B2849" s="467" t="s">
        <v>5860</v>
      </c>
      <c r="C2849" s="468" t="s">
        <v>5130</v>
      </c>
      <c r="D2849" s="381">
        <v>1</v>
      </c>
      <c r="E2849" s="472">
        <v>56000</v>
      </c>
      <c r="F2849" s="469">
        <v>0</v>
      </c>
      <c r="G2849" s="472">
        <v>56000</v>
      </c>
      <c r="H2849" s="387">
        <v>43945</v>
      </c>
      <c r="I2849" s="470" t="s">
        <v>5857</v>
      </c>
      <c r="J2849" s="155"/>
    </row>
    <row r="2850" spans="1:10" s="42" customFormat="1" ht="56.25">
      <c r="A2850" s="106">
        <v>9</v>
      </c>
      <c r="B2850" s="467" t="s">
        <v>5861</v>
      </c>
      <c r="C2850" s="468" t="s">
        <v>5130</v>
      </c>
      <c r="D2850" s="381">
        <v>1</v>
      </c>
      <c r="E2850" s="471">
        <v>140000</v>
      </c>
      <c r="F2850" s="469">
        <v>121333.82</v>
      </c>
      <c r="G2850" s="469">
        <f>E2850-F2850</f>
        <v>18666.179999999993</v>
      </c>
      <c r="H2850" s="387">
        <v>44057</v>
      </c>
      <c r="I2850" s="470" t="s">
        <v>5862</v>
      </c>
      <c r="J2850" s="155"/>
    </row>
    <row r="2851" spans="1:10" s="42" customFormat="1" ht="40.5">
      <c r="A2851" s="106">
        <v>10</v>
      </c>
      <c r="B2851" s="435" t="s">
        <v>5122</v>
      </c>
      <c r="C2851" s="21" t="s">
        <v>5123</v>
      </c>
      <c r="D2851" s="269">
        <v>1</v>
      </c>
      <c r="E2851" s="436">
        <v>48000</v>
      </c>
      <c r="F2851" s="437">
        <v>0</v>
      </c>
      <c r="G2851" s="275">
        <f>E2851-F2851</f>
        <v>48000</v>
      </c>
      <c r="H2851" s="20">
        <v>41086</v>
      </c>
      <c r="I2851" s="28" t="s">
        <v>5124</v>
      </c>
      <c r="J2851" s="18" t="s">
        <v>23</v>
      </c>
    </row>
    <row r="2852" spans="1:10" s="42" customFormat="1" ht="40.5">
      <c r="A2852" s="106">
        <v>11</v>
      </c>
      <c r="B2852" s="435" t="s">
        <v>5125</v>
      </c>
      <c r="C2852" s="21" t="s">
        <v>5123</v>
      </c>
      <c r="D2852" s="269">
        <v>1</v>
      </c>
      <c r="E2852" s="436">
        <v>48000</v>
      </c>
      <c r="F2852" s="437">
        <v>0</v>
      </c>
      <c r="G2852" s="275">
        <f>E2852-F2852</f>
        <v>48000</v>
      </c>
      <c r="H2852" s="20">
        <v>41086</v>
      </c>
      <c r="I2852" s="28" t="s">
        <v>5124</v>
      </c>
      <c r="J2852" s="18" t="s">
        <v>23</v>
      </c>
    </row>
    <row r="2853" spans="1:10" s="375" customFormat="1" ht="110.25" customHeight="1">
      <c r="A2853" s="44">
        <v>12</v>
      </c>
      <c r="B2853" s="473" t="s">
        <v>9224</v>
      </c>
      <c r="C2853" s="21" t="s">
        <v>5130</v>
      </c>
      <c r="D2853" s="269">
        <v>1</v>
      </c>
      <c r="E2853" s="474">
        <v>53000</v>
      </c>
      <c r="F2853" s="451">
        <v>0</v>
      </c>
      <c r="G2853" s="474">
        <v>53000</v>
      </c>
      <c r="H2853" s="20">
        <v>44559</v>
      </c>
      <c r="I2853" s="28" t="s">
        <v>9225</v>
      </c>
      <c r="J2853" s="18"/>
    </row>
    <row r="2854" spans="1:10" s="375" customFormat="1" ht="110.25" customHeight="1">
      <c r="A2854" s="44">
        <v>13</v>
      </c>
      <c r="B2854" s="473" t="s">
        <v>9226</v>
      </c>
      <c r="C2854" s="21" t="s">
        <v>5130</v>
      </c>
      <c r="D2854" s="269">
        <v>1</v>
      </c>
      <c r="E2854" s="474">
        <v>45000</v>
      </c>
      <c r="F2854" s="451">
        <v>0</v>
      </c>
      <c r="G2854" s="474">
        <v>45000</v>
      </c>
      <c r="H2854" s="20">
        <v>44559</v>
      </c>
      <c r="I2854" s="28" t="s">
        <v>9227</v>
      </c>
      <c r="J2854" s="18"/>
    </row>
    <row r="2855" spans="1:10" s="375" customFormat="1" ht="110.25" customHeight="1">
      <c r="A2855" s="44">
        <v>14</v>
      </c>
      <c r="B2855" s="473" t="s">
        <v>9228</v>
      </c>
      <c r="C2855" s="21" t="s">
        <v>5130</v>
      </c>
      <c r="D2855" s="269">
        <v>1</v>
      </c>
      <c r="E2855" s="474">
        <v>46700</v>
      </c>
      <c r="F2855" s="451">
        <v>0</v>
      </c>
      <c r="G2855" s="474">
        <v>46700</v>
      </c>
      <c r="H2855" s="20">
        <v>44559</v>
      </c>
      <c r="I2855" s="28" t="s">
        <v>9227</v>
      </c>
      <c r="J2855" s="18"/>
    </row>
    <row r="2856" spans="1:10" s="375" customFormat="1" ht="110.25" customHeight="1">
      <c r="A2856" s="44">
        <v>15</v>
      </c>
      <c r="B2856" s="473" t="s">
        <v>9228</v>
      </c>
      <c r="C2856" s="21" t="s">
        <v>5130</v>
      </c>
      <c r="D2856" s="269">
        <v>1</v>
      </c>
      <c r="E2856" s="475">
        <v>46700</v>
      </c>
      <c r="F2856" s="451">
        <v>0</v>
      </c>
      <c r="G2856" s="475">
        <v>46700</v>
      </c>
      <c r="H2856" s="20">
        <v>44559</v>
      </c>
      <c r="I2856" s="28" t="s">
        <v>9227</v>
      </c>
      <c r="J2856" s="18"/>
    </row>
    <row r="2857" spans="1:10" s="375" customFormat="1" ht="110.25" customHeight="1">
      <c r="A2857" s="44">
        <v>16</v>
      </c>
      <c r="B2857" s="473" t="s">
        <v>9229</v>
      </c>
      <c r="C2857" s="21" t="s">
        <v>5130</v>
      </c>
      <c r="D2857" s="269">
        <v>1</v>
      </c>
      <c r="E2857" s="476">
        <v>57900</v>
      </c>
      <c r="F2857" s="451">
        <v>0</v>
      </c>
      <c r="G2857" s="476">
        <v>57900</v>
      </c>
      <c r="H2857" s="20">
        <v>44559</v>
      </c>
      <c r="I2857" s="28" t="s">
        <v>9227</v>
      </c>
      <c r="J2857" s="18"/>
    </row>
    <row r="2858" spans="1:10" s="42" customFormat="1" ht="22.5">
      <c r="A2858" s="106" t="s">
        <v>2882</v>
      </c>
      <c r="B2858" s="153" t="s">
        <v>3844</v>
      </c>
      <c r="C2858" s="155"/>
      <c r="D2858" s="23">
        <f>SUM(D2842:D2857)</f>
        <v>16</v>
      </c>
      <c r="E2858" s="388">
        <f>SUM(E2842:E2857)</f>
        <v>1495770.9</v>
      </c>
      <c r="F2858" s="388">
        <f>SUM(F2842:F2857)</f>
        <v>568208.66999999993</v>
      </c>
      <c r="G2858" s="271">
        <f>SUM(G2842:G2857)</f>
        <v>927562.23</v>
      </c>
      <c r="H2858" s="26" t="s">
        <v>23</v>
      </c>
      <c r="I2858" s="105" t="s">
        <v>23</v>
      </c>
      <c r="J2858" s="26" t="s">
        <v>23</v>
      </c>
    </row>
    <row r="2859" spans="1:10" s="42" customFormat="1" ht="66" customHeight="1">
      <c r="A2859" s="106" t="s">
        <v>2871</v>
      </c>
      <c r="B2859" s="1052" t="s">
        <v>5132</v>
      </c>
      <c r="C2859" s="1058"/>
      <c r="D2859" s="23">
        <f>D2858</f>
        <v>16</v>
      </c>
      <c r="E2859" s="270">
        <f>E2858</f>
        <v>1495770.9</v>
      </c>
      <c r="F2859" s="270">
        <f>F2858</f>
        <v>568208.66999999993</v>
      </c>
      <c r="G2859" s="271">
        <f>G2858</f>
        <v>927562.23</v>
      </c>
      <c r="H2859" s="26" t="s">
        <v>23</v>
      </c>
      <c r="I2859" s="105" t="s">
        <v>23</v>
      </c>
      <c r="J2859" s="26" t="s">
        <v>23</v>
      </c>
    </row>
    <row r="2860" spans="1:10" s="42" customFormat="1" ht="27">
      <c r="A2860" s="32" t="s">
        <v>2896</v>
      </c>
      <c r="B2860" s="1065" t="s">
        <v>2897</v>
      </c>
      <c r="C2860" s="1085"/>
      <c r="D2860" s="1085"/>
      <c r="E2860" s="1085"/>
      <c r="F2860" s="1085"/>
      <c r="G2860" s="1085"/>
      <c r="H2860" s="1085"/>
      <c r="I2860" s="1085"/>
      <c r="J2860" s="1085"/>
    </row>
    <row r="2861" spans="1:10" s="42" customFormat="1" ht="22.5">
      <c r="A2861" s="106" t="s">
        <v>2909</v>
      </c>
      <c r="B2861" s="1076" t="s">
        <v>3828</v>
      </c>
      <c r="C2861" s="1085"/>
      <c r="D2861" s="1085"/>
      <c r="E2861" s="1085"/>
      <c r="F2861" s="1085"/>
      <c r="G2861" s="1085"/>
      <c r="H2861" s="1085"/>
      <c r="I2861" s="1085"/>
      <c r="J2861" s="1086"/>
    </row>
    <row r="2862" spans="1:10" s="42" customFormat="1" ht="20.25">
      <c r="A2862" s="44">
        <v>1</v>
      </c>
      <c r="B2862" s="21" t="s">
        <v>23</v>
      </c>
      <c r="C2862" s="54" t="s">
        <v>23</v>
      </c>
      <c r="D2862" s="58">
        <v>0</v>
      </c>
      <c r="E2862" s="426">
        <v>0</v>
      </c>
      <c r="F2862" s="426">
        <v>0</v>
      </c>
      <c r="G2862" s="399">
        <v>0</v>
      </c>
      <c r="H2862" s="19" t="s">
        <v>23</v>
      </c>
      <c r="I2862" s="5" t="s">
        <v>23</v>
      </c>
      <c r="J2862" s="18" t="s">
        <v>23</v>
      </c>
    </row>
    <row r="2863" spans="1:10" s="42" customFormat="1" ht="22.5">
      <c r="A2863" s="106" t="s">
        <v>2909</v>
      </c>
      <c r="B2863" s="153" t="s">
        <v>3829</v>
      </c>
      <c r="C2863" s="155"/>
      <c r="D2863" s="55">
        <v>0</v>
      </c>
      <c r="E2863" s="427">
        <v>0</v>
      </c>
      <c r="F2863" s="427">
        <v>0</v>
      </c>
      <c r="G2863" s="151">
        <v>0</v>
      </c>
      <c r="H2863" s="26" t="s">
        <v>23</v>
      </c>
      <c r="I2863" s="105" t="s">
        <v>23</v>
      </c>
      <c r="J2863" s="26" t="s">
        <v>23</v>
      </c>
    </row>
    <row r="2864" spans="1:10" s="42" customFormat="1" ht="22.5">
      <c r="A2864" s="106" t="s">
        <v>5133</v>
      </c>
      <c r="B2864" s="1076" t="s">
        <v>3830</v>
      </c>
      <c r="C2864" s="1085"/>
      <c r="D2864" s="1085"/>
      <c r="E2864" s="1085"/>
      <c r="F2864" s="1085"/>
      <c r="G2864" s="1085"/>
      <c r="H2864" s="1085"/>
      <c r="I2864" s="1085"/>
      <c r="J2864" s="1086"/>
    </row>
    <row r="2865" spans="1:10" s="42" customFormat="1" ht="20.25">
      <c r="A2865" s="477">
        <v>1</v>
      </c>
      <c r="D2865" s="58">
        <v>0</v>
      </c>
      <c r="E2865" s="426">
        <v>0</v>
      </c>
      <c r="F2865" s="426">
        <v>0</v>
      </c>
      <c r="G2865" s="399">
        <v>0</v>
      </c>
      <c r="H2865" s="19" t="s">
        <v>23</v>
      </c>
      <c r="I2865" s="5" t="s">
        <v>23</v>
      </c>
      <c r="J2865" s="163"/>
    </row>
    <row r="2866" spans="1:10" s="42" customFormat="1" ht="22.5">
      <c r="A2866" s="101" t="s">
        <v>2880</v>
      </c>
      <c r="B2866" s="465" t="s">
        <v>3831</v>
      </c>
      <c r="C2866" s="466"/>
      <c r="D2866" s="55">
        <v>0</v>
      </c>
      <c r="E2866" s="427">
        <v>0</v>
      </c>
      <c r="F2866" s="427">
        <v>0</v>
      </c>
      <c r="G2866" s="151">
        <v>0</v>
      </c>
      <c r="H2866" s="26" t="s">
        <v>23</v>
      </c>
      <c r="I2866" s="105" t="s">
        <v>23</v>
      </c>
      <c r="J2866" s="478" t="s">
        <v>23</v>
      </c>
    </row>
    <row r="2867" spans="1:10" s="42" customFormat="1" ht="22.5">
      <c r="A2867" s="106" t="s">
        <v>2913</v>
      </c>
      <c r="B2867" s="1076" t="s">
        <v>3832</v>
      </c>
      <c r="C2867" s="1085"/>
      <c r="D2867" s="1085"/>
      <c r="E2867" s="1085"/>
      <c r="F2867" s="1085"/>
      <c r="G2867" s="1085"/>
      <c r="H2867" s="1085"/>
      <c r="I2867" s="1085"/>
      <c r="J2867" s="1086"/>
    </row>
    <row r="2868" spans="1:10" s="42" customFormat="1" ht="22.5">
      <c r="A2868" s="106">
        <v>1</v>
      </c>
      <c r="B2868" s="468" t="s">
        <v>4732</v>
      </c>
      <c r="C2868" s="1" t="s">
        <v>5854</v>
      </c>
      <c r="D2868" s="381">
        <v>1</v>
      </c>
      <c r="E2868" s="3">
        <v>60892</v>
      </c>
      <c r="F2868" s="3">
        <v>0</v>
      </c>
      <c r="G2868" s="383">
        <f>E2868-F2868</f>
        <v>60892</v>
      </c>
      <c r="H2868" s="387">
        <v>43249</v>
      </c>
      <c r="I2868" s="470" t="s">
        <v>5135</v>
      </c>
      <c r="J2868" s="155"/>
    </row>
    <row r="2869" spans="1:10" s="42" customFormat="1" ht="22.5">
      <c r="A2869" s="106">
        <v>2</v>
      </c>
      <c r="B2869" s="468" t="s">
        <v>5136</v>
      </c>
      <c r="C2869" s="1" t="s">
        <v>5001</v>
      </c>
      <c r="D2869" s="381">
        <v>1</v>
      </c>
      <c r="E2869" s="3">
        <v>61900</v>
      </c>
      <c r="F2869" s="3">
        <v>42942.6</v>
      </c>
      <c r="G2869" s="383">
        <f>E2869-F2869</f>
        <v>18957.400000000001</v>
      </c>
      <c r="H2869" s="387">
        <v>42117</v>
      </c>
      <c r="I2869" s="470" t="s">
        <v>5137</v>
      </c>
      <c r="J2869" s="155"/>
    </row>
    <row r="2870" spans="1:10" s="42" customFormat="1" ht="37.5">
      <c r="A2870" s="106">
        <v>3</v>
      </c>
      <c r="B2870" s="468" t="s">
        <v>5138</v>
      </c>
      <c r="C2870" s="1" t="s">
        <v>6873</v>
      </c>
      <c r="D2870" s="381">
        <v>1</v>
      </c>
      <c r="E2870" s="3">
        <v>140720</v>
      </c>
      <c r="F2870" s="3">
        <v>112575.92</v>
      </c>
      <c r="G2870" s="383">
        <f>E2870-F2870</f>
        <v>28144.080000000002</v>
      </c>
      <c r="H2870" s="387">
        <v>43810</v>
      </c>
      <c r="I2870" s="470" t="s">
        <v>6874</v>
      </c>
      <c r="J2870" s="155"/>
    </row>
    <row r="2871" spans="1:10" s="42" customFormat="1" ht="56.25">
      <c r="A2871" s="106">
        <v>4</v>
      </c>
      <c r="B2871" s="468" t="s">
        <v>5853</v>
      </c>
      <c r="C2871" s="1" t="s">
        <v>5854</v>
      </c>
      <c r="D2871" s="381">
        <v>1</v>
      </c>
      <c r="E2871" s="3">
        <v>124000</v>
      </c>
      <c r="F2871" s="3">
        <v>99199.96</v>
      </c>
      <c r="G2871" s="383">
        <f>E2871-F2871</f>
        <v>24800.039999999994</v>
      </c>
      <c r="H2871" s="387">
        <v>44190</v>
      </c>
      <c r="I2871" s="470" t="s">
        <v>5855</v>
      </c>
      <c r="J2871" s="155"/>
    </row>
    <row r="2872" spans="1:10" s="42" customFormat="1" ht="60.75">
      <c r="A2872" s="106">
        <v>5</v>
      </c>
      <c r="B2872" s="21" t="s">
        <v>5139</v>
      </c>
      <c r="C2872" s="12" t="s">
        <v>5134</v>
      </c>
      <c r="D2872" s="269">
        <v>1</v>
      </c>
      <c r="E2872" s="37">
        <v>43000</v>
      </c>
      <c r="F2872" s="398">
        <v>0</v>
      </c>
      <c r="G2872" s="275">
        <f>E2872-F2872</f>
        <v>43000</v>
      </c>
      <c r="H2872" s="20">
        <v>43762</v>
      </c>
      <c r="I2872" s="28" t="s">
        <v>5140</v>
      </c>
      <c r="J2872" s="18"/>
    </row>
    <row r="2873" spans="1:10" s="375" customFormat="1" ht="40.5">
      <c r="A2873" s="44">
        <v>6</v>
      </c>
      <c r="B2873" s="21" t="s">
        <v>9392</v>
      </c>
      <c r="C2873" s="12" t="s">
        <v>9393</v>
      </c>
      <c r="D2873" s="269">
        <v>1</v>
      </c>
      <c r="E2873" s="6">
        <v>43470</v>
      </c>
      <c r="F2873" s="6">
        <v>0</v>
      </c>
      <c r="G2873" s="273">
        <v>0</v>
      </c>
      <c r="H2873" s="20">
        <v>44439</v>
      </c>
      <c r="I2873" s="28" t="s">
        <v>9394</v>
      </c>
      <c r="J2873" s="18"/>
    </row>
    <row r="2874" spans="1:10" s="375" customFormat="1" ht="40.5">
      <c r="A2874" s="44">
        <v>7</v>
      </c>
      <c r="B2874" s="21" t="s">
        <v>9392</v>
      </c>
      <c r="C2874" s="12" t="s">
        <v>9393</v>
      </c>
      <c r="D2874" s="269">
        <v>1</v>
      </c>
      <c r="E2874" s="6">
        <v>43470</v>
      </c>
      <c r="F2874" s="6">
        <v>0</v>
      </c>
      <c r="G2874" s="273">
        <v>0</v>
      </c>
      <c r="H2874" s="20">
        <v>44439</v>
      </c>
      <c r="I2874" s="28" t="s">
        <v>9394</v>
      </c>
      <c r="J2874" s="18"/>
    </row>
    <row r="2875" spans="1:10" s="375" customFormat="1" ht="21">
      <c r="A2875" s="44">
        <v>8</v>
      </c>
      <c r="B2875" s="21" t="s">
        <v>9165</v>
      </c>
      <c r="C2875" s="12" t="s">
        <v>9395</v>
      </c>
      <c r="D2875" s="269">
        <v>1</v>
      </c>
      <c r="E2875" s="6">
        <v>50000</v>
      </c>
      <c r="F2875" s="6">
        <v>0</v>
      </c>
      <c r="G2875" s="273">
        <v>50000</v>
      </c>
      <c r="H2875" s="20" t="s">
        <v>9396</v>
      </c>
      <c r="I2875" s="28" t="s">
        <v>9397</v>
      </c>
      <c r="J2875" s="18"/>
    </row>
    <row r="2876" spans="1:10" s="375" customFormat="1" ht="60.75">
      <c r="A2876" s="44">
        <v>9</v>
      </c>
      <c r="B2876" s="21" t="s">
        <v>9398</v>
      </c>
      <c r="C2876" s="12" t="s">
        <v>5001</v>
      </c>
      <c r="D2876" s="269">
        <v>1</v>
      </c>
      <c r="E2876" s="6">
        <v>124495</v>
      </c>
      <c r="F2876" s="6">
        <v>123111.72</v>
      </c>
      <c r="G2876" s="273">
        <v>1383.28</v>
      </c>
      <c r="H2876" s="20">
        <v>44481</v>
      </c>
      <c r="I2876" s="28" t="s">
        <v>9399</v>
      </c>
      <c r="J2876" s="18"/>
    </row>
    <row r="2877" spans="1:10" s="375" customFormat="1" ht="60.75">
      <c r="A2877" s="44">
        <v>10</v>
      </c>
      <c r="B2877" s="21" t="s">
        <v>9400</v>
      </c>
      <c r="C2877" s="12" t="s">
        <v>5854</v>
      </c>
      <c r="D2877" s="269">
        <v>1</v>
      </c>
      <c r="E2877" s="6">
        <v>78667.69</v>
      </c>
      <c r="F2877" s="6">
        <v>0</v>
      </c>
      <c r="G2877" s="273">
        <v>78667.69</v>
      </c>
      <c r="H2877" s="20">
        <v>44481</v>
      </c>
      <c r="I2877" s="28" t="s">
        <v>9401</v>
      </c>
      <c r="J2877" s="18"/>
    </row>
    <row r="2878" spans="1:10" s="375" customFormat="1" ht="60.75">
      <c r="A2878" s="44">
        <v>11</v>
      </c>
      <c r="B2878" s="21" t="s">
        <v>9402</v>
      </c>
      <c r="C2878" s="12" t="s">
        <v>5854</v>
      </c>
      <c r="D2878" s="269">
        <v>1</v>
      </c>
      <c r="E2878" s="6">
        <v>200000</v>
      </c>
      <c r="F2878" s="6">
        <v>180000.02</v>
      </c>
      <c r="G2878" s="273">
        <v>3333.33</v>
      </c>
      <c r="H2878" s="20">
        <v>44364</v>
      </c>
      <c r="I2878" s="28" t="s">
        <v>9403</v>
      </c>
      <c r="J2878" s="18"/>
    </row>
    <row r="2879" spans="1:10" s="375" customFormat="1" ht="40.5">
      <c r="A2879" s="44">
        <v>12</v>
      </c>
      <c r="B2879" s="21" t="s">
        <v>9404</v>
      </c>
      <c r="C2879" s="12" t="s">
        <v>9405</v>
      </c>
      <c r="D2879" s="269">
        <v>1</v>
      </c>
      <c r="E2879" s="6">
        <v>127971.4</v>
      </c>
      <c r="F2879" s="6">
        <v>127971.4</v>
      </c>
      <c r="G2879" s="273">
        <v>0</v>
      </c>
      <c r="H2879" s="20">
        <v>44560</v>
      </c>
      <c r="I2879" s="28" t="s">
        <v>9406</v>
      </c>
      <c r="J2879" s="18"/>
    </row>
    <row r="2880" spans="1:10" s="67" customFormat="1" ht="21">
      <c r="A2880" s="104" t="s">
        <v>2913</v>
      </c>
      <c r="B2880" s="162" t="s">
        <v>3844</v>
      </c>
      <c r="C2880" s="163"/>
      <c r="D2880" s="10">
        <f>SUM(D2868:D2879)</f>
        <v>12</v>
      </c>
      <c r="E2880" s="278">
        <f>SUM(E2868:E2879)</f>
        <v>1098586.0899999999</v>
      </c>
      <c r="F2880" s="278">
        <f>SUM(F2868:F2879)</f>
        <v>685801.62</v>
      </c>
      <c r="G2880" s="279">
        <f>SUM(G2868:G2879)</f>
        <v>309177.82</v>
      </c>
      <c r="H2880" s="11" t="s">
        <v>23</v>
      </c>
      <c r="I2880" s="103" t="s">
        <v>23</v>
      </c>
      <c r="J2880" s="11" t="s">
        <v>23</v>
      </c>
    </row>
    <row r="2881" spans="1:10" s="42" customFormat="1" ht="67.5" customHeight="1">
      <c r="A2881" s="106" t="s">
        <v>2896</v>
      </c>
      <c r="B2881" s="1052" t="s">
        <v>5141</v>
      </c>
      <c r="C2881" s="1058"/>
      <c r="D2881" s="23">
        <f>D2880</f>
        <v>12</v>
      </c>
      <c r="E2881" s="270">
        <f>E2880</f>
        <v>1098586.0899999999</v>
      </c>
      <c r="F2881" s="270">
        <f>F2880</f>
        <v>685801.62</v>
      </c>
      <c r="G2881" s="271">
        <f>G2880</f>
        <v>309177.82</v>
      </c>
      <c r="H2881" s="26" t="s">
        <v>23</v>
      </c>
      <c r="I2881" s="105" t="s">
        <v>23</v>
      </c>
      <c r="J2881" s="26" t="s">
        <v>23</v>
      </c>
    </row>
    <row r="2882" spans="1:10" s="42" customFormat="1" ht="27">
      <c r="A2882" s="32" t="s">
        <v>2896</v>
      </c>
      <c r="B2882" s="1065" t="s">
        <v>5142</v>
      </c>
      <c r="C2882" s="1085"/>
      <c r="D2882" s="1085"/>
      <c r="E2882" s="1085"/>
      <c r="F2882" s="1085"/>
      <c r="G2882" s="1085"/>
      <c r="H2882" s="1085"/>
      <c r="I2882" s="1085"/>
      <c r="J2882" s="1085"/>
    </row>
    <row r="2883" spans="1:10" s="42" customFormat="1" ht="22.5">
      <c r="A2883" s="106" t="s">
        <v>2909</v>
      </c>
      <c r="B2883" s="1076" t="s">
        <v>3828</v>
      </c>
      <c r="C2883" s="1085"/>
      <c r="D2883" s="1085"/>
      <c r="E2883" s="1085"/>
      <c r="F2883" s="1085"/>
      <c r="G2883" s="1085"/>
      <c r="H2883" s="1085"/>
      <c r="I2883" s="1085"/>
      <c r="J2883" s="1086"/>
    </row>
    <row r="2884" spans="1:10" s="42" customFormat="1" ht="21.75" customHeight="1">
      <c r="A2884" s="44">
        <v>1</v>
      </c>
      <c r="B2884" s="479" t="s">
        <v>23</v>
      </c>
      <c r="C2884" s="479" t="s">
        <v>23</v>
      </c>
      <c r="D2884" s="480">
        <v>0</v>
      </c>
      <c r="E2884" s="480">
        <v>0</v>
      </c>
      <c r="F2884" s="480">
        <v>0</v>
      </c>
      <c r="G2884" s="480">
        <v>0</v>
      </c>
      <c r="H2884" s="26" t="s">
        <v>23</v>
      </c>
      <c r="I2884" s="105" t="s">
        <v>23</v>
      </c>
      <c r="J2884" s="18"/>
    </row>
    <row r="2885" spans="1:10" s="42" customFormat="1" ht="22.5">
      <c r="A2885" s="106" t="s">
        <v>2909</v>
      </c>
      <c r="B2885" s="153" t="s">
        <v>3829</v>
      </c>
      <c r="C2885" s="155"/>
      <c r="D2885" s="480">
        <v>0</v>
      </c>
      <c r="E2885" s="480">
        <v>0</v>
      </c>
      <c r="F2885" s="480">
        <v>0</v>
      </c>
      <c r="G2885" s="480">
        <v>0</v>
      </c>
      <c r="H2885" s="26" t="s">
        <v>23</v>
      </c>
      <c r="I2885" s="105" t="s">
        <v>23</v>
      </c>
      <c r="J2885" s="26" t="s">
        <v>23</v>
      </c>
    </row>
    <row r="2886" spans="1:10" s="42" customFormat="1" ht="22.5">
      <c r="A2886" s="106" t="s">
        <v>5133</v>
      </c>
      <c r="B2886" s="1076" t="s">
        <v>3830</v>
      </c>
      <c r="C2886" s="1085"/>
      <c r="D2886" s="1085"/>
      <c r="E2886" s="1085"/>
      <c r="F2886" s="1085"/>
      <c r="G2886" s="1085"/>
      <c r="H2886" s="1085"/>
      <c r="I2886" s="1085"/>
      <c r="J2886" s="1086"/>
    </row>
    <row r="2887" spans="1:10" s="42" customFormat="1" ht="20.25">
      <c r="A2887" s="44">
        <v>1</v>
      </c>
      <c r="B2887" s="54" t="s">
        <v>23</v>
      </c>
      <c r="C2887" s="54" t="s">
        <v>23</v>
      </c>
      <c r="D2887" s="269">
        <v>0</v>
      </c>
      <c r="E2887" s="269">
        <v>0</v>
      </c>
      <c r="F2887" s="269">
        <v>0</v>
      </c>
      <c r="G2887" s="269">
        <v>0</v>
      </c>
      <c r="H2887" s="281" t="s">
        <v>23</v>
      </c>
      <c r="I2887" s="17" t="s">
        <v>23</v>
      </c>
      <c r="J2887" s="18" t="s">
        <v>23</v>
      </c>
    </row>
    <row r="2888" spans="1:10" s="42" customFormat="1" ht="22.5">
      <c r="A2888" s="106" t="s">
        <v>2911</v>
      </c>
      <c r="B2888" s="153" t="s">
        <v>3831</v>
      </c>
      <c r="C2888" s="155"/>
      <c r="D2888" s="23">
        <v>0</v>
      </c>
      <c r="E2888" s="23">
        <v>0</v>
      </c>
      <c r="F2888" s="23">
        <v>0</v>
      </c>
      <c r="G2888" s="23">
        <v>0</v>
      </c>
      <c r="H2888" s="26" t="s">
        <v>23</v>
      </c>
      <c r="I2888" s="105" t="s">
        <v>23</v>
      </c>
      <c r="J2888" s="26" t="s">
        <v>23</v>
      </c>
    </row>
    <row r="2889" spans="1:10" s="42" customFormat="1" ht="22.5">
      <c r="A2889" s="106" t="s">
        <v>2913</v>
      </c>
      <c r="B2889" s="1076" t="s">
        <v>3832</v>
      </c>
      <c r="C2889" s="1085"/>
      <c r="D2889" s="1085"/>
      <c r="E2889" s="1085"/>
      <c r="F2889" s="1085"/>
      <c r="G2889" s="1085"/>
      <c r="H2889" s="1085"/>
      <c r="I2889" s="1085"/>
      <c r="J2889" s="1086"/>
    </row>
    <row r="2890" spans="1:10" s="67" customFormat="1" ht="130.5" customHeight="1">
      <c r="A2890" s="44">
        <v>1</v>
      </c>
      <c r="B2890" s="14" t="s">
        <v>6047</v>
      </c>
      <c r="C2890" s="481" t="s">
        <v>6048</v>
      </c>
      <c r="D2890" s="15">
        <v>1</v>
      </c>
      <c r="E2890" s="482">
        <v>456052.41</v>
      </c>
      <c r="F2890" s="483">
        <v>47793.89</v>
      </c>
      <c r="G2890" s="275">
        <f t="shared" ref="G2890:G2895" si="84">E2890-F2890</f>
        <v>408258.51999999996</v>
      </c>
      <c r="H2890" s="484">
        <v>43463</v>
      </c>
      <c r="I2890" s="483" t="s">
        <v>6049</v>
      </c>
      <c r="J2890" s="18"/>
    </row>
    <row r="2891" spans="1:10" s="67" customFormat="1" ht="130.5" customHeight="1">
      <c r="A2891" s="44">
        <v>2</v>
      </c>
      <c r="B2891" s="14" t="s">
        <v>6050</v>
      </c>
      <c r="C2891" s="481" t="s">
        <v>6051</v>
      </c>
      <c r="D2891" s="15">
        <v>1</v>
      </c>
      <c r="E2891" s="482">
        <v>826760.9</v>
      </c>
      <c r="F2891" s="483">
        <v>0</v>
      </c>
      <c r="G2891" s="275">
        <f t="shared" si="84"/>
        <v>826760.9</v>
      </c>
      <c r="H2891" s="484">
        <v>43463</v>
      </c>
      <c r="I2891" s="483" t="s">
        <v>6049</v>
      </c>
      <c r="J2891" s="18"/>
    </row>
    <row r="2892" spans="1:10" s="67" customFormat="1" ht="130.5" customHeight="1">
      <c r="A2892" s="44">
        <v>3</v>
      </c>
      <c r="B2892" s="14" t="s">
        <v>5198</v>
      </c>
      <c r="C2892" s="481" t="s">
        <v>6052</v>
      </c>
      <c r="D2892" s="15">
        <v>1</v>
      </c>
      <c r="E2892" s="482">
        <v>190300.86</v>
      </c>
      <c r="F2892" s="483">
        <v>7239.22</v>
      </c>
      <c r="G2892" s="275">
        <f t="shared" si="84"/>
        <v>183061.63999999998</v>
      </c>
      <c r="H2892" s="484">
        <v>43463</v>
      </c>
      <c r="I2892" s="483" t="s">
        <v>6049</v>
      </c>
      <c r="J2892" s="18"/>
    </row>
    <row r="2893" spans="1:10" s="67" customFormat="1" ht="130.5" customHeight="1">
      <c r="A2893" s="44">
        <v>4</v>
      </c>
      <c r="B2893" s="14" t="s">
        <v>6053</v>
      </c>
      <c r="C2893" s="481" t="s">
        <v>6054</v>
      </c>
      <c r="D2893" s="15">
        <v>1</v>
      </c>
      <c r="E2893" s="482">
        <v>265006.03999999998</v>
      </c>
      <c r="F2893" s="483">
        <v>12327.16</v>
      </c>
      <c r="G2893" s="275">
        <f t="shared" si="84"/>
        <v>252678.87999999998</v>
      </c>
      <c r="H2893" s="484">
        <v>43463</v>
      </c>
      <c r="I2893" s="483" t="s">
        <v>6049</v>
      </c>
      <c r="J2893" s="18"/>
    </row>
    <row r="2894" spans="1:10" s="67" customFormat="1" ht="130.5" customHeight="1">
      <c r="A2894" s="44">
        <v>5</v>
      </c>
      <c r="B2894" s="14" t="s">
        <v>6050</v>
      </c>
      <c r="C2894" s="481" t="s">
        <v>6055</v>
      </c>
      <c r="D2894" s="15">
        <v>1</v>
      </c>
      <c r="E2894" s="482">
        <v>383199.37</v>
      </c>
      <c r="F2894" s="485">
        <v>0</v>
      </c>
      <c r="G2894" s="275">
        <f t="shared" si="84"/>
        <v>383199.37</v>
      </c>
      <c r="H2894" s="484">
        <v>43463</v>
      </c>
      <c r="I2894" s="483" t="s">
        <v>6049</v>
      </c>
      <c r="J2894" s="18"/>
    </row>
    <row r="2895" spans="1:10" s="67" customFormat="1" ht="130.5" customHeight="1">
      <c r="A2895" s="44">
        <v>6</v>
      </c>
      <c r="B2895" s="486" t="s">
        <v>5143</v>
      </c>
      <c r="C2895" s="487" t="s">
        <v>6056</v>
      </c>
      <c r="D2895" s="488">
        <v>1</v>
      </c>
      <c r="E2895" s="489">
        <v>45000</v>
      </c>
      <c r="F2895" s="490">
        <v>0</v>
      </c>
      <c r="G2895" s="491">
        <f t="shared" si="84"/>
        <v>45000</v>
      </c>
      <c r="H2895" s="492">
        <v>43463</v>
      </c>
      <c r="I2895" s="493" t="s">
        <v>6049</v>
      </c>
      <c r="J2895" s="330"/>
    </row>
    <row r="2896" spans="1:10" s="375" customFormat="1" ht="130.5" customHeight="1">
      <c r="A2896" s="494" t="s">
        <v>2299</v>
      </c>
      <c r="B2896" s="486" t="s">
        <v>9057</v>
      </c>
      <c r="C2896" s="487" t="s">
        <v>9058</v>
      </c>
      <c r="D2896" s="488">
        <v>1</v>
      </c>
      <c r="E2896" s="489">
        <v>197444</v>
      </c>
      <c r="F2896" s="490">
        <v>131629.28</v>
      </c>
      <c r="G2896" s="490">
        <v>65814.720000000001</v>
      </c>
      <c r="H2896" s="492">
        <v>44195</v>
      </c>
      <c r="I2896" s="493" t="s">
        <v>9059</v>
      </c>
      <c r="J2896" s="495"/>
    </row>
    <row r="2897" spans="1:10" s="375" customFormat="1" ht="202.5">
      <c r="A2897" s="496" t="s">
        <v>6412</v>
      </c>
      <c r="B2897" s="13" t="s">
        <v>5887</v>
      </c>
      <c r="C2897" s="56" t="s">
        <v>9060</v>
      </c>
      <c r="D2897" s="12">
        <v>1</v>
      </c>
      <c r="E2897" s="6">
        <v>43288</v>
      </c>
      <c r="F2897" s="497">
        <v>0</v>
      </c>
      <c r="G2897" s="497">
        <v>43288</v>
      </c>
      <c r="H2897" s="498">
        <v>44560</v>
      </c>
      <c r="I2897" s="493" t="s">
        <v>9061</v>
      </c>
      <c r="J2897" s="499"/>
    </row>
    <row r="2898" spans="1:10" s="375" customFormat="1" ht="202.5">
      <c r="A2898" s="496" t="s">
        <v>6413</v>
      </c>
      <c r="B2898" s="13" t="s">
        <v>9062</v>
      </c>
      <c r="C2898" s="56" t="s">
        <v>9063</v>
      </c>
      <c r="D2898" s="12">
        <v>1</v>
      </c>
      <c r="E2898" s="6">
        <v>42765</v>
      </c>
      <c r="F2898" s="497">
        <v>0</v>
      </c>
      <c r="G2898" s="497">
        <v>42765</v>
      </c>
      <c r="H2898" s="498">
        <v>44560</v>
      </c>
      <c r="I2898" s="493" t="s">
        <v>9061</v>
      </c>
      <c r="J2898" s="499"/>
    </row>
    <row r="2899" spans="1:10" s="42" customFormat="1" ht="30" customHeight="1">
      <c r="A2899" s="106" t="s">
        <v>2913</v>
      </c>
      <c r="B2899" s="1052" t="s">
        <v>3844</v>
      </c>
      <c r="C2899" s="1058"/>
      <c r="D2899" s="23">
        <f>SUM(D2890:D2898)</f>
        <v>9</v>
      </c>
      <c r="E2899" s="270">
        <f>SUM(E2890:E2898)</f>
        <v>2449816.58</v>
      </c>
      <c r="F2899" s="270">
        <f>SUM(F2890:F2898)</f>
        <v>198989.55</v>
      </c>
      <c r="G2899" s="271">
        <f>SUM(G2890:G2898)</f>
        <v>2250827.0299999998</v>
      </c>
      <c r="H2899" s="26" t="s">
        <v>23</v>
      </c>
      <c r="I2899" s="105" t="s">
        <v>23</v>
      </c>
      <c r="J2899" s="26" t="s">
        <v>23</v>
      </c>
    </row>
    <row r="2900" spans="1:10" s="42" customFormat="1" ht="55.5" customHeight="1">
      <c r="A2900" s="106" t="s">
        <v>2896</v>
      </c>
      <c r="B2900" s="1052" t="s">
        <v>5145</v>
      </c>
      <c r="C2900" s="1058"/>
      <c r="D2900" s="23">
        <f>D2885+D2888+D2899</f>
        <v>9</v>
      </c>
      <c r="E2900" s="270">
        <f>E2885+E2899</f>
        <v>2449816.58</v>
      </c>
      <c r="F2900" s="270">
        <f>F2885+F2899</f>
        <v>198989.55</v>
      </c>
      <c r="G2900" s="271">
        <f>G2885+G2899</f>
        <v>2250827.0299999998</v>
      </c>
      <c r="H2900" s="26" t="s">
        <v>23</v>
      </c>
      <c r="I2900" s="105" t="s">
        <v>23</v>
      </c>
      <c r="J2900" s="26" t="s">
        <v>23</v>
      </c>
    </row>
    <row r="2901" spans="1:10" s="42" customFormat="1" ht="27">
      <c r="A2901" s="32" t="s">
        <v>2896</v>
      </c>
      <c r="B2901" s="1065" t="s">
        <v>5146</v>
      </c>
      <c r="C2901" s="1085"/>
      <c r="D2901" s="1085"/>
      <c r="E2901" s="1085"/>
      <c r="F2901" s="1085"/>
      <c r="G2901" s="1085"/>
      <c r="H2901" s="1085"/>
      <c r="I2901" s="1085"/>
      <c r="J2901" s="1085"/>
    </row>
    <row r="2902" spans="1:10" s="42" customFormat="1" ht="22.5">
      <c r="A2902" s="106" t="s">
        <v>2909</v>
      </c>
      <c r="B2902" s="1076" t="s">
        <v>3828</v>
      </c>
      <c r="C2902" s="1085"/>
      <c r="D2902" s="1085"/>
      <c r="E2902" s="1085"/>
      <c r="F2902" s="1085"/>
      <c r="G2902" s="1085"/>
      <c r="H2902" s="1085"/>
      <c r="I2902" s="1085"/>
      <c r="J2902" s="1086"/>
    </row>
    <row r="2903" spans="1:10" s="42" customFormat="1" ht="20.25">
      <c r="A2903" s="44">
        <v>1</v>
      </c>
      <c r="B2903" s="21" t="s">
        <v>23</v>
      </c>
      <c r="C2903" s="54" t="s">
        <v>23</v>
      </c>
      <c r="D2903" s="269">
        <v>0</v>
      </c>
      <c r="E2903" s="269">
        <v>0</v>
      </c>
      <c r="F2903" s="269">
        <v>0</v>
      </c>
      <c r="G2903" s="269">
        <v>0</v>
      </c>
      <c r="H2903" s="19" t="s">
        <v>23</v>
      </c>
      <c r="I2903" s="5" t="s">
        <v>23</v>
      </c>
      <c r="J2903" s="18" t="s">
        <v>23</v>
      </c>
    </row>
    <row r="2904" spans="1:10" s="42" customFormat="1" ht="22.5">
      <c r="A2904" s="106" t="s">
        <v>2909</v>
      </c>
      <c r="B2904" s="153" t="s">
        <v>3829</v>
      </c>
      <c r="C2904" s="155"/>
      <c r="D2904" s="23">
        <v>0</v>
      </c>
      <c r="E2904" s="23">
        <v>0</v>
      </c>
      <c r="F2904" s="23">
        <v>0</v>
      </c>
      <c r="G2904" s="23">
        <v>0</v>
      </c>
      <c r="H2904" s="26" t="s">
        <v>23</v>
      </c>
      <c r="I2904" s="105" t="s">
        <v>23</v>
      </c>
      <c r="J2904" s="26" t="s">
        <v>23</v>
      </c>
    </row>
    <row r="2905" spans="1:10" s="42" customFormat="1" ht="22.5">
      <c r="A2905" s="106" t="s">
        <v>2911</v>
      </c>
      <c r="B2905" s="1076" t="s">
        <v>3830</v>
      </c>
      <c r="C2905" s="1085"/>
      <c r="D2905" s="1085"/>
      <c r="E2905" s="1085"/>
      <c r="F2905" s="1085"/>
      <c r="G2905" s="1085"/>
      <c r="H2905" s="1085"/>
      <c r="I2905" s="1085"/>
      <c r="J2905" s="1086"/>
    </row>
    <row r="2906" spans="1:10" s="42" customFormat="1" ht="20.25">
      <c r="A2906" s="44">
        <v>1</v>
      </c>
      <c r="B2906" s="54" t="s">
        <v>23</v>
      </c>
      <c r="C2906" s="54" t="s">
        <v>23</v>
      </c>
      <c r="D2906" s="269">
        <v>0</v>
      </c>
      <c r="E2906" s="269">
        <v>0</v>
      </c>
      <c r="F2906" s="269">
        <v>0</v>
      </c>
      <c r="G2906" s="269">
        <v>0</v>
      </c>
      <c r="H2906" s="281" t="s">
        <v>23</v>
      </c>
      <c r="I2906" s="17" t="s">
        <v>23</v>
      </c>
      <c r="J2906" s="18" t="s">
        <v>23</v>
      </c>
    </row>
    <row r="2907" spans="1:10" s="42" customFormat="1" ht="22.5">
      <c r="A2907" s="106" t="s">
        <v>2911</v>
      </c>
      <c r="B2907" s="153" t="s">
        <v>3831</v>
      </c>
      <c r="C2907" s="155"/>
      <c r="D2907" s="23">
        <v>0</v>
      </c>
      <c r="E2907" s="23">
        <v>0</v>
      </c>
      <c r="F2907" s="23">
        <v>0</v>
      </c>
      <c r="G2907" s="23">
        <v>0</v>
      </c>
      <c r="H2907" s="26" t="s">
        <v>23</v>
      </c>
      <c r="I2907" s="105" t="s">
        <v>23</v>
      </c>
      <c r="J2907" s="26" t="s">
        <v>23</v>
      </c>
    </row>
    <row r="2908" spans="1:10" s="42" customFormat="1" ht="22.5">
      <c r="A2908" s="106" t="s">
        <v>2913</v>
      </c>
      <c r="B2908" s="1076" t="s">
        <v>3832</v>
      </c>
      <c r="C2908" s="1085"/>
      <c r="D2908" s="1085"/>
      <c r="E2908" s="1085"/>
      <c r="F2908" s="1085"/>
      <c r="G2908" s="1085"/>
      <c r="H2908" s="1085"/>
      <c r="I2908" s="1085"/>
      <c r="J2908" s="1086"/>
    </row>
    <row r="2909" spans="1:10" s="42" customFormat="1" ht="60.75">
      <c r="A2909" s="44">
        <v>1</v>
      </c>
      <c r="B2909" s="483" t="s">
        <v>5144</v>
      </c>
      <c r="C2909" s="483" t="s">
        <v>5147</v>
      </c>
      <c r="D2909" s="483">
        <v>1</v>
      </c>
      <c r="E2909" s="500">
        <v>611782.5</v>
      </c>
      <c r="F2909" s="485">
        <v>0</v>
      </c>
      <c r="G2909" s="275">
        <f>E2909-F2909</f>
        <v>611782.5</v>
      </c>
      <c r="H2909" s="484">
        <v>39715</v>
      </c>
      <c r="I2909" s="483" t="s">
        <v>5148</v>
      </c>
      <c r="J2909" s="18" t="s">
        <v>23</v>
      </c>
    </row>
    <row r="2910" spans="1:10" s="42" customFormat="1" ht="101.25">
      <c r="A2910" s="44">
        <v>2</v>
      </c>
      <c r="B2910" s="483" t="s">
        <v>4427</v>
      </c>
      <c r="C2910" s="483" t="s">
        <v>5149</v>
      </c>
      <c r="D2910" s="483">
        <v>1</v>
      </c>
      <c r="E2910" s="500">
        <v>290538.71000000002</v>
      </c>
      <c r="F2910" s="485">
        <v>49806.54</v>
      </c>
      <c r="G2910" s="275">
        <f>E2910-F2910</f>
        <v>240732.17</v>
      </c>
      <c r="H2910" s="484">
        <v>41169</v>
      </c>
      <c r="I2910" s="483" t="s">
        <v>5150</v>
      </c>
      <c r="J2910" s="18"/>
    </row>
    <row r="2911" spans="1:10" s="42" customFormat="1" ht="60.75">
      <c r="A2911" s="44">
        <v>3</v>
      </c>
      <c r="B2911" s="483" t="s">
        <v>5151</v>
      </c>
      <c r="C2911" s="483" t="s">
        <v>5152</v>
      </c>
      <c r="D2911" s="483">
        <v>1</v>
      </c>
      <c r="E2911" s="500">
        <v>1005264.42</v>
      </c>
      <c r="F2911" s="485">
        <v>0</v>
      </c>
      <c r="G2911" s="275">
        <f>E2911-F2911</f>
        <v>1005264.42</v>
      </c>
      <c r="H2911" s="484">
        <v>40554</v>
      </c>
      <c r="I2911" s="483" t="s">
        <v>5153</v>
      </c>
      <c r="J2911" s="18"/>
    </row>
    <row r="2912" spans="1:10" s="42" customFormat="1" ht="145.5" customHeight="1">
      <c r="A2912" s="44">
        <v>4</v>
      </c>
      <c r="B2912" s="483" t="s">
        <v>5154</v>
      </c>
      <c r="C2912" s="483" t="s">
        <v>5155</v>
      </c>
      <c r="D2912" s="483">
        <v>1</v>
      </c>
      <c r="E2912" s="500">
        <v>95000</v>
      </c>
      <c r="F2912" s="485">
        <v>8821.56</v>
      </c>
      <c r="G2912" s="275">
        <f>E2912-F2912</f>
        <v>86178.44</v>
      </c>
      <c r="H2912" s="484">
        <v>42978</v>
      </c>
      <c r="I2912" s="483" t="s">
        <v>5156</v>
      </c>
      <c r="J2912" s="18"/>
    </row>
    <row r="2913" spans="1:10" s="375" customFormat="1" ht="136.5" customHeight="1">
      <c r="A2913" s="501">
        <v>5</v>
      </c>
      <c r="B2913" s="483" t="s">
        <v>9065</v>
      </c>
      <c r="C2913" s="483" t="s">
        <v>9066</v>
      </c>
      <c r="D2913" s="483">
        <v>1</v>
      </c>
      <c r="E2913" s="485">
        <v>278260</v>
      </c>
      <c r="F2913" s="485">
        <v>278260</v>
      </c>
      <c r="G2913" s="485">
        <v>0</v>
      </c>
      <c r="H2913" s="484">
        <v>44560</v>
      </c>
      <c r="I2913" s="483" t="s">
        <v>9067</v>
      </c>
      <c r="J2913" s="502"/>
    </row>
    <row r="2914" spans="1:10" s="375" customFormat="1" ht="136.5" customHeight="1">
      <c r="A2914" s="501">
        <v>6</v>
      </c>
      <c r="B2914" s="483" t="s">
        <v>9068</v>
      </c>
      <c r="C2914" s="483" t="s">
        <v>9066</v>
      </c>
      <c r="D2914" s="483">
        <v>1</v>
      </c>
      <c r="E2914" s="485">
        <v>66411.75</v>
      </c>
      <c r="F2914" s="485">
        <v>0</v>
      </c>
      <c r="G2914" s="485">
        <v>66411.75</v>
      </c>
      <c r="H2914" s="484">
        <v>44560</v>
      </c>
      <c r="I2914" s="483" t="s">
        <v>9067</v>
      </c>
      <c r="J2914" s="502"/>
    </row>
    <row r="2915" spans="1:10" s="375" customFormat="1" ht="136.5" customHeight="1">
      <c r="A2915" s="501">
        <v>7</v>
      </c>
      <c r="B2915" s="483" t="s">
        <v>8934</v>
      </c>
      <c r="C2915" s="483" t="s">
        <v>9066</v>
      </c>
      <c r="D2915" s="483">
        <v>1</v>
      </c>
      <c r="E2915" s="485">
        <v>93033.25</v>
      </c>
      <c r="F2915" s="485">
        <v>0</v>
      </c>
      <c r="G2915" s="485">
        <v>93033.25</v>
      </c>
      <c r="H2915" s="484">
        <v>44560</v>
      </c>
      <c r="I2915" s="483" t="s">
        <v>9067</v>
      </c>
      <c r="J2915" s="502"/>
    </row>
    <row r="2916" spans="1:10" s="375" customFormat="1" ht="136.5" customHeight="1">
      <c r="A2916" s="501">
        <v>8</v>
      </c>
      <c r="B2916" s="483" t="s">
        <v>9069</v>
      </c>
      <c r="C2916" s="483" t="s">
        <v>9066</v>
      </c>
      <c r="D2916" s="483">
        <v>1</v>
      </c>
      <c r="E2916" s="485">
        <v>62351.89</v>
      </c>
      <c r="F2916" s="485">
        <v>0</v>
      </c>
      <c r="G2916" s="485">
        <v>62351.89</v>
      </c>
      <c r="H2916" s="484">
        <v>44560</v>
      </c>
      <c r="I2916" s="483" t="s">
        <v>9067</v>
      </c>
      <c r="J2916" s="502"/>
    </row>
    <row r="2917" spans="1:10" s="375" customFormat="1" ht="136.5" customHeight="1">
      <c r="A2917" s="501">
        <v>9</v>
      </c>
      <c r="B2917" s="483" t="s">
        <v>9070</v>
      </c>
      <c r="C2917" s="483" t="s">
        <v>9066</v>
      </c>
      <c r="D2917" s="483">
        <v>1</v>
      </c>
      <c r="E2917" s="485">
        <v>286744.71999999997</v>
      </c>
      <c r="F2917" s="485">
        <v>286744.71999999997</v>
      </c>
      <c r="G2917" s="485">
        <v>0</v>
      </c>
      <c r="H2917" s="484">
        <v>44560</v>
      </c>
      <c r="I2917" s="483" t="s">
        <v>9067</v>
      </c>
      <c r="J2917" s="502"/>
    </row>
    <row r="2918" spans="1:10" s="375" customFormat="1" ht="136.5" customHeight="1">
      <c r="A2918" s="501">
        <v>10</v>
      </c>
      <c r="B2918" s="483" t="s">
        <v>9071</v>
      </c>
      <c r="C2918" s="483" t="s">
        <v>9066</v>
      </c>
      <c r="D2918" s="483">
        <v>1</v>
      </c>
      <c r="E2918" s="485">
        <v>1127608.08</v>
      </c>
      <c r="F2918" s="485">
        <v>1127608.08</v>
      </c>
      <c r="G2918" s="485">
        <v>0</v>
      </c>
      <c r="H2918" s="484">
        <v>44560</v>
      </c>
      <c r="I2918" s="483" t="s">
        <v>9067</v>
      </c>
      <c r="J2918" s="502"/>
    </row>
    <row r="2919" spans="1:10" s="42" customFormat="1" ht="22.5">
      <c r="A2919" s="106" t="s">
        <v>2913</v>
      </c>
      <c r="B2919" s="153" t="s">
        <v>3844</v>
      </c>
      <c r="C2919" s="155"/>
      <c r="D2919" s="23">
        <f>D2909+D2910+D2911+D2912+D2913+D2914+D2915+D2916+D2917+D2918</f>
        <v>10</v>
      </c>
      <c r="E2919" s="270">
        <f>SUM(E2909:E2918)</f>
        <v>3916995.3200000003</v>
      </c>
      <c r="F2919" s="177">
        <f>SUM(F2909:F2918)</f>
        <v>1751240.9</v>
      </c>
      <c r="G2919" s="177">
        <f>SUM(G2909:G2918)</f>
        <v>2165754.4200000004</v>
      </c>
      <c r="H2919" s="26" t="s">
        <v>23</v>
      </c>
      <c r="I2919" s="105" t="s">
        <v>23</v>
      </c>
      <c r="J2919" s="26" t="s">
        <v>23</v>
      </c>
    </row>
    <row r="2920" spans="1:10" s="42" customFormat="1" ht="69" customHeight="1">
      <c r="A2920" s="106" t="s">
        <v>2896</v>
      </c>
      <c r="B2920" s="1052" t="s">
        <v>5157</v>
      </c>
      <c r="C2920" s="1058"/>
      <c r="D2920" s="23">
        <f>D2904+D2907+D2919</f>
        <v>10</v>
      </c>
      <c r="E2920" s="270">
        <f>E2904+E2907+E2919</f>
        <v>3916995.3200000003</v>
      </c>
      <c r="F2920" s="503">
        <f>F2904+F2907+F2919</f>
        <v>1751240.9</v>
      </c>
      <c r="G2920" s="504">
        <f>G2904+G2907+G2919</f>
        <v>2165754.4200000004</v>
      </c>
      <c r="H2920" s="26" t="s">
        <v>23</v>
      </c>
      <c r="I2920" s="105" t="s">
        <v>23</v>
      </c>
      <c r="J2920" s="26" t="s">
        <v>23</v>
      </c>
    </row>
    <row r="2921" spans="1:10" s="42" customFormat="1" ht="27">
      <c r="A2921" s="32" t="s">
        <v>2896</v>
      </c>
      <c r="B2921" s="1065" t="s">
        <v>5158</v>
      </c>
      <c r="C2921" s="1085"/>
      <c r="D2921" s="1085"/>
      <c r="E2921" s="1085"/>
      <c r="F2921" s="1085"/>
      <c r="G2921" s="1085"/>
      <c r="H2921" s="1085"/>
      <c r="I2921" s="1085"/>
      <c r="J2921" s="1085"/>
    </row>
    <row r="2922" spans="1:10" s="42" customFormat="1" ht="22.5">
      <c r="A2922" s="106" t="s">
        <v>2909</v>
      </c>
      <c r="B2922" s="1076" t="s">
        <v>3828</v>
      </c>
      <c r="C2922" s="1085"/>
      <c r="D2922" s="1085"/>
      <c r="E2922" s="1085"/>
      <c r="F2922" s="1085"/>
      <c r="G2922" s="1085"/>
      <c r="H2922" s="1085"/>
      <c r="I2922" s="1085"/>
      <c r="J2922" s="1086"/>
    </row>
    <row r="2923" spans="1:10" s="42" customFormat="1" ht="20.25">
      <c r="A2923" s="44">
        <v>1</v>
      </c>
      <c r="B2923" s="21" t="s">
        <v>23</v>
      </c>
      <c r="C2923" s="54" t="s">
        <v>23</v>
      </c>
      <c r="D2923" s="269">
        <v>0</v>
      </c>
      <c r="E2923" s="269">
        <v>0</v>
      </c>
      <c r="F2923" s="269">
        <v>0</v>
      </c>
      <c r="G2923" s="269">
        <v>0</v>
      </c>
      <c r="H2923" s="19" t="s">
        <v>23</v>
      </c>
      <c r="I2923" s="5" t="s">
        <v>23</v>
      </c>
      <c r="J2923" s="18" t="s">
        <v>23</v>
      </c>
    </row>
    <row r="2924" spans="1:10" s="42" customFormat="1" ht="22.5">
      <c r="A2924" s="106" t="s">
        <v>2909</v>
      </c>
      <c r="B2924" s="153" t="s">
        <v>3829</v>
      </c>
      <c r="C2924" s="155"/>
      <c r="D2924" s="23">
        <v>0</v>
      </c>
      <c r="E2924" s="23">
        <v>0</v>
      </c>
      <c r="F2924" s="23">
        <v>0</v>
      </c>
      <c r="G2924" s="23">
        <v>0</v>
      </c>
      <c r="H2924" s="26" t="s">
        <v>23</v>
      </c>
      <c r="I2924" s="105" t="s">
        <v>23</v>
      </c>
      <c r="J2924" s="26" t="s">
        <v>23</v>
      </c>
    </row>
    <row r="2925" spans="1:10" s="42" customFormat="1" ht="22.5">
      <c r="A2925" s="106" t="s">
        <v>5133</v>
      </c>
      <c r="B2925" s="1076" t="s">
        <v>3830</v>
      </c>
      <c r="C2925" s="1085"/>
      <c r="D2925" s="1085"/>
      <c r="E2925" s="1085"/>
      <c r="F2925" s="1085"/>
      <c r="G2925" s="1085"/>
      <c r="H2925" s="1085"/>
      <c r="I2925" s="1085"/>
      <c r="J2925" s="1086"/>
    </row>
    <row r="2926" spans="1:10" s="42" customFormat="1" ht="20.25">
      <c r="A2926" s="44">
        <v>1</v>
      </c>
      <c r="B2926" s="54" t="s">
        <v>23</v>
      </c>
      <c r="C2926" s="54" t="s">
        <v>23</v>
      </c>
      <c r="D2926" s="269">
        <v>0</v>
      </c>
      <c r="E2926" s="269">
        <v>0</v>
      </c>
      <c r="F2926" s="269">
        <v>0</v>
      </c>
      <c r="G2926" s="269">
        <v>0</v>
      </c>
      <c r="H2926" s="281" t="s">
        <v>23</v>
      </c>
      <c r="I2926" s="17" t="s">
        <v>23</v>
      </c>
      <c r="J2926" s="18" t="s">
        <v>23</v>
      </c>
    </row>
    <row r="2927" spans="1:10" s="42" customFormat="1" ht="22.5">
      <c r="A2927" s="106" t="s">
        <v>2911</v>
      </c>
      <c r="B2927" s="153" t="s">
        <v>3831</v>
      </c>
      <c r="C2927" s="155"/>
      <c r="D2927" s="23">
        <v>0</v>
      </c>
      <c r="E2927" s="23">
        <v>0</v>
      </c>
      <c r="F2927" s="23">
        <v>0</v>
      </c>
      <c r="G2927" s="23">
        <v>0</v>
      </c>
      <c r="H2927" s="26" t="s">
        <v>23</v>
      </c>
      <c r="I2927" s="105" t="s">
        <v>23</v>
      </c>
      <c r="J2927" s="26" t="s">
        <v>23</v>
      </c>
    </row>
    <row r="2928" spans="1:10" s="42" customFormat="1" ht="22.5">
      <c r="A2928" s="106" t="s">
        <v>2913</v>
      </c>
      <c r="B2928" s="1076" t="s">
        <v>3832</v>
      </c>
      <c r="C2928" s="1085"/>
      <c r="D2928" s="1085"/>
      <c r="E2928" s="1085"/>
      <c r="F2928" s="1085"/>
      <c r="G2928" s="1085"/>
      <c r="H2928" s="1085"/>
      <c r="I2928" s="1085"/>
      <c r="J2928" s="1086"/>
    </row>
    <row r="2929" spans="1:10" s="42" customFormat="1" ht="110.25" customHeight="1">
      <c r="A2929" s="44">
        <v>1</v>
      </c>
      <c r="B2929" s="501" t="s">
        <v>5159</v>
      </c>
      <c r="C2929" s="505" t="s">
        <v>5160</v>
      </c>
      <c r="D2929" s="506">
        <v>1</v>
      </c>
      <c r="E2929" s="482">
        <v>429290.53</v>
      </c>
      <c r="F2929" s="482">
        <f t="shared" ref="F2929:F2937" si="85">SUM(E2929-G2929)</f>
        <v>0</v>
      </c>
      <c r="G2929" s="507">
        <v>429290.53</v>
      </c>
      <c r="H2929" s="508" t="s">
        <v>2967</v>
      </c>
      <c r="I2929" s="483" t="s">
        <v>6239</v>
      </c>
      <c r="J2929" s="163"/>
    </row>
    <row r="2930" spans="1:10" s="42" customFormat="1" ht="113.25" customHeight="1">
      <c r="A2930" s="44">
        <v>2</v>
      </c>
      <c r="B2930" s="501" t="s">
        <v>5159</v>
      </c>
      <c r="C2930" s="509" t="s">
        <v>5161</v>
      </c>
      <c r="D2930" s="506">
        <v>1</v>
      </c>
      <c r="E2930" s="482">
        <v>429289</v>
      </c>
      <c r="F2930" s="482">
        <f t="shared" si="85"/>
        <v>0</v>
      </c>
      <c r="G2930" s="507">
        <v>429289</v>
      </c>
      <c r="H2930" s="508" t="s">
        <v>2967</v>
      </c>
      <c r="I2930" s="483" t="s">
        <v>6239</v>
      </c>
      <c r="J2930" s="163"/>
    </row>
    <row r="2931" spans="1:10" s="42" customFormat="1" ht="117.75" customHeight="1">
      <c r="A2931" s="44">
        <v>3</v>
      </c>
      <c r="B2931" s="501" t="s">
        <v>5159</v>
      </c>
      <c r="C2931" s="510" t="s">
        <v>5162</v>
      </c>
      <c r="D2931" s="506">
        <v>1</v>
      </c>
      <c r="E2931" s="482">
        <v>68250</v>
      </c>
      <c r="F2931" s="482">
        <f t="shared" si="85"/>
        <v>0</v>
      </c>
      <c r="G2931" s="507">
        <v>68250</v>
      </c>
      <c r="H2931" s="508" t="s">
        <v>2967</v>
      </c>
      <c r="I2931" s="483" t="s">
        <v>6239</v>
      </c>
      <c r="J2931" s="163"/>
    </row>
    <row r="2932" spans="1:10" s="42" customFormat="1" ht="108.75" customHeight="1">
      <c r="A2932" s="44">
        <v>4</v>
      </c>
      <c r="B2932" s="501" t="s">
        <v>5163</v>
      </c>
      <c r="C2932" s="511" t="s">
        <v>5164</v>
      </c>
      <c r="D2932" s="506">
        <v>1</v>
      </c>
      <c r="E2932" s="482">
        <v>756465.31</v>
      </c>
      <c r="F2932" s="482">
        <v>0</v>
      </c>
      <c r="G2932" s="507">
        <f>E2932-F2932</f>
        <v>756465.31</v>
      </c>
      <c r="H2932" s="508" t="s">
        <v>2967</v>
      </c>
      <c r="I2932" s="483" t="s">
        <v>6239</v>
      </c>
      <c r="J2932" s="163"/>
    </row>
    <row r="2933" spans="1:10" s="42" customFormat="1" ht="108.75" customHeight="1">
      <c r="A2933" s="44">
        <v>5</v>
      </c>
      <c r="B2933" s="501" t="s">
        <v>5165</v>
      </c>
      <c r="C2933" s="505" t="s">
        <v>5166</v>
      </c>
      <c r="D2933" s="506">
        <v>1</v>
      </c>
      <c r="E2933" s="482">
        <v>593669.59</v>
      </c>
      <c r="F2933" s="482">
        <v>0</v>
      </c>
      <c r="G2933" s="507">
        <f>E2933-F2933</f>
        <v>593669.59</v>
      </c>
      <c r="H2933" s="508" t="s">
        <v>2967</v>
      </c>
      <c r="I2933" s="483" t="s">
        <v>6239</v>
      </c>
      <c r="J2933" s="163"/>
    </row>
    <row r="2934" spans="1:10" s="42" customFormat="1" ht="110.25" customHeight="1">
      <c r="A2934" s="44">
        <v>6</v>
      </c>
      <c r="B2934" s="501" t="s">
        <v>5167</v>
      </c>
      <c r="C2934" s="505" t="s">
        <v>5168</v>
      </c>
      <c r="D2934" s="506">
        <v>1</v>
      </c>
      <c r="E2934" s="482">
        <v>298036.21999999997</v>
      </c>
      <c r="F2934" s="482">
        <v>8868.17</v>
      </c>
      <c r="G2934" s="507">
        <f>E2934-F2934</f>
        <v>289168.05</v>
      </c>
      <c r="H2934" s="508" t="s">
        <v>2967</v>
      </c>
      <c r="I2934" s="483" t="s">
        <v>6239</v>
      </c>
      <c r="J2934" s="163"/>
    </row>
    <row r="2935" spans="1:10" s="42" customFormat="1" ht="111.75" customHeight="1">
      <c r="A2935" s="44">
        <v>7</v>
      </c>
      <c r="B2935" s="501" t="s">
        <v>5169</v>
      </c>
      <c r="C2935" s="505" t="s">
        <v>5170</v>
      </c>
      <c r="D2935" s="506">
        <v>1</v>
      </c>
      <c r="E2935" s="482">
        <v>205638.78</v>
      </c>
      <c r="F2935" s="482">
        <v>11260.41</v>
      </c>
      <c r="G2935" s="507">
        <f>E2935-F2935</f>
        <v>194378.37</v>
      </c>
      <c r="H2935" s="508" t="s">
        <v>2967</v>
      </c>
      <c r="I2935" s="483" t="s">
        <v>6239</v>
      </c>
      <c r="J2935" s="163"/>
    </row>
    <row r="2936" spans="1:10" s="42" customFormat="1" ht="108.75" customHeight="1">
      <c r="A2936" s="44">
        <v>8</v>
      </c>
      <c r="B2936" s="501" t="s">
        <v>5171</v>
      </c>
      <c r="C2936" s="505" t="s">
        <v>5172</v>
      </c>
      <c r="D2936" s="506">
        <v>1</v>
      </c>
      <c r="E2936" s="482">
        <v>2028276</v>
      </c>
      <c r="F2936" s="482">
        <f t="shared" si="85"/>
        <v>0</v>
      </c>
      <c r="G2936" s="507">
        <v>2028276</v>
      </c>
      <c r="H2936" s="508" t="s">
        <v>2967</v>
      </c>
      <c r="I2936" s="483" t="s">
        <v>6239</v>
      </c>
      <c r="J2936" s="163"/>
    </row>
    <row r="2937" spans="1:10" s="42" customFormat="1" ht="117.75" customHeight="1">
      <c r="A2937" s="44">
        <v>9</v>
      </c>
      <c r="B2937" s="501" t="s">
        <v>3849</v>
      </c>
      <c r="C2937" s="505" t="s">
        <v>3849</v>
      </c>
      <c r="D2937" s="506">
        <v>1</v>
      </c>
      <c r="E2937" s="482">
        <v>41215.589999999997</v>
      </c>
      <c r="F2937" s="482">
        <f t="shared" si="85"/>
        <v>0</v>
      </c>
      <c r="G2937" s="507">
        <v>41215.589999999997</v>
      </c>
      <c r="H2937" s="508" t="s">
        <v>2967</v>
      </c>
      <c r="I2937" s="483" t="s">
        <v>6239</v>
      </c>
      <c r="J2937" s="163"/>
    </row>
    <row r="2938" spans="1:10" s="42" customFormat="1" ht="69.75" customHeight="1">
      <c r="A2938" s="44">
        <v>10</v>
      </c>
      <c r="B2938" s="501" t="s">
        <v>5159</v>
      </c>
      <c r="C2938" s="510" t="s">
        <v>9072</v>
      </c>
      <c r="D2938" s="506">
        <v>1</v>
      </c>
      <c r="E2938" s="482">
        <v>262069.5</v>
      </c>
      <c r="F2938" s="482">
        <v>262069.5</v>
      </c>
      <c r="G2938" s="507">
        <f>E2938-F2938</f>
        <v>0</v>
      </c>
      <c r="H2938" s="508">
        <v>44560</v>
      </c>
      <c r="I2938" s="483" t="s">
        <v>9073</v>
      </c>
      <c r="J2938" s="163"/>
    </row>
    <row r="2939" spans="1:10" s="514" customFormat="1" ht="22.5">
      <c r="A2939" s="106" t="s">
        <v>2913</v>
      </c>
      <c r="B2939" s="107" t="s">
        <v>3844</v>
      </c>
      <c r="C2939" s="107"/>
      <c r="D2939" s="107">
        <f>D2929+D2930+D2931+D2932+D2933+D2934+D2935+D2936+D2937+D2938</f>
        <v>10</v>
      </c>
      <c r="E2939" s="512">
        <f>E2929+E2930+E2931+E2932+E2933+E2934+E2935+E2936+E2937+E2938</f>
        <v>5112200.5199999996</v>
      </c>
      <c r="F2939" s="513">
        <f>F2929+F2930+F2931+F2932+F2933+F2934+F2935+F2936+F2937+F2938</f>
        <v>282198.08</v>
      </c>
      <c r="G2939" s="512">
        <f>G2929+G2930+G2931+G2932+G2933+G2934+G2935+G2936+G2937+G2938</f>
        <v>4830002.4399999995</v>
      </c>
      <c r="H2939" s="62" t="s">
        <v>23</v>
      </c>
      <c r="I2939" s="107" t="s">
        <v>23</v>
      </c>
      <c r="J2939" s="26" t="s">
        <v>23</v>
      </c>
    </row>
    <row r="2940" spans="1:10" s="42" customFormat="1" ht="52.5" customHeight="1">
      <c r="A2940" s="106" t="s">
        <v>2896</v>
      </c>
      <c r="B2940" s="1052" t="s">
        <v>5173</v>
      </c>
      <c r="C2940" s="1058"/>
      <c r="D2940" s="23">
        <v>10</v>
      </c>
      <c r="E2940" s="270">
        <f>E2924+E2927+E2939</f>
        <v>5112200.5199999996</v>
      </c>
      <c r="F2940" s="270">
        <f>F2924+F2927+F2939</f>
        <v>282198.08</v>
      </c>
      <c r="G2940" s="271">
        <f>G2924+G2927+G2939</f>
        <v>4830002.4399999995</v>
      </c>
      <c r="H2940" s="26" t="s">
        <v>23</v>
      </c>
      <c r="I2940" s="105" t="s">
        <v>23</v>
      </c>
      <c r="J2940" s="26" t="s">
        <v>23</v>
      </c>
    </row>
    <row r="2941" spans="1:10" s="42" customFormat="1" ht="27">
      <c r="A2941" s="32" t="s">
        <v>2896</v>
      </c>
      <c r="B2941" s="1065" t="s">
        <v>5174</v>
      </c>
      <c r="C2941" s="1085"/>
      <c r="D2941" s="1085"/>
      <c r="E2941" s="1085"/>
      <c r="F2941" s="1085"/>
      <c r="G2941" s="1085"/>
      <c r="H2941" s="1085"/>
      <c r="I2941" s="1085"/>
      <c r="J2941" s="1085"/>
    </row>
    <row r="2942" spans="1:10" s="42" customFormat="1" ht="22.5">
      <c r="A2942" s="106" t="s">
        <v>2909</v>
      </c>
      <c r="B2942" s="1076" t="s">
        <v>3828</v>
      </c>
      <c r="C2942" s="1085"/>
      <c r="D2942" s="1085"/>
      <c r="E2942" s="1085"/>
      <c r="F2942" s="1085"/>
      <c r="G2942" s="1085"/>
      <c r="H2942" s="1085"/>
      <c r="I2942" s="1085"/>
      <c r="J2942" s="1086"/>
    </row>
    <row r="2943" spans="1:10" s="42" customFormat="1" ht="22.5" customHeight="1">
      <c r="A2943" s="44"/>
      <c r="B2943" s="15" t="s">
        <v>23</v>
      </c>
      <c r="C2943" s="15" t="s">
        <v>23</v>
      </c>
      <c r="D2943" s="480">
        <v>0</v>
      </c>
      <c r="E2943" s="515">
        <v>0</v>
      </c>
      <c r="F2943" s="516">
        <v>0</v>
      </c>
      <c r="G2943" s="399">
        <v>0</v>
      </c>
      <c r="H2943" s="20" t="s">
        <v>23</v>
      </c>
      <c r="I2943" s="44" t="s">
        <v>23</v>
      </c>
      <c r="J2943" s="18"/>
    </row>
    <row r="2944" spans="1:10" s="42" customFormat="1" ht="22.5">
      <c r="A2944" s="106" t="s">
        <v>2909</v>
      </c>
      <c r="B2944" s="153" t="s">
        <v>3829</v>
      </c>
      <c r="C2944" s="155"/>
      <c r="D2944" s="480">
        <v>0</v>
      </c>
      <c r="E2944" s="515">
        <v>0</v>
      </c>
      <c r="F2944" s="516">
        <v>0</v>
      </c>
      <c r="G2944" s="399">
        <v>0</v>
      </c>
      <c r="H2944" s="26" t="s">
        <v>23</v>
      </c>
      <c r="I2944" s="105" t="s">
        <v>23</v>
      </c>
      <c r="J2944" s="26" t="s">
        <v>23</v>
      </c>
    </row>
    <row r="2945" spans="1:10" s="42" customFormat="1" ht="22.5">
      <c r="A2945" s="106" t="s">
        <v>5133</v>
      </c>
      <c r="B2945" s="1076" t="s">
        <v>3830</v>
      </c>
      <c r="C2945" s="1085"/>
      <c r="D2945" s="1085"/>
      <c r="E2945" s="1085"/>
      <c r="F2945" s="1085"/>
      <c r="G2945" s="1085"/>
      <c r="H2945" s="1085"/>
      <c r="I2945" s="1085"/>
      <c r="J2945" s="1086"/>
    </row>
    <row r="2946" spans="1:10" s="42" customFormat="1" ht="20.25">
      <c r="A2946" s="44">
        <v>1</v>
      </c>
      <c r="B2946" s="54" t="s">
        <v>23</v>
      </c>
      <c r="C2946" s="54" t="s">
        <v>23</v>
      </c>
      <c r="D2946" s="269">
        <v>0</v>
      </c>
      <c r="E2946" s="269">
        <v>0</v>
      </c>
      <c r="F2946" s="269">
        <v>0</v>
      </c>
      <c r="G2946" s="269">
        <v>0</v>
      </c>
      <c r="H2946" s="281" t="s">
        <v>23</v>
      </c>
      <c r="I2946" s="17" t="s">
        <v>23</v>
      </c>
      <c r="J2946" s="18" t="s">
        <v>23</v>
      </c>
    </row>
    <row r="2947" spans="1:10" s="42" customFormat="1" ht="22.5">
      <c r="A2947" s="106" t="s">
        <v>2911</v>
      </c>
      <c r="B2947" s="153" t="s">
        <v>3831</v>
      </c>
      <c r="C2947" s="155"/>
      <c r="D2947" s="23">
        <v>0</v>
      </c>
      <c r="E2947" s="23">
        <v>0</v>
      </c>
      <c r="F2947" s="23">
        <v>0</v>
      </c>
      <c r="G2947" s="23">
        <v>0</v>
      </c>
      <c r="H2947" s="26" t="s">
        <v>23</v>
      </c>
      <c r="I2947" s="105" t="s">
        <v>23</v>
      </c>
      <c r="J2947" s="26" t="s">
        <v>23</v>
      </c>
    </row>
    <row r="2948" spans="1:10" s="42" customFormat="1" ht="22.5">
      <c r="A2948" s="106" t="s">
        <v>2913</v>
      </c>
      <c r="B2948" s="1076" t="s">
        <v>3832</v>
      </c>
      <c r="C2948" s="1085"/>
      <c r="D2948" s="1085"/>
      <c r="E2948" s="1085"/>
      <c r="F2948" s="1085"/>
      <c r="G2948" s="1085"/>
      <c r="H2948" s="1085"/>
      <c r="I2948" s="1085"/>
      <c r="J2948" s="1086"/>
    </row>
    <row r="2949" spans="1:10" s="42" customFormat="1" ht="93.75">
      <c r="A2949" s="44">
        <v>1</v>
      </c>
      <c r="B2949" s="517" t="s">
        <v>5879</v>
      </c>
      <c r="C2949" s="518" t="s">
        <v>9074</v>
      </c>
      <c r="D2949" s="519">
        <v>1</v>
      </c>
      <c r="E2949" s="520">
        <v>733330</v>
      </c>
      <c r="F2949" s="520">
        <v>374375.57</v>
      </c>
      <c r="G2949" s="520">
        <f t="shared" ref="G2949:G2962" si="86">E2949-F2949</f>
        <v>358954.43</v>
      </c>
      <c r="H2949" s="387" t="s">
        <v>1109</v>
      </c>
      <c r="I2949" s="477" t="s">
        <v>2987</v>
      </c>
      <c r="J2949" s="18" t="s">
        <v>23</v>
      </c>
    </row>
    <row r="2950" spans="1:10" s="42" customFormat="1" ht="96.75" customHeight="1">
      <c r="A2950" s="44">
        <v>2</v>
      </c>
      <c r="B2950" s="521" t="s">
        <v>5880</v>
      </c>
      <c r="C2950" s="518" t="s">
        <v>9074</v>
      </c>
      <c r="D2950" s="519">
        <v>1</v>
      </c>
      <c r="E2950" s="520">
        <v>415000</v>
      </c>
      <c r="F2950" s="520">
        <v>211845.25</v>
      </c>
      <c r="G2950" s="520">
        <f t="shared" si="86"/>
        <v>203154.75</v>
      </c>
      <c r="H2950" s="387" t="s">
        <v>1109</v>
      </c>
      <c r="I2950" s="477" t="s">
        <v>2987</v>
      </c>
      <c r="J2950" s="18"/>
    </row>
    <row r="2951" spans="1:10" s="42" customFormat="1" ht="93.75">
      <c r="A2951" s="44">
        <v>3</v>
      </c>
      <c r="B2951" s="521" t="s">
        <v>4424</v>
      </c>
      <c r="C2951" s="518" t="s">
        <v>9074</v>
      </c>
      <c r="D2951" s="519">
        <v>1</v>
      </c>
      <c r="E2951" s="520">
        <v>52200</v>
      </c>
      <c r="F2951" s="520">
        <v>16737.09</v>
      </c>
      <c r="G2951" s="520">
        <f t="shared" si="86"/>
        <v>35462.910000000003</v>
      </c>
      <c r="H2951" s="387" t="s">
        <v>1109</v>
      </c>
      <c r="I2951" s="477" t="s">
        <v>2987</v>
      </c>
      <c r="J2951" s="18"/>
    </row>
    <row r="2952" spans="1:10" s="42" customFormat="1" ht="102.75" customHeight="1">
      <c r="A2952" s="44">
        <v>4</v>
      </c>
      <c r="B2952" s="521" t="s">
        <v>5881</v>
      </c>
      <c r="C2952" s="518" t="s">
        <v>9074</v>
      </c>
      <c r="D2952" s="519">
        <v>1</v>
      </c>
      <c r="E2952" s="520">
        <v>57000</v>
      </c>
      <c r="F2952" s="520">
        <v>18298.259999999998</v>
      </c>
      <c r="G2952" s="520">
        <f t="shared" si="86"/>
        <v>38701.740000000005</v>
      </c>
      <c r="H2952" s="387" t="s">
        <v>1109</v>
      </c>
      <c r="I2952" s="477" t="s">
        <v>5882</v>
      </c>
      <c r="J2952" s="18"/>
    </row>
    <row r="2953" spans="1:10" s="42" customFormat="1" ht="96.75" customHeight="1">
      <c r="A2953" s="44">
        <v>5</v>
      </c>
      <c r="B2953" s="521" t="s">
        <v>5883</v>
      </c>
      <c r="C2953" s="518" t="s">
        <v>9074</v>
      </c>
      <c r="D2953" s="519">
        <v>1</v>
      </c>
      <c r="E2953" s="520">
        <v>613000</v>
      </c>
      <c r="F2953" s="520">
        <v>106761.83</v>
      </c>
      <c r="G2953" s="520">
        <f t="shared" si="86"/>
        <v>506238.17</v>
      </c>
      <c r="H2953" s="387" t="s">
        <v>1109</v>
      </c>
      <c r="I2953" s="477" t="s">
        <v>5882</v>
      </c>
      <c r="J2953" s="18"/>
    </row>
    <row r="2954" spans="1:10" s="42" customFormat="1" ht="107.25" customHeight="1">
      <c r="A2954" s="44">
        <v>6</v>
      </c>
      <c r="B2954" s="521" t="s">
        <v>5236</v>
      </c>
      <c r="C2954" s="518" t="s">
        <v>9074</v>
      </c>
      <c r="D2954" s="519">
        <v>1</v>
      </c>
      <c r="E2954" s="520">
        <v>80855</v>
      </c>
      <c r="F2954" s="520">
        <v>28486.1</v>
      </c>
      <c r="G2954" s="520">
        <f t="shared" si="86"/>
        <v>52368.9</v>
      </c>
      <c r="H2954" s="387" t="s">
        <v>1109</v>
      </c>
      <c r="I2954" s="477" t="s">
        <v>5882</v>
      </c>
      <c r="J2954" s="18"/>
    </row>
    <row r="2955" spans="1:10" s="42" customFormat="1" ht="101.25" customHeight="1">
      <c r="A2955" s="44">
        <v>7</v>
      </c>
      <c r="B2955" s="521" t="s">
        <v>5238</v>
      </c>
      <c r="C2955" s="518" t="s">
        <v>9074</v>
      </c>
      <c r="D2955" s="519">
        <v>1</v>
      </c>
      <c r="E2955" s="520">
        <v>825370</v>
      </c>
      <c r="F2955" s="520">
        <v>490121.71</v>
      </c>
      <c r="G2955" s="520">
        <f t="shared" si="86"/>
        <v>335248.28999999998</v>
      </c>
      <c r="H2955" s="387" t="s">
        <v>1109</v>
      </c>
      <c r="I2955" s="477" t="s">
        <v>5882</v>
      </c>
      <c r="J2955" s="18"/>
    </row>
    <row r="2956" spans="1:10" s="42" customFormat="1" ht="108.75" customHeight="1">
      <c r="A2956" s="44">
        <v>8</v>
      </c>
      <c r="B2956" s="501" t="s">
        <v>5878</v>
      </c>
      <c r="C2956" s="522" t="s">
        <v>5175</v>
      </c>
      <c r="D2956" s="506">
        <v>1</v>
      </c>
      <c r="E2956" s="523">
        <v>60000</v>
      </c>
      <c r="F2956" s="520">
        <v>24287.279999999999</v>
      </c>
      <c r="G2956" s="520">
        <f t="shared" si="86"/>
        <v>35712.720000000001</v>
      </c>
      <c r="H2956" s="20" t="s">
        <v>1109</v>
      </c>
      <c r="I2956" s="44" t="s">
        <v>2987</v>
      </c>
      <c r="J2956" s="18"/>
    </row>
    <row r="2957" spans="1:10" s="42" customFormat="1" ht="101.25">
      <c r="A2957" s="44">
        <v>9</v>
      </c>
      <c r="B2957" s="501" t="s">
        <v>5176</v>
      </c>
      <c r="C2957" s="501" t="s">
        <v>9075</v>
      </c>
      <c r="D2957" s="506">
        <v>1</v>
      </c>
      <c r="E2957" s="523">
        <v>698200</v>
      </c>
      <c r="F2957" s="520">
        <v>51827.61</v>
      </c>
      <c r="G2957" s="520">
        <f t="shared" si="86"/>
        <v>646372.39</v>
      </c>
      <c r="H2957" s="20" t="s">
        <v>1109</v>
      </c>
      <c r="I2957" s="44" t="s">
        <v>2987</v>
      </c>
      <c r="J2957" s="18"/>
    </row>
    <row r="2958" spans="1:10" s="67" customFormat="1" ht="101.25">
      <c r="A2958" s="44">
        <v>10</v>
      </c>
      <c r="B2958" s="501" t="s">
        <v>5177</v>
      </c>
      <c r="C2958" s="501" t="s">
        <v>9076</v>
      </c>
      <c r="D2958" s="506">
        <v>1</v>
      </c>
      <c r="E2958" s="523">
        <v>947986.06</v>
      </c>
      <c r="F2958" s="482">
        <v>201997.16</v>
      </c>
      <c r="G2958" s="482">
        <f t="shared" si="86"/>
        <v>745988.9</v>
      </c>
      <c r="H2958" s="20" t="s">
        <v>1109</v>
      </c>
      <c r="I2958" s="44" t="s">
        <v>2987</v>
      </c>
      <c r="J2958" s="18"/>
    </row>
    <row r="2959" spans="1:10" s="67" customFormat="1" ht="101.25">
      <c r="A2959" s="44">
        <v>11</v>
      </c>
      <c r="B2959" s="501" t="s">
        <v>5178</v>
      </c>
      <c r="C2959" s="501" t="s">
        <v>9077</v>
      </c>
      <c r="D2959" s="506">
        <v>1</v>
      </c>
      <c r="E2959" s="523">
        <v>683731.59</v>
      </c>
      <c r="F2959" s="482">
        <v>145681.18</v>
      </c>
      <c r="G2959" s="482">
        <f t="shared" si="86"/>
        <v>538050.40999999992</v>
      </c>
      <c r="H2959" s="20" t="s">
        <v>1109</v>
      </c>
      <c r="I2959" s="44" t="s">
        <v>2987</v>
      </c>
      <c r="J2959" s="18"/>
    </row>
    <row r="2960" spans="1:10" s="42" customFormat="1" ht="101.25">
      <c r="A2960" s="44">
        <v>12</v>
      </c>
      <c r="B2960" s="501" t="s">
        <v>5179</v>
      </c>
      <c r="C2960" s="501" t="s">
        <v>5180</v>
      </c>
      <c r="D2960" s="506">
        <v>1</v>
      </c>
      <c r="E2960" s="523">
        <v>537209.98</v>
      </c>
      <c r="F2960" s="520">
        <v>114457.47</v>
      </c>
      <c r="G2960" s="520">
        <f t="shared" si="86"/>
        <v>422752.51</v>
      </c>
      <c r="H2960" s="20" t="s">
        <v>1109</v>
      </c>
      <c r="I2960" s="44" t="s">
        <v>2987</v>
      </c>
      <c r="J2960" s="18"/>
    </row>
    <row r="2961" spans="1:11" s="42" customFormat="1" ht="101.25">
      <c r="A2961" s="44">
        <v>13</v>
      </c>
      <c r="B2961" s="501" t="s">
        <v>5181</v>
      </c>
      <c r="C2961" s="501" t="s">
        <v>5182</v>
      </c>
      <c r="D2961" s="506">
        <v>1</v>
      </c>
      <c r="E2961" s="523">
        <v>172855.41</v>
      </c>
      <c r="F2961" s="520">
        <v>41170.06</v>
      </c>
      <c r="G2961" s="520">
        <f t="shared" si="86"/>
        <v>131685.35</v>
      </c>
      <c r="H2961" s="20" t="s">
        <v>1109</v>
      </c>
      <c r="I2961" s="44" t="s">
        <v>2987</v>
      </c>
      <c r="J2961" s="18"/>
    </row>
    <row r="2962" spans="1:11" s="42" customFormat="1" ht="101.25">
      <c r="A2962" s="44">
        <v>14</v>
      </c>
      <c r="B2962" s="501" t="s">
        <v>5183</v>
      </c>
      <c r="C2962" s="501" t="s">
        <v>5184</v>
      </c>
      <c r="D2962" s="506">
        <v>1</v>
      </c>
      <c r="E2962" s="523">
        <v>179470.2</v>
      </c>
      <c r="F2962" s="520">
        <v>43230.1</v>
      </c>
      <c r="G2962" s="520">
        <f t="shared" si="86"/>
        <v>136240.1</v>
      </c>
      <c r="H2962" s="20" t="s">
        <v>1109</v>
      </c>
      <c r="I2962" s="44" t="s">
        <v>2987</v>
      </c>
      <c r="J2962" s="18"/>
    </row>
    <row r="2963" spans="1:11" s="42" customFormat="1" ht="101.25">
      <c r="A2963" s="44">
        <v>15</v>
      </c>
      <c r="B2963" s="524" t="s">
        <v>5185</v>
      </c>
      <c r="C2963" s="524" t="s">
        <v>9077</v>
      </c>
      <c r="D2963" s="525">
        <v>1</v>
      </c>
      <c r="E2963" s="526">
        <v>45341.65</v>
      </c>
      <c r="F2963" s="527">
        <v>0</v>
      </c>
      <c r="G2963" s="528">
        <f>E2963-F2963</f>
        <v>45341.65</v>
      </c>
      <c r="H2963" s="20" t="s">
        <v>1109</v>
      </c>
      <c r="I2963" s="44" t="s">
        <v>2987</v>
      </c>
      <c r="J2963" s="18"/>
    </row>
    <row r="2964" spans="1:11" s="42" customFormat="1" ht="159.75" customHeight="1">
      <c r="A2964" s="44">
        <v>16</v>
      </c>
      <c r="B2964" s="501" t="s">
        <v>5884</v>
      </c>
      <c r="C2964" s="501" t="s">
        <v>5885</v>
      </c>
      <c r="D2964" s="506">
        <v>1</v>
      </c>
      <c r="E2964" s="513">
        <v>827208</v>
      </c>
      <c r="F2964" s="513">
        <v>661766.40000000002</v>
      </c>
      <c r="G2964" s="529">
        <f>E2964-F2964</f>
        <v>165441.59999999998</v>
      </c>
      <c r="H2964" s="20">
        <v>44195</v>
      </c>
      <c r="I2964" s="44" t="s">
        <v>5886</v>
      </c>
      <c r="J2964" s="18"/>
    </row>
    <row r="2965" spans="1:11" s="42" customFormat="1" ht="125.25" customHeight="1">
      <c r="A2965" s="44">
        <v>17</v>
      </c>
      <c r="B2965" s="501" t="s">
        <v>5887</v>
      </c>
      <c r="C2965" s="501" t="s">
        <v>5888</v>
      </c>
      <c r="D2965" s="506">
        <v>1</v>
      </c>
      <c r="E2965" s="513">
        <v>40780</v>
      </c>
      <c r="F2965" s="513">
        <v>0</v>
      </c>
      <c r="G2965" s="529">
        <f>E2965-F2965</f>
        <v>40780</v>
      </c>
      <c r="H2965" s="20">
        <v>43915</v>
      </c>
      <c r="I2965" s="44" t="s">
        <v>5889</v>
      </c>
      <c r="J2965" s="18"/>
    </row>
    <row r="2966" spans="1:11" s="534" customFormat="1" ht="113.25" customHeight="1">
      <c r="A2966" s="530">
        <v>18</v>
      </c>
      <c r="B2966" s="530" t="s">
        <v>9078</v>
      </c>
      <c r="C2966" s="530" t="s">
        <v>9079</v>
      </c>
      <c r="D2966" s="531">
        <v>1</v>
      </c>
      <c r="E2966" s="520">
        <v>98000</v>
      </c>
      <c r="F2966" s="520">
        <v>0</v>
      </c>
      <c r="G2966" s="532">
        <f>E2966-F2966</f>
        <v>98000</v>
      </c>
      <c r="H2966" s="387">
        <v>44560</v>
      </c>
      <c r="I2966" s="477" t="s">
        <v>9082</v>
      </c>
      <c r="J2966" s="533"/>
    </row>
    <row r="2967" spans="1:11" s="534" customFormat="1" ht="95.25" customHeight="1">
      <c r="A2967" s="530">
        <v>19</v>
      </c>
      <c r="B2967" s="530" t="s">
        <v>9080</v>
      </c>
      <c r="C2967" s="530"/>
      <c r="D2967" s="531">
        <v>1</v>
      </c>
      <c r="E2967" s="520">
        <v>86000</v>
      </c>
      <c r="F2967" s="520">
        <v>0</v>
      </c>
      <c r="G2967" s="532">
        <f>E2967-F2967</f>
        <v>86000</v>
      </c>
      <c r="H2967" s="387">
        <v>44558</v>
      </c>
      <c r="I2967" s="477" t="s">
        <v>9081</v>
      </c>
      <c r="J2967" s="533"/>
    </row>
    <row r="2968" spans="1:11" s="42" customFormat="1" ht="31.5" customHeight="1">
      <c r="A2968" s="106" t="s">
        <v>2913</v>
      </c>
      <c r="B2968" s="1049" t="s">
        <v>3844</v>
      </c>
      <c r="C2968" s="1058"/>
      <c r="D2968" s="10">
        <f>D2967+D2966+D2965+D2964+D2963+D2962+D2961+D2960+D2959+D2958+D2957+D2956+D2955+D2954+D2953+D2952+D2951+D2950+D2949</f>
        <v>19</v>
      </c>
      <c r="E2968" s="177">
        <f>E2967+E2966+E2965+E2964+E2963+E2962+E2961+E2960+E2959+E2958+E2957+E2956+E2955+E2954+E2953+E2952+E2951+E2950+E2949</f>
        <v>7153537.8899999997</v>
      </c>
      <c r="F2968" s="177">
        <f>SUM(F2949:F2967)</f>
        <v>2531043.0700000003</v>
      </c>
      <c r="G2968" s="535">
        <f>SUM(G2949:G2967)</f>
        <v>4622494.8199999994</v>
      </c>
      <c r="H2968" s="11" t="s">
        <v>23</v>
      </c>
      <c r="I2968" s="103" t="s">
        <v>23</v>
      </c>
      <c r="J2968" s="26" t="s">
        <v>23</v>
      </c>
    </row>
    <row r="2969" spans="1:11" s="42" customFormat="1" ht="93" customHeight="1">
      <c r="A2969" s="106" t="s">
        <v>2896</v>
      </c>
      <c r="B2969" s="1052" t="s">
        <v>5186</v>
      </c>
      <c r="C2969" s="1058"/>
      <c r="D2969" s="23">
        <f>D2944+D2947+D2968</f>
        <v>19</v>
      </c>
      <c r="E2969" s="536">
        <f>E2944+E2947+E2968</f>
        <v>7153537.8899999997</v>
      </c>
      <c r="F2969" s="536">
        <f>F2944+F2947+F2968</f>
        <v>2531043.0700000003</v>
      </c>
      <c r="G2969" s="537">
        <f>G2944+G2947+G2968</f>
        <v>4622494.8199999994</v>
      </c>
      <c r="H2969" s="26" t="s">
        <v>23</v>
      </c>
      <c r="I2969" s="105" t="s">
        <v>23</v>
      </c>
      <c r="J2969" s="26" t="s">
        <v>23</v>
      </c>
    </row>
    <row r="2970" spans="1:11" s="42" customFormat="1" ht="27">
      <c r="A2970" s="32" t="s">
        <v>2896</v>
      </c>
      <c r="B2970" s="1138" t="s">
        <v>5187</v>
      </c>
      <c r="C2970" s="1132"/>
      <c r="D2970" s="1132"/>
      <c r="E2970" s="1132"/>
      <c r="F2970" s="1132"/>
      <c r="G2970" s="1132"/>
      <c r="H2970" s="1132"/>
      <c r="I2970" s="1132"/>
      <c r="J2970" s="1132"/>
      <c r="K2970" s="1132"/>
    </row>
    <row r="2971" spans="1:11" s="42" customFormat="1" ht="22.5">
      <c r="A2971" s="106" t="s">
        <v>2909</v>
      </c>
      <c r="B2971" s="1144" t="s">
        <v>3828</v>
      </c>
      <c r="C2971" s="1132"/>
      <c r="D2971" s="1132"/>
      <c r="E2971" s="1132"/>
      <c r="F2971" s="1132"/>
      <c r="G2971" s="1132"/>
      <c r="H2971" s="1132"/>
      <c r="I2971" s="1132"/>
      <c r="J2971" s="1132"/>
      <c r="K2971" s="1132"/>
    </row>
    <row r="2972" spans="1:11" s="42" customFormat="1" ht="20.25">
      <c r="A2972" s="44">
        <v>1</v>
      </c>
      <c r="B2972" s="21" t="s">
        <v>23</v>
      </c>
      <c r="C2972" s="54" t="s">
        <v>23</v>
      </c>
      <c r="D2972" s="58">
        <v>0</v>
      </c>
      <c r="E2972" s="58">
        <v>0</v>
      </c>
      <c r="F2972" s="58">
        <v>0</v>
      </c>
      <c r="G2972" s="58">
        <v>0</v>
      </c>
      <c r="H2972" s="19" t="s">
        <v>23</v>
      </c>
      <c r="I2972" s="5" t="s">
        <v>23</v>
      </c>
      <c r="J2972" s="18" t="s">
        <v>23</v>
      </c>
    </row>
    <row r="2973" spans="1:11" s="42" customFormat="1" ht="22.5">
      <c r="A2973" s="106" t="s">
        <v>2909</v>
      </c>
      <c r="B2973" s="153" t="s">
        <v>3829</v>
      </c>
      <c r="C2973" s="155"/>
      <c r="D2973" s="55">
        <v>0</v>
      </c>
      <c r="E2973" s="55">
        <v>0</v>
      </c>
      <c r="F2973" s="55">
        <v>0</v>
      </c>
      <c r="G2973" s="55">
        <v>0</v>
      </c>
      <c r="H2973" s="26" t="s">
        <v>23</v>
      </c>
      <c r="I2973" s="105" t="s">
        <v>23</v>
      </c>
      <c r="J2973" s="26" t="s">
        <v>23</v>
      </c>
    </row>
    <row r="2974" spans="1:11" s="42" customFormat="1" ht="22.5">
      <c r="A2974" s="106" t="s">
        <v>5133</v>
      </c>
      <c r="B2974" s="1144" t="s">
        <v>3830</v>
      </c>
      <c r="C2974" s="1132"/>
      <c r="D2974" s="1132"/>
      <c r="E2974" s="1132"/>
      <c r="F2974" s="1132"/>
      <c r="G2974" s="1132"/>
      <c r="H2974" s="1132"/>
      <c r="I2974" s="1132"/>
      <c r="J2974" s="1132"/>
      <c r="K2974" s="1132"/>
    </row>
    <row r="2975" spans="1:11" s="42" customFormat="1" ht="20.25">
      <c r="A2975" s="44">
        <v>1</v>
      </c>
      <c r="B2975" s="54" t="s">
        <v>23</v>
      </c>
      <c r="C2975" s="54" t="s">
        <v>23</v>
      </c>
      <c r="D2975" s="58">
        <v>0</v>
      </c>
      <c r="E2975" s="58">
        <v>0</v>
      </c>
      <c r="F2975" s="58">
        <v>0</v>
      </c>
      <c r="G2975" s="58">
        <v>0</v>
      </c>
      <c r="H2975" s="281" t="s">
        <v>23</v>
      </c>
      <c r="I2975" s="17" t="s">
        <v>23</v>
      </c>
      <c r="J2975" s="18" t="s">
        <v>23</v>
      </c>
    </row>
    <row r="2976" spans="1:11" s="42" customFormat="1" ht="22.5">
      <c r="A2976" s="106" t="s">
        <v>2911</v>
      </c>
      <c r="B2976" s="153" t="s">
        <v>3831</v>
      </c>
      <c r="C2976" s="155"/>
      <c r="D2976" s="55">
        <v>0</v>
      </c>
      <c r="E2976" s="55">
        <v>0</v>
      </c>
      <c r="F2976" s="55">
        <v>0</v>
      </c>
      <c r="G2976" s="55">
        <v>0</v>
      </c>
      <c r="H2976" s="26" t="s">
        <v>23</v>
      </c>
      <c r="I2976" s="105" t="s">
        <v>23</v>
      </c>
      <c r="J2976" s="26" t="s">
        <v>23</v>
      </c>
    </row>
    <row r="2977" spans="1:11" s="42" customFormat="1" ht="22.5">
      <c r="A2977" s="106" t="s">
        <v>2913</v>
      </c>
      <c r="B2977" s="1144" t="s">
        <v>3832</v>
      </c>
      <c r="C2977" s="1132"/>
      <c r="D2977" s="1132"/>
      <c r="E2977" s="1132"/>
      <c r="F2977" s="1132"/>
      <c r="G2977" s="1132"/>
      <c r="H2977" s="1132"/>
      <c r="I2977" s="1132"/>
      <c r="J2977" s="1132"/>
      <c r="K2977" s="1132"/>
    </row>
    <row r="2978" spans="1:11" s="67" customFormat="1" ht="60.75">
      <c r="A2978" s="44">
        <v>1</v>
      </c>
      <c r="B2978" s="483" t="s">
        <v>5189</v>
      </c>
      <c r="C2978" s="483" t="s">
        <v>9097</v>
      </c>
      <c r="D2978" s="483">
        <v>1</v>
      </c>
      <c r="E2978" s="500">
        <v>2800000</v>
      </c>
      <c r="F2978" s="538">
        <v>619999.85</v>
      </c>
      <c r="G2978" s="539">
        <f>E2978-F2978</f>
        <v>2180000.15</v>
      </c>
      <c r="H2978" s="484">
        <v>43466</v>
      </c>
      <c r="I2978" s="483" t="s">
        <v>5188</v>
      </c>
      <c r="J2978" s="18"/>
    </row>
    <row r="2979" spans="1:11" s="67" customFormat="1" ht="60.75">
      <c r="A2979" s="44">
        <v>2</v>
      </c>
      <c r="B2979" s="483" t="s">
        <v>5190</v>
      </c>
      <c r="C2979" s="483" t="s">
        <v>5191</v>
      </c>
      <c r="D2979" s="483">
        <v>1</v>
      </c>
      <c r="E2979" s="500">
        <v>609906.15</v>
      </c>
      <c r="F2979" s="538">
        <v>147029.01</v>
      </c>
      <c r="G2979" s="539">
        <f>E2979-F2979</f>
        <v>462877.14</v>
      </c>
      <c r="H2979" s="484">
        <v>43466</v>
      </c>
      <c r="I2979" s="483" t="s">
        <v>5188</v>
      </c>
      <c r="J2979" s="18"/>
    </row>
    <row r="2980" spans="1:11" s="67" customFormat="1" ht="60.75">
      <c r="A2980" s="44">
        <v>3</v>
      </c>
      <c r="B2980" s="483" t="s">
        <v>5190</v>
      </c>
      <c r="C2980" s="483" t="s">
        <v>5192</v>
      </c>
      <c r="D2980" s="483">
        <v>1</v>
      </c>
      <c r="E2980" s="500">
        <v>316733</v>
      </c>
      <c r="F2980" s="538">
        <v>70133.84</v>
      </c>
      <c r="G2980" s="539">
        <f>E2980-F2980</f>
        <v>246599.16</v>
      </c>
      <c r="H2980" s="484">
        <v>43466</v>
      </c>
      <c r="I2980" s="483" t="s">
        <v>5188</v>
      </c>
      <c r="J2980" s="18"/>
    </row>
    <row r="2981" spans="1:11" s="67" customFormat="1" ht="60.75">
      <c r="A2981" s="44">
        <v>4</v>
      </c>
      <c r="B2981" s="483" t="s">
        <v>5190</v>
      </c>
      <c r="C2981" s="501" t="s">
        <v>9083</v>
      </c>
      <c r="D2981" s="15">
        <v>1</v>
      </c>
      <c r="E2981" s="523">
        <v>230641.2</v>
      </c>
      <c r="F2981" s="538">
        <v>59719.19</v>
      </c>
      <c r="G2981" s="539">
        <f>E2981-F2981</f>
        <v>170922.01</v>
      </c>
      <c r="H2981" s="80">
        <v>43466</v>
      </c>
      <c r="I2981" s="483" t="s">
        <v>5188</v>
      </c>
      <c r="J2981" s="18"/>
    </row>
    <row r="2982" spans="1:11" s="375" customFormat="1" ht="60.75">
      <c r="A2982" s="501">
        <v>5</v>
      </c>
      <c r="B2982" s="15" t="s">
        <v>9084</v>
      </c>
      <c r="C2982" s="501" t="s">
        <v>5316</v>
      </c>
      <c r="D2982" s="501">
        <v>1</v>
      </c>
      <c r="E2982" s="540">
        <v>90000</v>
      </c>
      <c r="F2982" s="538">
        <f t="shared" ref="F2982:F2983" si="87">E2982-G2982</f>
        <v>0</v>
      </c>
      <c r="G2982" s="540">
        <v>90000</v>
      </c>
      <c r="H2982" s="541">
        <v>44536</v>
      </c>
      <c r="I2982" s="542" t="s">
        <v>9085</v>
      </c>
      <c r="J2982" s="543" t="s">
        <v>23</v>
      </c>
    </row>
    <row r="2983" spans="1:11" s="534" customFormat="1" ht="46.5" customHeight="1">
      <c r="A2983" s="530">
        <v>6</v>
      </c>
      <c r="B2983" s="15" t="s">
        <v>9086</v>
      </c>
      <c r="C2983" s="530"/>
      <c r="D2983" s="501">
        <v>1</v>
      </c>
      <c r="E2983" s="540">
        <v>86000</v>
      </c>
      <c r="F2983" s="538">
        <f t="shared" si="87"/>
        <v>0</v>
      </c>
      <c r="G2983" s="540">
        <v>86000</v>
      </c>
      <c r="H2983" s="541">
        <v>44558</v>
      </c>
      <c r="I2983" s="542" t="s">
        <v>9087</v>
      </c>
      <c r="J2983" s="533"/>
    </row>
    <row r="2984" spans="1:11" s="42" customFormat="1" ht="28.5" customHeight="1">
      <c r="A2984" s="106"/>
      <c r="B2984" s="1052" t="s">
        <v>3844</v>
      </c>
      <c r="C2984" s="1058"/>
      <c r="D2984" s="23">
        <f>D2978+D2979+D2980+D2981+D2982+D2983</f>
        <v>6</v>
      </c>
      <c r="E2984" s="388">
        <f>E2978+E2979+E2980+E2981+E2982+E2983</f>
        <v>4133280.35</v>
      </c>
      <c r="F2984" s="388">
        <f>F2978+F2979+F2980+F2981+F2982+F2983</f>
        <v>896881.8899999999</v>
      </c>
      <c r="G2984" s="271">
        <f>G2978+G2979+G2980+G2981+G2982+G2983</f>
        <v>3236398.46</v>
      </c>
      <c r="H2984" s="26" t="s">
        <v>23</v>
      </c>
      <c r="I2984" s="105" t="s">
        <v>23</v>
      </c>
      <c r="J2984" s="26" t="s">
        <v>23</v>
      </c>
    </row>
    <row r="2985" spans="1:11" s="42" customFormat="1" ht="93" customHeight="1">
      <c r="A2985" s="106" t="s">
        <v>2896</v>
      </c>
      <c r="B2985" s="1052" t="s">
        <v>5193</v>
      </c>
      <c r="C2985" s="1058"/>
      <c r="D2985" s="23">
        <f>D2973+D2976+D2984</f>
        <v>6</v>
      </c>
      <c r="E2985" s="270">
        <f>E2973+E2976+E2984</f>
        <v>4133280.35</v>
      </c>
      <c r="F2985" s="270">
        <f>F2973+F2976+F2984</f>
        <v>896881.8899999999</v>
      </c>
      <c r="G2985" s="271">
        <f>G2973+G2976+G2984</f>
        <v>3236398.46</v>
      </c>
      <c r="H2985" s="26" t="s">
        <v>23</v>
      </c>
      <c r="I2985" s="105" t="s">
        <v>23</v>
      </c>
      <c r="J2985" s="26" t="s">
        <v>23</v>
      </c>
    </row>
    <row r="2986" spans="1:11" s="42" customFormat="1" ht="27">
      <c r="A2986" s="32" t="s">
        <v>2896</v>
      </c>
      <c r="B2986" s="1065" t="s">
        <v>5194</v>
      </c>
      <c r="C2986" s="1085"/>
      <c r="D2986" s="1085"/>
      <c r="E2986" s="1085"/>
      <c r="F2986" s="1085"/>
      <c r="G2986" s="1085"/>
      <c r="H2986" s="1085"/>
      <c r="I2986" s="1085"/>
      <c r="J2986" s="1085"/>
    </row>
    <row r="2987" spans="1:11" s="42" customFormat="1" ht="22.5">
      <c r="A2987" s="106" t="s">
        <v>2909</v>
      </c>
      <c r="B2987" s="1076" t="s">
        <v>3828</v>
      </c>
      <c r="C2987" s="1085"/>
      <c r="D2987" s="1085"/>
      <c r="E2987" s="1085"/>
      <c r="F2987" s="1085"/>
      <c r="G2987" s="1085"/>
      <c r="H2987" s="1085"/>
      <c r="I2987" s="1085"/>
      <c r="J2987" s="1086"/>
    </row>
    <row r="2988" spans="1:11" s="42" customFormat="1" ht="20.25">
      <c r="A2988" s="44">
        <v>1</v>
      </c>
      <c r="B2988" s="21" t="s">
        <v>23</v>
      </c>
      <c r="C2988" s="54" t="s">
        <v>23</v>
      </c>
      <c r="D2988" s="58">
        <v>0</v>
      </c>
      <c r="E2988" s="58">
        <v>0</v>
      </c>
      <c r="F2988" s="58">
        <v>0</v>
      </c>
      <c r="G2988" s="58">
        <v>0</v>
      </c>
      <c r="H2988" s="19" t="s">
        <v>23</v>
      </c>
      <c r="I2988" s="5" t="s">
        <v>23</v>
      </c>
      <c r="J2988" s="18" t="s">
        <v>23</v>
      </c>
    </row>
    <row r="2989" spans="1:11" s="42" customFormat="1" ht="22.5">
      <c r="A2989" s="106" t="s">
        <v>2909</v>
      </c>
      <c r="B2989" s="153" t="s">
        <v>3829</v>
      </c>
      <c r="C2989" s="155"/>
      <c r="D2989" s="55">
        <v>0</v>
      </c>
      <c r="E2989" s="55">
        <v>0</v>
      </c>
      <c r="F2989" s="55">
        <v>0</v>
      </c>
      <c r="G2989" s="55">
        <v>0</v>
      </c>
      <c r="H2989" s="26" t="s">
        <v>23</v>
      </c>
      <c r="I2989" s="105" t="s">
        <v>23</v>
      </c>
      <c r="J2989" s="26" t="s">
        <v>23</v>
      </c>
    </row>
    <row r="2990" spans="1:11" s="42" customFormat="1" ht="22.5">
      <c r="A2990" s="106" t="s">
        <v>5133</v>
      </c>
      <c r="B2990" s="1076" t="s">
        <v>3830</v>
      </c>
      <c r="C2990" s="1085"/>
      <c r="D2990" s="1085"/>
      <c r="E2990" s="1085"/>
      <c r="F2990" s="1085"/>
      <c r="G2990" s="1085"/>
      <c r="H2990" s="1085"/>
      <c r="I2990" s="1085"/>
      <c r="J2990" s="1086"/>
    </row>
    <row r="2991" spans="1:11" s="42" customFormat="1" ht="20.25">
      <c r="A2991" s="44">
        <v>1</v>
      </c>
      <c r="B2991" s="54" t="s">
        <v>23</v>
      </c>
      <c r="C2991" s="54" t="s">
        <v>23</v>
      </c>
      <c r="D2991" s="58">
        <v>0</v>
      </c>
      <c r="E2991" s="58">
        <v>0</v>
      </c>
      <c r="F2991" s="58">
        <v>0</v>
      </c>
      <c r="G2991" s="58">
        <v>0</v>
      </c>
      <c r="H2991" s="281" t="s">
        <v>23</v>
      </c>
      <c r="I2991" s="17" t="s">
        <v>23</v>
      </c>
      <c r="J2991" s="18" t="s">
        <v>23</v>
      </c>
    </row>
    <row r="2992" spans="1:11" s="42" customFormat="1" ht="22.5">
      <c r="A2992" s="106" t="s">
        <v>2911</v>
      </c>
      <c r="B2992" s="153" t="s">
        <v>3831</v>
      </c>
      <c r="C2992" s="155"/>
      <c r="D2992" s="55">
        <v>0</v>
      </c>
      <c r="E2992" s="55">
        <v>0</v>
      </c>
      <c r="F2992" s="55">
        <v>0</v>
      </c>
      <c r="G2992" s="55">
        <v>0</v>
      </c>
      <c r="H2992" s="26" t="s">
        <v>23</v>
      </c>
      <c r="I2992" s="105" t="s">
        <v>23</v>
      </c>
      <c r="J2992" s="26" t="s">
        <v>23</v>
      </c>
    </row>
    <row r="2993" spans="1:10" s="42" customFormat="1" ht="22.5">
      <c r="A2993" s="106" t="s">
        <v>2913</v>
      </c>
      <c r="B2993" s="1076" t="s">
        <v>3832</v>
      </c>
      <c r="C2993" s="1085"/>
      <c r="D2993" s="1085"/>
      <c r="E2993" s="1085"/>
      <c r="F2993" s="1085"/>
      <c r="G2993" s="1085"/>
      <c r="H2993" s="1085"/>
      <c r="I2993" s="1085"/>
      <c r="J2993" s="1086"/>
    </row>
    <row r="2994" spans="1:10" s="42" customFormat="1" ht="60.75">
      <c r="A2994" s="44">
        <v>1</v>
      </c>
      <c r="B2994" s="14" t="s">
        <v>5195</v>
      </c>
      <c r="C2994" s="481" t="s">
        <v>5196</v>
      </c>
      <c r="D2994" s="15">
        <v>1</v>
      </c>
      <c r="E2994" s="482">
        <v>180560</v>
      </c>
      <c r="F2994" s="507">
        <v>57675.16</v>
      </c>
      <c r="G2994" s="482">
        <f>E2994-F2994</f>
        <v>122884.84</v>
      </c>
      <c r="H2994" s="20">
        <v>43463</v>
      </c>
      <c r="I2994" s="17" t="s">
        <v>5197</v>
      </c>
      <c r="J2994" s="18"/>
    </row>
    <row r="2995" spans="1:10" s="42" customFormat="1" ht="60.75">
      <c r="A2995" s="44">
        <v>2</v>
      </c>
      <c r="B2995" s="14" t="s">
        <v>5208</v>
      </c>
      <c r="C2995" s="481" t="s">
        <v>5209</v>
      </c>
      <c r="D2995" s="501">
        <v>1</v>
      </c>
      <c r="E2995" s="482">
        <v>93800</v>
      </c>
      <c r="F2995" s="507">
        <v>21210.48</v>
      </c>
      <c r="G2995" s="482">
        <f>E2995-F2995</f>
        <v>72589.52</v>
      </c>
      <c r="H2995" s="20">
        <v>43463</v>
      </c>
      <c r="I2995" s="17" t="s">
        <v>5197</v>
      </c>
      <c r="J2995" s="18"/>
    </row>
    <row r="2996" spans="1:10" s="42" customFormat="1" ht="60.75">
      <c r="A2996" s="44">
        <v>3</v>
      </c>
      <c r="B2996" s="14" t="s">
        <v>5207</v>
      </c>
      <c r="C2996" s="481" t="s">
        <v>5206</v>
      </c>
      <c r="D2996" s="501">
        <v>1</v>
      </c>
      <c r="E2996" s="482">
        <v>198000</v>
      </c>
      <c r="F2996" s="507">
        <f t="shared" ref="F2996:F2999" si="88">E2996-G2996</f>
        <v>0</v>
      </c>
      <c r="G2996" s="482">
        <v>198000</v>
      </c>
      <c r="H2996" s="20">
        <v>43463</v>
      </c>
      <c r="I2996" s="17" t="s">
        <v>5197</v>
      </c>
      <c r="J2996" s="18"/>
    </row>
    <row r="2997" spans="1:10" s="42" customFormat="1" ht="60.75">
      <c r="A2997" s="44">
        <v>4</v>
      </c>
      <c r="B2997" s="14" t="s">
        <v>5210</v>
      </c>
      <c r="C2997" s="481" t="s">
        <v>5204</v>
      </c>
      <c r="D2997" s="501">
        <v>1</v>
      </c>
      <c r="E2997" s="482">
        <v>58558</v>
      </c>
      <c r="F2997" s="507">
        <f t="shared" si="88"/>
        <v>0</v>
      </c>
      <c r="G2997" s="482">
        <v>58558</v>
      </c>
      <c r="H2997" s="20">
        <v>43463</v>
      </c>
      <c r="I2997" s="17" t="s">
        <v>5197</v>
      </c>
      <c r="J2997" s="18"/>
    </row>
    <row r="2998" spans="1:10" s="42" customFormat="1" ht="60.75">
      <c r="A2998" s="44">
        <v>5</v>
      </c>
      <c r="B2998" s="14" t="s">
        <v>5210</v>
      </c>
      <c r="C2998" s="481" t="s">
        <v>5204</v>
      </c>
      <c r="D2998" s="501">
        <v>1</v>
      </c>
      <c r="E2998" s="482">
        <v>58558</v>
      </c>
      <c r="F2998" s="507">
        <f t="shared" si="88"/>
        <v>0</v>
      </c>
      <c r="G2998" s="482">
        <v>58558</v>
      </c>
      <c r="H2998" s="20">
        <v>43463</v>
      </c>
      <c r="I2998" s="17" t="s">
        <v>5197</v>
      </c>
      <c r="J2998" s="18"/>
    </row>
    <row r="2999" spans="1:10" s="42" customFormat="1" ht="60.75">
      <c r="A2999" s="44">
        <v>6</v>
      </c>
      <c r="B2999" s="14" t="s">
        <v>5210</v>
      </c>
      <c r="C2999" s="481" t="s">
        <v>5204</v>
      </c>
      <c r="D2999" s="501">
        <v>1</v>
      </c>
      <c r="E2999" s="482">
        <v>98021</v>
      </c>
      <c r="F2999" s="507">
        <f t="shared" si="88"/>
        <v>0</v>
      </c>
      <c r="G2999" s="482">
        <v>98021</v>
      </c>
      <c r="H2999" s="20">
        <v>43463</v>
      </c>
      <c r="I2999" s="17" t="s">
        <v>5197</v>
      </c>
      <c r="J2999" s="18"/>
    </row>
    <row r="3000" spans="1:10" s="42" customFormat="1" ht="60.75">
      <c r="A3000" s="44">
        <v>7</v>
      </c>
      <c r="B3000" s="14" t="s">
        <v>5198</v>
      </c>
      <c r="C3000" s="481" t="s">
        <v>5200</v>
      </c>
      <c r="D3000" s="501">
        <v>1</v>
      </c>
      <c r="E3000" s="482">
        <v>190062.2</v>
      </c>
      <c r="F3000" s="507">
        <v>64652.12</v>
      </c>
      <c r="G3000" s="482">
        <f t="shared" ref="G3000:G3005" si="89">E3000-F3000</f>
        <v>125410.08000000002</v>
      </c>
      <c r="H3000" s="20">
        <v>43463</v>
      </c>
      <c r="I3000" s="17" t="s">
        <v>5197</v>
      </c>
      <c r="J3000" s="18"/>
    </row>
    <row r="3001" spans="1:10" s="42" customFormat="1" ht="60.75">
      <c r="A3001" s="44">
        <v>8</v>
      </c>
      <c r="B3001" s="14" t="s">
        <v>5198</v>
      </c>
      <c r="C3001" s="481" t="s">
        <v>5196</v>
      </c>
      <c r="D3001" s="501">
        <v>1</v>
      </c>
      <c r="E3001" s="482">
        <v>1112795.73</v>
      </c>
      <c r="F3001" s="507">
        <v>355393.69</v>
      </c>
      <c r="G3001" s="482">
        <f t="shared" si="89"/>
        <v>757402.04</v>
      </c>
      <c r="H3001" s="20">
        <v>43463</v>
      </c>
      <c r="I3001" s="17" t="s">
        <v>5197</v>
      </c>
      <c r="J3001" s="18"/>
    </row>
    <row r="3002" spans="1:10" s="42" customFormat="1" ht="60.75">
      <c r="A3002" s="44">
        <v>9</v>
      </c>
      <c r="B3002" s="14" t="s">
        <v>5198</v>
      </c>
      <c r="C3002" s="481" t="s">
        <v>5201</v>
      </c>
      <c r="D3002" s="501">
        <v>1</v>
      </c>
      <c r="E3002" s="482">
        <v>194158.94</v>
      </c>
      <c r="F3002" s="507">
        <v>61598.82</v>
      </c>
      <c r="G3002" s="482">
        <f t="shared" si="89"/>
        <v>132560.12</v>
      </c>
      <c r="H3002" s="20">
        <v>43463</v>
      </c>
      <c r="I3002" s="17" t="s">
        <v>5197</v>
      </c>
      <c r="J3002" s="18"/>
    </row>
    <row r="3003" spans="1:10" s="42" customFormat="1" ht="60.75">
      <c r="A3003" s="44">
        <v>10</v>
      </c>
      <c r="B3003" s="14" t="s">
        <v>5198</v>
      </c>
      <c r="C3003" s="481" t="s">
        <v>5199</v>
      </c>
      <c r="D3003" s="501">
        <v>1</v>
      </c>
      <c r="E3003" s="482">
        <v>213225.02</v>
      </c>
      <c r="F3003" s="507">
        <v>72551.72</v>
      </c>
      <c r="G3003" s="482">
        <f t="shared" si="89"/>
        <v>140673.29999999999</v>
      </c>
      <c r="H3003" s="20">
        <v>43463</v>
      </c>
      <c r="I3003" s="17" t="s">
        <v>5197</v>
      </c>
      <c r="J3003" s="18"/>
    </row>
    <row r="3004" spans="1:10" s="42" customFormat="1" ht="60.75">
      <c r="A3004" s="44">
        <v>11</v>
      </c>
      <c r="B3004" s="14" t="s">
        <v>5198</v>
      </c>
      <c r="C3004" s="481" t="s">
        <v>5201</v>
      </c>
      <c r="D3004" s="501">
        <v>1</v>
      </c>
      <c r="E3004" s="482">
        <v>358928</v>
      </c>
      <c r="F3004" s="507">
        <v>94409.08</v>
      </c>
      <c r="G3004" s="482">
        <f t="shared" si="89"/>
        <v>264518.92</v>
      </c>
      <c r="H3004" s="20">
        <v>43463</v>
      </c>
      <c r="I3004" s="17" t="s">
        <v>5197</v>
      </c>
      <c r="J3004" s="18"/>
    </row>
    <row r="3005" spans="1:10" s="42" customFormat="1" ht="60.75">
      <c r="A3005" s="44">
        <v>12</v>
      </c>
      <c r="B3005" s="14" t="s">
        <v>5202</v>
      </c>
      <c r="C3005" s="481" t="s">
        <v>5203</v>
      </c>
      <c r="D3005" s="501">
        <v>1</v>
      </c>
      <c r="E3005" s="482">
        <v>2791000</v>
      </c>
      <c r="F3005" s="507">
        <v>1604792.44</v>
      </c>
      <c r="G3005" s="482">
        <f t="shared" si="89"/>
        <v>1186207.56</v>
      </c>
      <c r="H3005" s="20">
        <v>43463</v>
      </c>
      <c r="I3005" s="17" t="s">
        <v>5197</v>
      </c>
      <c r="J3005" s="18"/>
    </row>
    <row r="3006" spans="1:10" s="42" customFormat="1" ht="60.75">
      <c r="A3006" s="44">
        <v>13</v>
      </c>
      <c r="B3006" s="14" t="s">
        <v>5205</v>
      </c>
      <c r="C3006" s="481" t="s">
        <v>5206</v>
      </c>
      <c r="D3006" s="501">
        <v>1</v>
      </c>
      <c r="E3006" s="482">
        <v>140000</v>
      </c>
      <c r="F3006" s="507">
        <f>E3006-G3006</f>
        <v>0</v>
      </c>
      <c r="G3006" s="482">
        <v>140000</v>
      </c>
      <c r="H3006" s="20">
        <v>43463</v>
      </c>
      <c r="I3006" s="17" t="s">
        <v>5197</v>
      </c>
      <c r="J3006" s="18"/>
    </row>
    <row r="3007" spans="1:10" s="42" customFormat="1" ht="60.75">
      <c r="A3007" s="44">
        <v>14</v>
      </c>
      <c r="B3007" s="14" t="s">
        <v>5958</v>
      </c>
      <c r="C3007" s="481" t="s">
        <v>5196</v>
      </c>
      <c r="D3007" s="501">
        <v>1</v>
      </c>
      <c r="E3007" s="482">
        <v>2838129</v>
      </c>
      <c r="F3007" s="507">
        <v>2475479.2599999998</v>
      </c>
      <c r="G3007" s="482">
        <f>E3007-F3007</f>
        <v>362649.74000000022</v>
      </c>
      <c r="H3007" s="20">
        <v>43463</v>
      </c>
      <c r="I3007" s="17" t="s">
        <v>5197</v>
      </c>
      <c r="J3007" s="18"/>
    </row>
    <row r="3008" spans="1:10" s="375" customFormat="1" ht="88.5" customHeight="1">
      <c r="A3008" s="501">
        <v>15</v>
      </c>
      <c r="B3008" s="14" t="s">
        <v>9088</v>
      </c>
      <c r="C3008" s="481" t="s">
        <v>9089</v>
      </c>
      <c r="D3008" s="501">
        <v>1</v>
      </c>
      <c r="E3008" s="482">
        <v>217606.45</v>
      </c>
      <c r="F3008" s="507">
        <f t="shared" ref="F3008:F3014" si="90">E3008-G3008</f>
        <v>211561.83000000002</v>
      </c>
      <c r="G3008" s="482">
        <v>6044.62</v>
      </c>
      <c r="H3008" s="80">
        <v>44508</v>
      </c>
      <c r="I3008" s="14" t="s">
        <v>9090</v>
      </c>
      <c r="J3008" s="543"/>
    </row>
    <row r="3009" spans="1:11" s="375" customFormat="1" ht="88.5" customHeight="1">
      <c r="A3009" s="501">
        <v>16</v>
      </c>
      <c r="B3009" s="14" t="s">
        <v>9091</v>
      </c>
      <c r="C3009" s="481" t="s">
        <v>5196</v>
      </c>
      <c r="D3009" s="501">
        <v>1</v>
      </c>
      <c r="E3009" s="482">
        <v>50714.8</v>
      </c>
      <c r="F3009" s="507">
        <f t="shared" si="90"/>
        <v>0</v>
      </c>
      <c r="G3009" s="482">
        <v>50714.8</v>
      </c>
      <c r="H3009" s="80">
        <v>44560</v>
      </c>
      <c r="I3009" s="14" t="s">
        <v>9098</v>
      </c>
      <c r="J3009" s="543"/>
    </row>
    <row r="3010" spans="1:11" s="545" customFormat="1" ht="88.5" customHeight="1">
      <c r="A3010" s="544" t="s">
        <v>6421</v>
      </c>
      <c r="B3010" s="501" t="s">
        <v>9092</v>
      </c>
      <c r="C3010" s="481" t="s">
        <v>9089</v>
      </c>
      <c r="D3010" s="501">
        <v>1</v>
      </c>
      <c r="E3010" s="501">
        <v>1042297.74</v>
      </c>
      <c r="F3010" s="507">
        <f t="shared" si="90"/>
        <v>1013345.02</v>
      </c>
      <c r="G3010" s="501">
        <v>28952.720000000001</v>
      </c>
      <c r="H3010" s="80">
        <v>44508</v>
      </c>
      <c r="I3010" s="14" t="s">
        <v>9090</v>
      </c>
      <c r="J3010" s="501"/>
    </row>
    <row r="3011" spans="1:11" s="545" customFormat="1" ht="88.5" customHeight="1">
      <c r="A3011" s="501">
        <v>18</v>
      </c>
      <c r="B3011" s="61" t="s">
        <v>9093</v>
      </c>
      <c r="C3011" s="481" t="s">
        <v>9089</v>
      </c>
      <c r="D3011" s="61">
        <v>1</v>
      </c>
      <c r="E3011" s="317">
        <v>66600</v>
      </c>
      <c r="F3011" s="507">
        <f t="shared" si="90"/>
        <v>66600</v>
      </c>
      <c r="G3011" s="317">
        <v>0</v>
      </c>
      <c r="H3011" s="80">
        <v>44508</v>
      </c>
      <c r="I3011" s="14" t="s">
        <v>9090</v>
      </c>
      <c r="J3011" s="317"/>
    </row>
    <row r="3012" spans="1:11" s="545" customFormat="1" ht="88.5" customHeight="1">
      <c r="A3012" s="501">
        <v>19</v>
      </c>
      <c r="B3012" s="501" t="s">
        <v>9094</v>
      </c>
      <c r="C3012" s="481" t="s">
        <v>9089</v>
      </c>
      <c r="D3012" s="61">
        <v>1</v>
      </c>
      <c r="E3012" s="317">
        <v>67669.94</v>
      </c>
      <c r="F3012" s="507">
        <f t="shared" si="90"/>
        <v>0</v>
      </c>
      <c r="G3012" s="317">
        <v>67669.94</v>
      </c>
      <c r="H3012" s="80">
        <v>44508</v>
      </c>
      <c r="I3012" s="14" t="s">
        <v>9090</v>
      </c>
      <c r="J3012" s="317"/>
    </row>
    <row r="3013" spans="1:11" s="545" customFormat="1" ht="88.5" customHeight="1">
      <c r="A3013" s="501">
        <v>20</v>
      </c>
      <c r="B3013" s="501" t="s">
        <v>9095</v>
      </c>
      <c r="C3013" s="481" t="s">
        <v>9089</v>
      </c>
      <c r="D3013" s="61">
        <v>1</v>
      </c>
      <c r="E3013" s="317">
        <v>74500.98</v>
      </c>
      <c r="F3013" s="507">
        <f t="shared" si="90"/>
        <v>0</v>
      </c>
      <c r="G3013" s="317">
        <v>74500.98</v>
      </c>
      <c r="H3013" s="80">
        <v>44508</v>
      </c>
      <c r="I3013" s="14" t="s">
        <v>9090</v>
      </c>
      <c r="J3013" s="317"/>
    </row>
    <row r="3014" spans="1:11" s="545" customFormat="1" ht="88.5" customHeight="1">
      <c r="A3014" s="501">
        <v>21</v>
      </c>
      <c r="B3014" s="61" t="s">
        <v>9096</v>
      </c>
      <c r="C3014" s="481" t="s">
        <v>5196</v>
      </c>
      <c r="D3014" s="61">
        <v>1</v>
      </c>
      <c r="E3014" s="61">
        <v>152361.10999999999</v>
      </c>
      <c r="F3014" s="507">
        <f t="shared" si="90"/>
        <v>152361.10999999999</v>
      </c>
      <c r="G3014" s="61">
        <v>0</v>
      </c>
      <c r="H3014" s="318">
        <v>44560</v>
      </c>
      <c r="I3014" s="14" t="s">
        <v>9098</v>
      </c>
      <c r="J3014" s="61"/>
    </row>
    <row r="3015" spans="1:11" s="42" customFormat="1" ht="22.5">
      <c r="A3015" s="106" t="s">
        <v>2913</v>
      </c>
      <c r="B3015" s="1052" t="s">
        <v>3844</v>
      </c>
      <c r="C3015" s="1058"/>
      <c r="D3015" s="23">
        <f>D2994+D2995+D2996+D2997+D2998+D2999+D3000+D3001+D3002+D3003+D3004+D3005+D3006+D3007+D3008+D3009+D3010+D3011+D3012+D3013+D3014</f>
        <v>21</v>
      </c>
      <c r="E3015" s="270">
        <f>E2994+E2995+E2996+E2997+E2998+E2999+E3000+E3001+E3002+E3003+E3004+E3005+E3006+E3007+E3008+E3009+E3010+E3011+E3012+E3013+E3014</f>
        <v>10197546.91</v>
      </c>
      <c r="F3015" s="270">
        <f>F2994+F2995+F2996+F2997+F2998+F2999+F3000+F3001+F3002+F3003+F3004+F3005+F3006+F3007+F3008+F3009+F3010+F3011+F3012+F3013+F3014</f>
        <v>6251630.7299999995</v>
      </c>
      <c r="G3015" s="271">
        <f>G2994+G2995+G2996+G2997+G2998+G2999+G3000+G3001+G3002+G3003+G3004+G3005+G3006+G3007+G3008+G3009+G3010+G3011+G3012+G3013+G3014</f>
        <v>3945916.18</v>
      </c>
      <c r="H3015" s="26" t="s">
        <v>23</v>
      </c>
      <c r="I3015" s="105" t="s">
        <v>23</v>
      </c>
      <c r="J3015" s="26" t="s">
        <v>23</v>
      </c>
    </row>
    <row r="3016" spans="1:11" s="42" customFormat="1" ht="54" customHeight="1">
      <c r="A3016" s="106" t="s">
        <v>2896</v>
      </c>
      <c r="B3016" s="1052" t="s">
        <v>5211</v>
      </c>
      <c r="C3016" s="1058"/>
      <c r="D3016" s="23">
        <f>D2989+D2992+D3015</f>
        <v>21</v>
      </c>
      <c r="E3016" s="536">
        <f>E3015</f>
        <v>10197546.91</v>
      </c>
      <c r="F3016" s="536">
        <f>F3015</f>
        <v>6251630.7299999995</v>
      </c>
      <c r="G3016" s="537">
        <f>G3015</f>
        <v>3945916.18</v>
      </c>
      <c r="H3016" s="26" t="s">
        <v>23</v>
      </c>
      <c r="I3016" s="105" t="s">
        <v>23</v>
      </c>
      <c r="J3016" s="26" t="s">
        <v>23</v>
      </c>
    </row>
    <row r="3017" spans="1:11" s="42" customFormat="1" ht="27">
      <c r="A3017" s="32" t="s">
        <v>2896</v>
      </c>
      <c r="B3017" s="1065" t="s">
        <v>5212</v>
      </c>
      <c r="C3017" s="1085"/>
      <c r="D3017" s="1085"/>
      <c r="E3017" s="1085"/>
      <c r="F3017" s="1085"/>
      <c r="G3017" s="1085"/>
      <c r="H3017" s="1085"/>
      <c r="I3017" s="1085"/>
      <c r="J3017" s="1085"/>
    </row>
    <row r="3018" spans="1:11" s="42" customFormat="1" ht="22.5">
      <c r="A3018" s="106" t="s">
        <v>2909</v>
      </c>
      <c r="B3018" s="1076" t="s">
        <v>3828</v>
      </c>
      <c r="C3018" s="1085"/>
      <c r="D3018" s="1085"/>
      <c r="E3018" s="1085"/>
      <c r="F3018" s="1085"/>
      <c r="G3018" s="1085"/>
      <c r="H3018" s="1085"/>
      <c r="I3018" s="1085"/>
      <c r="J3018" s="1086"/>
    </row>
    <row r="3019" spans="1:11" s="42" customFormat="1" ht="20.25">
      <c r="A3019" s="44">
        <v>1</v>
      </c>
      <c r="B3019" s="21" t="s">
        <v>23</v>
      </c>
      <c r="C3019" s="54" t="s">
        <v>23</v>
      </c>
      <c r="D3019" s="269">
        <v>0</v>
      </c>
      <c r="E3019" s="269">
        <v>0</v>
      </c>
      <c r="F3019" s="269">
        <v>0</v>
      </c>
      <c r="G3019" s="269">
        <v>0</v>
      </c>
      <c r="H3019" s="19" t="s">
        <v>23</v>
      </c>
      <c r="I3019" s="5" t="s">
        <v>23</v>
      </c>
      <c r="J3019" s="18" t="s">
        <v>23</v>
      </c>
    </row>
    <row r="3020" spans="1:11" s="42" customFormat="1" ht="22.5">
      <c r="A3020" s="106" t="s">
        <v>2909</v>
      </c>
      <c r="B3020" s="153" t="s">
        <v>3829</v>
      </c>
      <c r="C3020" s="155"/>
      <c r="D3020" s="23">
        <v>0</v>
      </c>
      <c r="E3020" s="23">
        <v>0</v>
      </c>
      <c r="F3020" s="23">
        <v>0</v>
      </c>
      <c r="G3020" s="23">
        <v>0</v>
      </c>
      <c r="H3020" s="26" t="s">
        <v>23</v>
      </c>
      <c r="I3020" s="105" t="s">
        <v>23</v>
      </c>
      <c r="J3020" s="26" t="s">
        <v>23</v>
      </c>
    </row>
    <row r="3021" spans="1:11" s="42" customFormat="1" ht="22.5">
      <c r="A3021" s="106" t="s">
        <v>5133</v>
      </c>
      <c r="B3021" s="1076" t="s">
        <v>3830</v>
      </c>
      <c r="C3021" s="1085"/>
      <c r="D3021" s="1085"/>
      <c r="E3021" s="1085"/>
      <c r="F3021" s="1085"/>
      <c r="G3021" s="1085"/>
      <c r="H3021" s="1085"/>
      <c r="I3021" s="1085"/>
      <c r="J3021" s="1086"/>
    </row>
    <row r="3022" spans="1:11" s="42" customFormat="1" ht="20.25">
      <c r="A3022" s="44">
        <v>1</v>
      </c>
      <c r="B3022" s="54" t="s">
        <v>23</v>
      </c>
      <c r="C3022" s="54" t="s">
        <v>23</v>
      </c>
      <c r="D3022" s="269">
        <v>0</v>
      </c>
      <c r="E3022" s="269">
        <v>0</v>
      </c>
      <c r="F3022" s="269">
        <v>0</v>
      </c>
      <c r="G3022" s="269">
        <v>0</v>
      </c>
      <c r="H3022" s="281" t="s">
        <v>23</v>
      </c>
      <c r="I3022" s="17" t="s">
        <v>23</v>
      </c>
      <c r="J3022" s="18" t="s">
        <v>23</v>
      </c>
    </row>
    <row r="3023" spans="1:11" s="42" customFormat="1" ht="22.5">
      <c r="A3023" s="106" t="s">
        <v>2911</v>
      </c>
      <c r="B3023" s="153" t="s">
        <v>3831</v>
      </c>
      <c r="C3023" s="155"/>
      <c r="D3023" s="23">
        <v>0</v>
      </c>
      <c r="E3023" s="23">
        <v>0</v>
      </c>
      <c r="F3023" s="23">
        <v>0</v>
      </c>
      <c r="G3023" s="23">
        <v>0</v>
      </c>
      <c r="H3023" s="26" t="s">
        <v>23</v>
      </c>
      <c r="I3023" s="105" t="s">
        <v>23</v>
      </c>
      <c r="J3023" s="26" t="s">
        <v>23</v>
      </c>
    </row>
    <row r="3024" spans="1:11" s="42" customFormat="1" ht="22.5">
      <c r="A3024" s="106" t="s">
        <v>2913</v>
      </c>
      <c r="B3024" s="1144" t="s">
        <v>3832</v>
      </c>
      <c r="C3024" s="1132"/>
      <c r="D3024" s="1132"/>
      <c r="E3024" s="1132"/>
      <c r="F3024" s="1132"/>
      <c r="G3024" s="1132"/>
      <c r="H3024" s="1132"/>
      <c r="I3024" s="1132"/>
      <c r="J3024" s="1132"/>
      <c r="K3024" s="1132"/>
    </row>
    <row r="3025" spans="1:10" s="547" customFormat="1" ht="49.5" customHeight="1">
      <c r="A3025" s="44">
        <v>1</v>
      </c>
      <c r="B3025" s="524" t="s">
        <v>5213</v>
      </c>
      <c r="C3025" s="546"/>
      <c r="D3025" s="506">
        <v>1</v>
      </c>
      <c r="E3025" s="523">
        <v>2700000</v>
      </c>
      <c r="F3025" s="523">
        <v>1026000.67</v>
      </c>
      <c r="G3025" s="27">
        <f t="shared" ref="G3025:G3040" si="91">E3025-F3025</f>
        <v>1673999.33</v>
      </c>
      <c r="H3025" s="80" t="s">
        <v>5214</v>
      </c>
      <c r="I3025" s="483" t="s">
        <v>5215</v>
      </c>
      <c r="J3025" s="18" t="s">
        <v>23</v>
      </c>
    </row>
    <row r="3026" spans="1:10" s="547" customFormat="1" ht="40.5">
      <c r="A3026" s="28">
        <v>2</v>
      </c>
      <c r="B3026" s="333" t="s">
        <v>5216</v>
      </c>
      <c r="C3026" s="548" t="s">
        <v>5217</v>
      </c>
      <c r="D3026" s="549">
        <v>1</v>
      </c>
      <c r="E3026" s="523">
        <v>612222</v>
      </c>
      <c r="F3026" s="515">
        <v>0</v>
      </c>
      <c r="G3026" s="27">
        <f t="shared" si="91"/>
        <v>612222</v>
      </c>
      <c r="H3026" s="80" t="s">
        <v>5218</v>
      </c>
      <c r="I3026" s="483" t="s">
        <v>5215</v>
      </c>
      <c r="J3026" s="18"/>
    </row>
    <row r="3027" spans="1:10" s="547" customFormat="1" ht="40.5">
      <c r="A3027" s="28">
        <v>3</v>
      </c>
      <c r="B3027" s="63" t="s">
        <v>5219</v>
      </c>
      <c r="C3027" s="548" t="s">
        <v>5217</v>
      </c>
      <c r="D3027" s="549">
        <v>1</v>
      </c>
      <c r="E3027" s="523">
        <v>122675.54</v>
      </c>
      <c r="F3027" s="515">
        <v>0</v>
      </c>
      <c r="G3027" s="27">
        <f t="shared" si="91"/>
        <v>122675.54</v>
      </c>
      <c r="H3027" s="80">
        <v>39794</v>
      </c>
      <c r="I3027" s="483" t="s">
        <v>5215</v>
      </c>
      <c r="J3027" s="18"/>
    </row>
    <row r="3028" spans="1:10" s="547" customFormat="1" ht="40.5">
      <c r="A3028" s="28">
        <v>4</v>
      </c>
      <c r="B3028" s="63" t="s">
        <v>5219</v>
      </c>
      <c r="C3028" s="548" t="s">
        <v>5217</v>
      </c>
      <c r="D3028" s="549">
        <v>1</v>
      </c>
      <c r="E3028" s="523">
        <v>247198.77</v>
      </c>
      <c r="F3028" s="515">
        <v>0</v>
      </c>
      <c r="G3028" s="27">
        <f t="shared" si="91"/>
        <v>247198.77</v>
      </c>
      <c r="H3028" s="80">
        <v>40119</v>
      </c>
      <c r="I3028" s="483" t="s">
        <v>5215</v>
      </c>
      <c r="J3028" s="18"/>
    </row>
    <row r="3029" spans="1:10" s="547" customFormat="1" ht="40.5">
      <c r="A3029" s="28">
        <v>5</v>
      </c>
      <c r="B3029" s="63" t="s">
        <v>5220</v>
      </c>
      <c r="C3029" s="548" t="s">
        <v>5217</v>
      </c>
      <c r="D3029" s="549">
        <v>1</v>
      </c>
      <c r="E3029" s="523">
        <v>192350.43</v>
      </c>
      <c r="F3029" s="523">
        <v>19230.47</v>
      </c>
      <c r="G3029" s="27">
        <f t="shared" si="91"/>
        <v>173119.96</v>
      </c>
      <c r="H3029" s="80">
        <v>41247</v>
      </c>
      <c r="I3029" s="483" t="s">
        <v>5215</v>
      </c>
      <c r="J3029" s="18"/>
    </row>
    <row r="3030" spans="1:10" s="547" customFormat="1" ht="40.5">
      <c r="A3030" s="28">
        <v>6</v>
      </c>
      <c r="B3030" s="63" t="s">
        <v>5221</v>
      </c>
      <c r="C3030" s="548" t="s">
        <v>5217</v>
      </c>
      <c r="D3030" s="549">
        <v>1</v>
      </c>
      <c r="E3030" s="523">
        <v>157950.57</v>
      </c>
      <c r="F3030" s="523">
        <v>15805.07</v>
      </c>
      <c r="G3030" s="27">
        <f t="shared" si="91"/>
        <v>142145.5</v>
      </c>
      <c r="H3030" s="80">
        <v>41247</v>
      </c>
      <c r="I3030" s="483" t="s">
        <v>5215</v>
      </c>
      <c r="J3030" s="18"/>
    </row>
    <row r="3031" spans="1:10" s="547" customFormat="1" ht="40.5">
      <c r="A3031" s="28">
        <v>7</v>
      </c>
      <c r="B3031" s="63" t="s">
        <v>5222</v>
      </c>
      <c r="C3031" s="548" t="s">
        <v>5217</v>
      </c>
      <c r="D3031" s="549">
        <v>1</v>
      </c>
      <c r="E3031" s="523">
        <v>144298.89000000001</v>
      </c>
      <c r="F3031" s="523">
        <v>14453.27</v>
      </c>
      <c r="G3031" s="27">
        <f t="shared" si="91"/>
        <v>129845.62000000001</v>
      </c>
      <c r="H3031" s="80">
        <v>41247</v>
      </c>
      <c r="I3031" s="483" t="s">
        <v>5215</v>
      </c>
      <c r="J3031" s="18"/>
    </row>
    <row r="3032" spans="1:10" s="547" customFormat="1" ht="40.5">
      <c r="A3032" s="28">
        <v>8</v>
      </c>
      <c r="B3032" s="63" t="s">
        <v>5223</v>
      </c>
      <c r="C3032" s="548" t="s">
        <v>5217</v>
      </c>
      <c r="D3032" s="549">
        <v>1</v>
      </c>
      <c r="E3032" s="523">
        <v>156508.13</v>
      </c>
      <c r="F3032" s="523">
        <v>22181.39</v>
      </c>
      <c r="G3032" s="27">
        <f t="shared" si="91"/>
        <v>134326.74</v>
      </c>
      <c r="H3032" s="80">
        <v>41425</v>
      </c>
      <c r="I3032" s="483" t="s">
        <v>5215</v>
      </c>
      <c r="J3032" s="18"/>
    </row>
    <row r="3033" spans="1:10" s="547" customFormat="1" ht="40.5">
      <c r="A3033" s="28">
        <v>9</v>
      </c>
      <c r="B3033" s="333" t="s">
        <v>5224</v>
      </c>
      <c r="C3033" s="548" t="s">
        <v>5217</v>
      </c>
      <c r="D3033" s="549">
        <v>1</v>
      </c>
      <c r="E3033" s="523">
        <v>148537.85</v>
      </c>
      <c r="F3033" s="523">
        <v>21034.69</v>
      </c>
      <c r="G3033" s="27">
        <f t="shared" si="91"/>
        <v>127503.16</v>
      </c>
      <c r="H3033" s="80">
        <v>41425</v>
      </c>
      <c r="I3033" s="483" t="s">
        <v>5215</v>
      </c>
      <c r="J3033" s="18"/>
    </row>
    <row r="3034" spans="1:10" s="547" customFormat="1" ht="40.5">
      <c r="A3034" s="28">
        <v>10</v>
      </c>
      <c r="B3034" s="333" t="s">
        <v>5225</v>
      </c>
      <c r="C3034" s="548" t="s">
        <v>5217</v>
      </c>
      <c r="D3034" s="549">
        <v>1</v>
      </c>
      <c r="E3034" s="523">
        <v>159844.79999999999</v>
      </c>
      <c r="F3034" s="523">
        <v>27975.279999999999</v>
      </c>
      <c r="G3034" s="27">
        <f t="shared" si="91"/>
        <v>131869.51999999999</v>
      </c>
      <c r="H3034" s="80">
        <v>41547</v>
      </c>
      <c r="I3034" s="483" t="s">
        <v>5215</v>
      </c>
      <c r="J3034" s="18"/>
    </row>
    <row r="3035" spans="1:10" s="547" customFormat="1" ht="40.5">
      <c r="A3035" s="28">
        <v>11</v>
      </c>
      <c r="B3035" s="333" t="s">
        <v>5226</v>
      </c>
      <c r="C3035" s="548" t="s">
        <v>5217</v>
      </c>
      <c r="D3035" s="549">
        <v>1</v>
      </c>
      <c r="E3035" s="523">
        <v>271355.52000000002</v>
      </c>
      <c r="F3035" s="515">
        <v>0</v>
      </c>
      <c r="G3035" s="27">
        <f t="shared" si="91"/>
        <v>271355.52000000002</v>
      </c>
      <c r="H3035" s="80">
        <v>41102</v>
      </c>
      <c r="I3035" s="483" t="s">
        <v>5215</v>
      </c>
      <c r="J3035" s="18"/>
    </row>
    <row r="3036" spans="1:10" s="547" customFormat="1" ht="40.5">
      <c r="A3036" s="28">
        <v>12</v>
      </c>
      <c r="B3036" s="550" t="s">
        <v>5227</v>
      </c>
      <c r="C3036" s="551" t="s">
        <v>5228</v>
      </c>
      <c r="D3036" s="552">
        <v>1</v>
      </c>
      <c r="E3036" s="526">
        <v>83485.149999999994</v>
      </c>
      <c r="F3036" s="553">
        <v>0</v>
      </c>
      <c r="G3036" s="554">
        <f t="shared" si="91"/>
        <v>83485.149999999994</v>
      </c>
      <c r="H3036" s="555">
        <v>39716</v>
      </c>
      <c r="I3036" s="493" t="s">
        <v>5215</v>
      </c>
      <c r="J3036" s="18"/>
    </row>
    <row r="3037" spans="1:10" s="547" customFormat="1" ht="60.75">
      <c r="A3037" s="28">
        <v>13</v>
      </c>
      <c r="B3037" s="63" t="s">
        <v>5252</v>
      </c>
      <c r="C3037" s="548" t="s">
        <v>5890</v>
      </c>
      <c r="D3037" s="556">
        <v>1</v>
      </c>
      <c r="E3037" s="6">
        <v>42476.160000000003</v>
      </c>
      <c r="F3037" s="6">
        <v>0</v>
      </c>
      <c r="G3037" s="497">
        <f t="shared" si="91"/>
        <v>42476.160000000003</v>
      </c>
      <c r="H3037" s="498">
        <v>43466</v>
      </c>
      <c r="I3037" s="333" t="s">
        <v>5891</v>
      </c>
      <c r="J3037" s="18"/>
    </row>
    <row r="3038" spans="1:10" s="547" customFormat="1" ht="30.75" customHeight="1">
      <c r="A3038" s="28">
        <v>14</v>
      </c>
      <c r="B3038" s="63" t="s">
        <v>4424</v>
      </c>
      <c r="C3038" s="548"/>
      <c r="D3038" s="556">
        <v>1</v>
      </c>
      <c r="E3038" s="6">
        <v>56000</v>
      </c>
      <c r="F3038" s="6">
        <v>0</v>
      </c>
      <c r="G3038" s="497">
        <f t="shared" si="91"/>
        <v>56000</v>
      </c>
      <c r="H3038" s="498">
        <v>43915</v>
      </c>
      <c r="I3038" s="333"/>
      <c r="J3038" s="18"/>
    </row>
    <row r="3039" spans="1:10" s="547" customFormat="1" ht="32.25" customHeight="1">
      <c r="A3039" s="28">
        <v>15</v>
      </c>
      <c r="B3039" s="63" t="s">
        <v>5892</v>
      </c>
      <c r="C3039" s="548" t="s">
        <v>5890</v>
      </c>
      <c r="D3039" s="556">
        <v>1</v>
      </c>
      <c r="E3039" s="6">
        <v>53000</v>
      </c>
      <c r="F3039" s="6">
        <v>0</v>
      </c>
      <c r="G3039" s="497">
        <f t="shared" si="91"/>
        <v>53000</v>
      </c>
      <c r="H3039" s="498">
        <v>44193</v>
      </c>
      <c r="I3039" s="333"/>
      <c r="J3039" s="18"/>
    </row>
    <row r="3040" spans="1:10" s="547" customFormat="1" ht="60.75">
      <c r="A3040" s="28">
        <v>16</v>
      </c>
      <c r="B3040" s="63" t="s">
        <v>5893</v>
      </c>
      <c r="C3040" s="548"/>
      <c r="D3040" s="556">
        <v>1</v>
      </c>
      <c r="E3040" s="6">
        <v>1273985.04</v>
      </c>
      <c r="F3040" s="6">
        <v>1019188.08</v>
      </c>
      <c r="G3040" s="497">
        <f t="shared" si="91"/>
        <v>254796.96000000008</v>
      </c>
      <c r="H3040" s="498">
        <v>44195</v>
      </c>
      <c r="I3040" s="333" t="s">
        <v>5894</v>
      </c>
      <c r="J3040" s="18"/>
    </row>
    <row r="3041" spans="1:10" s="375" customFormat="1" ht="60.75">
      <c r="A3041" s="501">
        <v>17</v>
      </c>
      <c r="B3041" s="557" t="s">
        <v>9099</v>
      </c>
      <c r="C3041" s="505"/>
      <c r="D3041" s="506">
        <v>1</v>
      </c>
      <c r="E3041" s="482">
        <v>280000</v>
      </c>
      <c r="F3041" s="482">
        <v>272222.21999999997</v>
      </c>
      <c r="G3041" s="507">
        <v>7777.78</v>
      </c>
      <c r="H3041" s="80">
        <v>44508</v>
      </c>
      <c r="I3041" s="483" t="s">
        <v>9100</v>
      </c>
      <c r="J3041" s="543"/>
    </row>
    <row r="3042" spans="1:10" s="375" customFormat="1" ht="60.75">
      <c r="A3042" s="501">
        <v>18</v>
      </c>
      <c r="B3042" s="558" t="s">
        <v>9101</v>
      </c>
      <c r="C3042" s="505"/>
      <c r="D3042" s="506">
        <v>1</v>
      </c>
      <c r="E3042" s="482">
        <v>438000</v>
      </c>
      <c r="F3042" s="482">
        <v>438000</v>
      </c>
      <c r="G3042" s="507">
        <v>0</v>
      </c>
      <c r="H3042" s="80">
        <v>44560</v>
      </c>
      <c r="I3042" s="483" t="s">
        <v>9102</v>
      </c>
      <c r="J3042" s="543"/>
    </row>
    <row r="3043" spans="1:10" s="42" customFormat="1" ht="28.5" customHeight="1">
      <c r="A3043" s="156" t="s">
        <v>2913</v>
      </c>
      <c r="B3043" s="1055" t="s">
        <v>3844</v>
      </c>
      <c r="C3043" s="1122"/>
      <c r="D3043" s="559">
        <f>D3025+D3026+D3027+D3028+D3029+D3030+D3031+D3032+D3033+D3034+D3035+D3036+D3037+D3038+D3039+D3040+D3041+D3042</f>
        <v>18</v>
      </c>
      <c r="E3043" s="560">
        <f>SUM(E3025:E3042)</f>
        <v>7139888.8500000006</v>
      </c>
      <c r="F3043" s="560">
        <f>SUM(F3025:F3042)</f>
        <v>2876091.1399999997</v>
      </c>
      <c r="G3043" s="560">
        <f>SUM(G3025:G3042)</f>
        <v>4263797.7100000009</v>
      </c>
      <c r="H3043" s="363" t="s">
        <v>23</v>
      </c>
      <c r="I3043" s="364" t="s">
        <v>23</v>
      </c>
      <c r="J3043" s="26" t="s">
        <v>23</v>
      </c>
    </row>
    <row r="3044" spans="1:10" s="42" customFormat="1" ht="108" customHeight="1">
      <c r="A3044" s="156" t="s">
        <v>2896</v>
      </c>
      <c r="B3044" s="1055" t="s">
        <v>5895</v>
      </c>
      <c r="C3044" s="1058"/>
      <c r="D3044" s="561">
        <f>D3020+D3023+D3043</f>
        <v>18</v>
      </c>
      <c r="E3044" s="562">
        <f>E3020+E3023+E3043</f>
        <v>7139888.8500000006</v>
      </c>
      <c r="F3044" s="562">
        <f>F3020+F3023+F3043</f>
        <v>2876091.1399999997</v>
      </c>
      <c r="G3044" s="563">
        <f>G3020+G3023+G3043</f>
        <v>4263797.7100000009</v>
      </c>
      <c r="H3044" s="564" t="s">
        <v>23</v>
      </c>
      <c r="I3044" s="565" t="s">
        <v>23</v>
      </c>
      <c r="J3044" s="26" t="s">
        <v>23</v>
      </c>
    </row>
    <row r="3045" spans="1:10" s="42" customFormat="1" ht="27">
      <c r="A3045" s="32" t="s">
        <v>2896</v>
      </c>
      <c r="B3045" s="1065" t="s">
        <v>5229</v>
      </c>
      <c r="C3045" s="1085"/>
      <c r="D3045" s="1085"/>
      <c r="E3045" s="1085"/>
      <c r="F3045" s="1085"/>
      <c r="G3045" s="1085"/>
      <c r="H3045" s="1085"/>
      <c r="I3045" s="1085"/>
      <c r="J3045" s="1085"/>
    </row>
    <row r="3046" spans="1:10" s="42" customFormat="1" ht="22.5">
      <c r="A3046" s="106" t="s">
        <v>2909</v>
      </c>
      <c r="B3046" s="1076" t="s">
        <v>3828</v>
      </c>
      <c r="C3046" s="1085"/>
      <c r="D3046" s="1085"/>
      <c r="E3046" s="1085"/>
      <c r="F3046" s="1085"/>
      <c r="G3046" s="1085"/>
      <c r="H3046" s="1085"/>
      <c r="I3046" s="1085"/>
      <c r="J3046" s="1086"/>
    </row>
    <row r="3047" spans="1:10" s="42" customFormat="1" ht="20.25">
      <c r="A3047" s="44"/>
      <c r="B3047" s="14"/>
      <c r="C3047" s="14"/>
      <c r="D3047" s="566">
        <v>0</v>
      </c>
      <c r="E3047" s="566">
        <v>0</v>
      </c>
      <c r="F3047" s="566">
        <v>0</v>
      </c>
      <c r="G3047" s="566">
        <v>0</v>
      </c>
      <c r="H3047" s="80"/>
      <c r="I3047" s="61"/>
      <c r="J3047" s="18"/>
    </row>
    <row r="3048" spans="1:10" s="42" customFormat="1" ht="22.5">
      <c r="A3048" s="106" t="s">
        <v>2909</v>
      </c>
      <c r="B3048" s="153" t="s">
        <v>3829</v>
      </c>
      <c r="C3048" s="155"/>
      <c r="D3048" s="566">
        <v>0</v>
      </c>
      <c r="E3048" s="566">
        <v>0</v>
      </c>
      <c r="F3048" s="566">
        <v>0</v>
      </c>
      <c r="G3048" s="566">
        <v>0</v>
      </c>
      <c r="H3048" s="26" t="s">
        <v>23</v>
      </c>
      <c r="I3048" s="105" t="s">
        <v>23</v>
      </c>
      <c r="J3048" s="26" t="s">
        <v>23</v>
      </c>
    </row>
    <row r="3049" spans="1:10" s="42" customFormat="1" ht="22.5">
      <c r="A3049" s="106" t="s">
        <v>5133</v>
      </c>
      <c r="B3049" s="1076" t="s">
        <v>3830</v>
      </c>
      <c r="C3049" s="1085"/>
      <c r="D3049" s="1085"/>
      <c r="E3049" s="1085"/>
      <c r="F3049" s="1085"/>
      <c r="G3049" s="1085"/>
      <c r="H3049" s="1085"/>
      <c r="I3049" s="1085"/>
      <c r="J3049" s="1086"/>
    </row>
    <row r="3050" spans="1:10" s="42" customFormat="1" ht="20.25">
      <c r="A3050" s="44">
        <v>1</v>
      </c>
      <c r="B3050" s="54" t="s">
        <v>23</v>
      </c>
      <c r="C3050" s="54" t="s">
        <v>23</v>
      </c>
      <c r="D3050" s="58">
        <v>0</v>
      </c>
      <c r="E3050" s="58">
        <v>0</v>
      </c>
      <c r="F3050" s="58">
        <v>0</v>
      </c>
      <c r="G3050" s="58">
        <v>0</v>
      </c>
      <c r="H3050" s="281" t="s">
        <v>23</v>
      </c>
      <c r="I3050" s="17" t="s">
        <v>23</v>
      </c>
      <c r="J3050" s="18" t="s">
        <v>23</v>
      </c>
    </row>
    <row r="3051" spans="1:10" s="42" customFormat="1" ht="22.5">
      <c r="A3051" s="106" t="s">
        <v>2911</v>
      </c>
      <c r="B3051" s="153" t="s">
        <v>3831</v>
      </c>
      <c r="C3051" s="155"/>
      <c r="D3051" s="55">
        <v>0</v>
      </c>
      <c r="E3051" s="55">
        <v>0</v>
      </c>
      <c r="F3051" s="55">
        <v>0</v>
      </c>
      <c r="G3051" s="55">
        <v>0</v>
      </c>
      <c r="H3051" s="26" t="s">
        <v>23</v>
      </c>
      <c r="I3051" s="105" t="s">
        <v>23</v>
      </c>
      <c r="J3051" s="26" t="s">
        <v>23</v>
      </c>
    </row>
    <row r="3052" spans="1:10" s="42" customFormat="1" ht="22.5">
      <c r="A3052" s="106" t="s">
        <v>2913</v>
      </c>
      <c r="B3052" s="1076" t="s">
        <v>3832</v>
      </c>
      <c r="C3052" s="1085"/>
      <c r="D3052" s="1085"/>
      <c r="E3052" s="1085"/>
      <c r="F3052" s="1085"/>
      <c r="G3052" s="1085"/>
      <c r="H3052" s="1085"/>
      <c r="I3052" s="1085"/>
      <c r="J3052" s="1086"/>
    </row>
    <row r="3053" spans="1:10" s="42" customFormat="1" ht="101.25">
      <c r="A3053" s="501">
        <v>1</v>
      </c>
      <c r="B3053" s="493" t="s">
        <v>5230</v>
      </c>
      <c r="C3053" s="501" t="s">
        <v>5231</v>
      </c>
      <c r="D3053" s="549">
        <v>1</v>
      </c>
      <c r="E3053" s="523">
        <v>52598</v>
      </c>
      <c r="F3053" s="515">
        <v>0</v>
      </c>
      <c r="G3053" s="27">
        <v>52598</v>
      </c>
      <c r="H3053" s="20" t="s">
        <v>1109</v>
      </c>
      <c r="I3053" s="44" t="s">
        <v>5232</v>
      </c>
      <c r="J3053" s="18" t="s">
        <v>23</v>
      </c>
    </row>
    <row r="3054" spans="1:10" s="42" customFormat="1" ht="101.25">
      <c r="A3054" s="483">
        <v>2</v>
      </c>
      <c r="B3054" s="567" t="s">
        <v>5233</v>
      </c>
      <c r="C3054" s="501" t="s">
        <v>5231</v>
      </c>
      <c r="D3054" s="549">
        <v>1</v>
      </c>
      <c r="E3054" s="523">
        <v>53870</v>
      </c>
      <c r="F3054" s="515">
        <v>0</v>
      </c>
      <c r="G3054" s="27">
        <v>53870</v>
      </c>
      <c r="H3054" s="20" t="s">
        <v>1109</v>
      </c>
      <c r="I3054" s="44" t="s">
        <v>5232</v>
      </c>
      <c r="J3054" s="18"/>
    </row>
    <row r="3055" spans="1:10" s="42" customFormat="1" ht="101.25">
      <c r="A3055" s="483">
        <v>3</v>
      </c>
      <c r="B3055" s="567" t="s">
        <v>5233</v>
      </c>
      <c r="C3055" s="501" t="s">
        <v>5231</v>
      </c>
      <c r="D3055" s="549">
        <v>1</v>
      </c>
      <c r="E3055" s="523">
        <v>50590</v>
      </c>
      <c r="F3055" s="515">
        <v>0</v>
      </c>
      <c r="G3055" s="27">
        <v>50590</v>
      </c>
      <c r="H3055" s="20" t="s">
        <v>1109</v>
      </c>
      <c r="I3055" s="44" t="s">
        <v>5232</v>
      </c>
      <c r="J3055" s="18"/>
    </row>
    <row r="3056" spans="1:10" s="42" customFormat="1" ht="101.25">
      <c r="A3056" s="483">
        <v>4</v>
      </c>
      <c r="B3056" s="567" t="s">
        <v>5234</v>
      </c>
      <c r="C3056" s="501" t="s">
        <v>5231</v>
      </c>
      <c r="D3056" s="549">
        <v>1</v>
      </c>
      <c r="E3056" s="523">
        <v>98133</v>
      </c>
      <c r="F3056" s="515">
        <v>0</v>
      </c>
      <c r="G3056" s="27">
        <v>98133</v>
      </c>
      <c r="H3056" s="20" t="s">
        <v>1109</v>
      </c>
      <c r="I3056" s="44" t="s">
        <v>5232</v>
      </c>
      <c r="J3056" s="18"/>
    </row>
    <row r="3057" spans="1:10" s="42" customFormat="1" ht="101.25">
      <c r="A3057" s="483">
        <v>5</v>
      </c>
      <c r="B3057" s="567" t="s">
        <v>5235</v>
      </c>
      <c r="C3057" s="501" t="s">
        <v>5231</v>
      </c>
      <c r="D3057" s="549">
        <v>1</v>
      </c>
      <c r="E3057" s="523">
        <v>62000</v>
      </c>
      <c r="F3057" s="515">
        <v>0</v>
      </c>
      <c r="G3057" s="27">
        <v>62000</v>
      </c>
      <c r="H3057" s="20" t="s">
        <v>1109</v>
      </c>
      <c r="I3057" s="44" t="s">
        <v>5232</v>
      </c>
      <c r="J3057" s="18"/>
    </row>
    <row r="3058" spans="1:10" s="42" customFormat="1" ht="101.25">
      <c r="A3058" s="483">
        <v>6</v>
      </c>
      <c r="B3058" s="567" t="s">
        <v>5236</v>
      </c>
      <c r="C3058" s="501" t="s">
        <v>5231</v>
      </c>
      <c r="D3058" s="549">
        <v>1</v>
      </c>
      <c r="E3058" s="523">
        <v>75260</v>
      </c>
      <c r="F3058" s="515">
        <v>0</v>
      </c>
      <c r="G3058" s="27">
        <v>75260</v>
      </c>
      <c r="H3058" s="20" t="s">
        <v>1109</v>
      </c>
      <c r="I3058" s="44" t="s">
        <v>5232</v>
      </c>
      <c r="J3058" s="18"/>
    </row>
    <row r="3059" spans="1:10" s="42" customFormat="1" ht="101.25">
      <c r="A3059" s="483">
        <v>7</v>
      </c>
      <c r="B3059" s="567" t="s">
        <v>5237</v>
      </c>
      <c r="C3059" s="501" t="s">
        <v>5231</v>
      </c>
      <c r="D3059" s="549">
        <v>1</v>
      </c>
      <c r="E3059" s="523">
        <v>389447.59</v>
      </c>
      <c r="F3059" s="523">
        <v>34420.99</v>
      </c>
      <c r="G3059" s="27">
        <f>E3059-F3059</f>
        <v>355026.60000000003</v>
      </c>
      <c r="H3059" s="20" t="s">
        <v>1109</v>
      </c>
      <c r="I3059" s="44" t="s">
        <v>5232</v>
      </c>
      <c r="J3059" s="18"/>
    </row>
    <row r="3060" spans="1:10" s="42" customFormat="1" ht="101.25">
      <c r="A3060" s="501">
        <v>8</v>
      </c>
      <c r="B3060" s="329" t="s">
        <v>5238</v>
      </c>
      <c r="C3060" s="501" t="s">
        <v>5231</v>
      </c>
      <c r="D3060" s="506">
        <v>1</v>
      </c>
      <c r="E3060" s="523">
        <v>3229673</v>
      </c>
      <c r="F3060" s="523">
        <v>498056.54</v>
      </c>
      <c r="G3060" s="27">
        <f>E3060-F3060</f>
        <v>2731616.46</v>
      </c>
      <c r="H3060" s="20" t="s">
        <v>1109</v>
      </c>
      <c r="I3060" s="44" t="s">
        <v>5232</v>
      </c>
      <c r="J3060" s="18"/>
    </row>
    <row r="3061" spans="1:10" s="42" customFormat="1" ht="93.75">
      <c r="A3061" s="501">
        <v>9</v>
      </c>
      <c r="B3061" s="530" t="s">
        <v>5239</v>
      </c>
      <c r="C3061" s="530" t="s">
        <v>5231</v>
      </c>
      <c r="D3061" s="531">
        <v>1</v>
      </c>
      <c r="E3061" s="520">
        <v>301310.95</v>
      </c>
      <c r="F3061" s="520">
        <v>0</v>
      </c>
      <c r="G3061" s="520">
        <f t="shared" ref="G3061:G3067" si="92">E3061-F3061</f>
        <v>301310.95</v>
      </c>
      <c r="H3061" s="387" t="s">
        <v>1109</v>
      </c>
      <c r="I3061" s="477" t="s">
        <v>5232</v>
      </c>
      <c r="J3061" s="18"/>
    </row>
    <row r="3062" spans="1:10" s="42" customFormat="1" ht="93.75">
      <c r="A3062" s="501">
        <v>10</v>
      </c>
      <c r="B3062" s="530" t="s">
        <v>5240</v>
      </c>
      <c r="C3062" s="530" t="s">
        <v>5241</v>
      </c>
      <c r="D3062" s="531">
        <v>1</v>
      </c>
      <c r="E3062" s="520">
        <v>273739.43</v>
      </c>
      <c r="F3062" s="520">
        <v>86564.29</v>
      </c>
      <c r="G3062" s="520">
        <f t="shared" si="92"/>
        <v>187175.14</v>
      </c>
      <c r="H3062" s="387" t="s">
        <v>1109</v>
      </c>
      <c r="I3062" s="477" t="s">
        <v>5232</v>
      </c>
      <c r="J3062" s="18"/>
    </row>
    <row r="3063" spans="1:10" s="42" customFormat="1" ht="93.75">
      <c r="A3063" s="501"/>
      <c r="B3063" s="530" t="s">
        <v>5243</v>
      </c>
      <c r="C3063" s="530" t="s">
        <v>3063</v>
      </c>
      <c r="D3063" s="531">
        <v>1</v>
      </c>
      <c r="E3063" s="520">
        <v>479850.27</v>
      </c>
      <c r="F3063" s="520">
        <v>198517.66</v>
      </c>
      <c r="G3063" s="520">
        <f t="shared" si="92"/>
        <v>281332.61</v>
      </c>
      <c r="H3063" s="387" t="s">
        <v>1109</v>
      </c>
      <c r="I3063" s="477" t="s">
        <v>5232</v>
      </c>
      <c r="J3063" s="18"/>
    </row>
    <row r="3064" spans="1:10" s="42" customFormat="1" ht="93.75">
      <c r="A3064" s="501">
        <v>11</v>
      </c>
      <c r="B3064" s="530" t="s">
        <v>5243</v>
      </c>
      <c r="C3064" s="530" t="s">
        <v>5242</v>
      </c>
      <c r="D3064" s="531">
        <v>1</v>
      </c>
      <c r="E3064" s="520">
        <v>323284.88</v>
      </c>
      <c r="F3064" s="520">
        <v>34175.22</v>
      </c>
      <c r="G3064" s="520">
        <f t="shared" si="92"/>
        <v>289109.66000000003</v>
      </c>
      <c r="H3064" s="387" t="s">
        <v>1109</v>
      </c>
      <c r="I3064" s="477" t="s">
        <v>5232</v>
      </c>
      <c r="J3064" s="18"/>
    </row>
    <row r="3065" spans="1:10" s="42" customFormat="1" ht="93.75">
      <c r="A3065" s="501">
        <v>12</v>
      </c>
      <c r="B3065" s="530" t="s">
        <v>5244</v>
      </c>
      <c r="C3065" s="530" t="s">
        <v>5245</v>
      </c>
      <c r="D3065" s="531">
        <v>1</v>
      </c>
      <c r="E3065" s="520">
        <v>270672</v>
      </c>
      <c r="F3065" s="520">
        <v>82196.399999999994</v>
      </c>
      <c r="G3065" s="520">
        <f t="shared" si="92"/>
        <v>188475.6</v>
      </c>
      <c r="H3065" s="387" t="s">
        <v>1109</v>
      </c>
      <c r="I3065" s="477" t="s">
        <v>5232</v>
      </c>
      <c r="J3065" s="18"/>
    </row>
    <row r="3066" spans="1:10" s="42" customFormat="1" ht="93.75">
      <c r="A3066" s="501">
        <v>13</v>
      </c>
      <c r="B3066" s="530" t="s">
        <v>5246</v>
      </c>
      <c r="C3066" s="530" t="s">
        <v>5247</v>
      </c>
      <c r="D3066" s="531">
        <v>1</v>
      </c>
      <c r="E3066" s="520">
        <v>427317.68</v>
      </c>
      <c r="F3066" s="520">
        <v>143668.68</v>
      </c>
      <c r="G3066" s="520">
        <f t="shared" si="92"/>
        <v>283649</v>
      </c>
      <c r="H3066" s="387" t="s">
        <v>1109</v>
      </c>
      <c r="I3066" s="477" t="s">
        <v>5232</v>
      </c>
      <c r="J3066" s="18"/>
    </row>
    <row r="3067" spans="1:10" s="42" customFormat="1" ht="93.75">
      <c r="A3067" s="501">
        <v>14</v>
      </c>
      <c r="B3067" s="530" t="s">
        <v>5243</v>
      </c>
      <c r="C3067" s="530" t="s">
        <v>5898</v>
      </c>
      <c r="D3067" s="531">
        <v>1</v>
      </c>
      <c r="E3067" s="520">
        <v>108315.72</v>
      </c>
      <c r="F3067" s="520">
        <v>65299.96</v>
      </c>
      <c r="G3067" s="520">
        <f t="shared" si="92"/>
        <v>43015.76</v>
      </c>
      <c r="H3067" s="387" t="s">
        <v>1109</v>
      </c>
      <c r="I3067" s="477" t="s">
        <v>5232</v>
      </c>
      <c r="J3067" s="18"/>
    </row>
    <row r="3068" spans="1:10" s="42" customFormat="1" ht="93.75">
      <c r="A3068" s="501">
        <v>15</v>
      </c>
      <c r="B3068" s="530" t="s">
        <v>5248</v>
      </c>
      <c r="C3068" s="530" t="s">
        <v>3063</v>
      </c>
      <c r="D3068" s="531">
        <v>1</v>
      </c>
      <c r="E3068" s="520">
        <v>49500</v>
      </c>
      <c r="F3068" s="520">
        <v>0</v>
      </c>
      <c r="G3068" s="520">
        <f>E3068-F3068</f>
        <v>49500</v>
      </c>
      <c r="H3068" s="387" t="s">
        <v>1109</v>
      </c>
      <c r="I3068" s="477" t="s">
        <v>5232</v>
      </c>
      <c r="J3068" s="18"/>
    </row>
    <row r="3069" spans="1:10" s="42" customFormat="1" ht="22.5">
      <c r="A3069" s="106" t="s">
        <v>2913</v>
      </c>
      <c r="B3069" s="1162" t="s">
        <v>3844</v>
      </c>
      <c r="C3069" s="1163"/>
      <c r="D3069" s="568">
        <f>SUM(D3053:D3068)</f>
        <v>16</v>
      </c>
      <c r="E3069" s="569">
        <f>SUM(E3053:E3068)</f>
        <v>6245562.5199999996</v>
      </c>
      <c r="F3069" s="569">
        <f>SUM(F3053:F3068)</f>
        <v>1142899.74</v>
      </c>
      <c r="G3069" s="570">
        <f>SUM(G3053:G3068)</f>
        <v>5102662.78</v>
      </c>
      <c r="H3069" s="571" t="s">
        <v>23</v>
      </c>
      <c r="I3069" s="572" t="s">
        <v>23</v>
      </c>
      <c r="J3069" s="26" t="s">
        <v>23</v>
      </c>
    </row>
    <row r="3070" spans="1:10" s="42" customFormat="1" ht="100.5" customHeight="1">
      <c r="A3070" s="106" t="s">
        <v>2896</v>
      </c>
      <c r="B3070" s="1154" t="s">
        <v>5899</v>
      </c>
      <c r="C3070" s="1161"/>
      <c r="D3070" s="573">
        <f>D3048+D3051+D3069</f>
        <v>16</v>
      </c>
      <c r="E3070" s="536">
        <f>E3048+E3051+E3069</f>
        <v>6245562.5199999996</v>
      </c>
      <c r="F3070" s="536">
        <f>F3048+F3051+F3069</f>
        <v>1142899.74</v>
      </c>
      <c r="G3070" s="537">
        <f>G3048+G3051+G3069</f>
        <v>5102662.78</v>
      </c>
      <c r="H3070" s="574" t="s">
        <v>23</v>
      </c>
      <c r="I3070" s="575" t="s">
        <v>23</v>
      </c>
      <c r="J3070" s="26" t="s">
        <v>23</v>
      </c>
    </row>
    <row r="3071" spans="1:10" s="42" customFormat="1" ht="27">
      <c r="A3071" s="32" t="s">
        <v>2896</v>
      </c>
      <c r="B3071" s="1065" t="s">
        <v>5249</v>
      </c>
      <c r="C3071" s="1085"/>
      <c r="D3071" s="1085"/>
      <c r="E3071" s="1085"/>
      <c r="F3071" s="1085"/>
      <c r="G3071" s="1085"/>
      <c r="H3071" s="1085"/>
      <c r="I3071" s="1085"/>
      <c r="J3071" s="1085"/>
    </row>
    <row r="3072" spans="1:10" s="42" customFormat="1" ht="22.5">
      <c r="A3072" s="106" t="s">
        <v>2909</v>
      </c>
      <c r="B3072" s="1076" t="s">
        <v>3828</v>
      </c>
      <c r="C3072" s="1085"/>
      <c r="D3072" s="1085"/>
      <c r="E3072" s="1085"/>
      <c r="F3072" s="1085"/>
      <c r="G3072" s="1085"/>
      <c r="H3072" s="1085"/>
      <c r="I3072" s="1085"/>
      <c r="J3072" s="1086"/>
    </row>
    <row r="3073" spans="1:10" s="42" customFormat="1" ht="20.25">
      <c r="A3073" s="44">
        <v>1</v>
      </c>
      <c r="B3073" s="21" t="s">
        <v>23</v>
      </c>
      <c r="C3073" s="54" t="s">
        <v>23</v>
      </c>
      <c r="D3073" s="58">
        <v>0</v>
      </c>
      <c r="E3073" s="58">
        <v>0</v>
      </c>
      <c r="F3073" s="58">
        <v>0</v>
      </c>
      <c r="G3073" s="58">
        <v>0</v>
      </c>
      <c r="H3073" s="19" t="s">
        <v>23</v>
      </c>
      <c r="I3073" s="5" t="s">
        <v>23</v>
      </c>
      <c r="J3073" s="18" t="s">
        <v>23</v>
      </c>
    </row>
    <row r="3074" spans="1:10" s="42" customFormat="1" ht="22.5">
      <c r="A3074" s="106" t="s">
        <v>2909</v>
      </c>
      <c r="B3074" s="153" t="s">
        <v>3829</v>
      </c>
      <c r="C3074" s="155"/>
      <c r="D3074" s="55">
        <v>0</v>
      </c>
      <c r="E3074" s="55">
        <v>0</v>
      </c>
      <c r="F3074" s="55">
        <v>0</v>
      </c>
      <c r="G3074" s="55">
        <v>0</v>
      </c>
      <c r="H3074" s="26" t="s">
        <v>23</v>
      </c>
      <c r="I3074" s="105" t="s">
        <v>23</v>
      </c>
      <c r="J3074" s="26" t="s">
        <v>23</v>
      </c>
    </row>
    <row r="3075" spans="1:10" s="42" customFormat="1" ht="22.5">
      <c r="A3075" s="106" t="s">
        <v>5133</v>
      </c>
      <c r="B3075" s="1076" t="s">
        <v>3830</v>
      </c>
      <c r="C3075" s="1085"/>
      <c r="D3075" s="1085"/>
      <c r="E3075" s="1085"/>
      <c r="F3075" s="1085"/>
      <c r="G3075" s="1085"/>
      <c r="H3075" s="1085"/>
      <c r="I3075" s="1085"/>
      <c r="J3075" s="1086"/>
    </row>
    <row r="3076" spans="1:10" s="42" customFormat="1" ht="20.25">
      <c r="A3076" s="44">
        <v>1</v>
      </c>
      <c r="B3076" s="54" t="s">
        <v>23</v>
      </c>
      <c r="C3076" s="54" t="s">
        <v>23</v>
      </c>
      <c r="D3076" s="58">
        <v>0</v>
      </c>
      <c r="E3076" s="58">
        <v>0</v>
      </c>
      <c r="F3076" s="58">
        <v>0</v>
      </c>
      <c r="G3076" s="58">
        <v>0</v>
      </c>
      <c r="H3076" s="281" t="s">
        <v>23</v>
      </c>
      <c r="I3076" s="17" t="s">
        <v>23</v>
      </c>
      <c r="J3076" s="18" t="s">
        <v>23</v>
      </c>
    </row>
    <row r="3077" spans="1:10" s="42" customFormat="1" ht="22.5">
      <c r="A3077" s="106" t="s">
        <v>2911</v>
      </c>
      <c r="B3077" s="153" t="s">
        <v>3831</v>
      </c>
      <c r="C3077" s="155"/>
      <c r="D3077" s="55">
        <v>0</v>
      </c>
      <c r="E3077" s="55">
        <v>0</v>
      </c>
      <c r="F3077" s="55">
        <v>0</v>
      </c>
      <c r="G3077" s="55">
        <v>0</v>
      </c>
      <c r="H3077" s="26" t="s">
        <v>23</v>
      </c>
      <c r="I3077" s="105" t="s">
        <v>23</v>
      </c>
      <c r="J3077" s="26" t="s">
        <v>23</v>
      </c>
    </row>
    <row r="3078" spans="1:10" s="42" customFormat="1" ht="22.5">
      <c r="A3078" s="106" t="s">
        <v>2913</v>
      </c>
      <c r="B3078" s="1076" t="s">
        <v>3832</v>
      </c>
      <c r="C3078" s="1085"/>
      <c r="D3078" s="1085"/>
      <c r="E3078" s="1085"/>
      <c r="F3078" s="1085"/>
      <c r="G3078" s="1085"/>
      <c r="H3078" s="1085"/>
      <c r="I3078" s="1085"/>
      <c r="J3078" s="1086"/>
    </row>
    <row r="3079" spans="1:10" s="42" customFormat="1" ht="93.75">
      <c r="A3079" s="44">
        <v>1</v>
      </c>
      <c r="B3079" s="517" t="s">
        <v>5185</v>
      </c>
      <c r="C3079" s="530" t="s">
        <v>5902</v>
      </c>
      <c r="D3079" s="519">
        <v>1</v>
      </c>
      <c r="E3079" s="520">
        <v>44799.68</v>
      </c>
      <c r="F3079" s="520">
        <v>0</v>
      </c>
      <c r="G3079" s="520">
        <f t="shared" ref="G3079:G3085" si="93">E3079-F3079</f>
        <v>44799.68</v>
      </c>
      <c r="H3079" s="387" t="s">
        <v>1109</v>
      </c>
      <c r="I3079" s="477" t="s">
        <v>5901</v>
      </c>
      <c r="J3079" s="18" t="s">
        <v>23</v>
      </c>
    </row>
    <row r="3080" spans="1:10" s="42" customFormat="1" ht="93.75">
      <c r="A3080" s="44">
        <v>2</v>
      </c>
      <c r="B3080" s="521" t="s">
        <v>5250</v>
      </c>
      <c r="C3080" s="530" t="s">
        <v>5902</v>
      </c>
      <c r="D3080" s="519">
        <v>1</v>
      </c>
      <c r="E3080" s="520">
        <v>166511.43</v>
      </c>
      <c r="F3080" s="520">
        <v>0</v>
      </c>
      <c r="G3080" s="520">
        <f t="shared" si="93"/>
        <v>166511.43</v>
      </c>
      <c r="H3080" s="387" t="s">
        <v>1109</v>
      </c>
      <c r="I3080" s="477" t="s">
        <v>5901</v>
      </c>
      <c r="J3080" s="18"/>
    </row>
    <row r="3081" spans="1:10" s="42" customFormat="1" ht="93.75">
      <c r="A3081" s="44">
        <v>3</v>
      </c>
      <c r="B3081" s="521" t="s">
        <v>5903</v>
      </c>
      <c r="C3081" s="530" t="s">
        <v>5904</v>
      </c>
      <c r="D3081" s="519">
        <v>1</v>
      </c>
      <c r="E3081" s="520">
        <v>393266.61</v>
      </c>
      <c r="F3081" s="520">
        <v>52524.98</v>
      </c>
      <c r="G3081" s="520">
        <f t="shared" si="93"/>
        <v>340741.63</v>
      </c>
      <c r="H3081" s="387" t="s">
        <v>1109</v>
      </c>
      <c r="I3081" s="477" t="s">
        <v>5901</v>
      </c>
      <c r="J3081" s="18"/>
    </row>
    <row r="3082" spans="1:10" s="42" customFormat="1" ht="93.75">
      <c r="A3082" s="44">
        <v>4</v>
      </c>
      <c r="B3082" s="521" t="s">
        <v>5905</v>
      </c>
      <c r="C3082" s="530" t="s">
        <v>5902</v>
      </c>
      <c r="D3082" s="519">
        <v>1</v>
      </c>
      <c r="E3082" s="520">
        <v>96824</v>
      </c>
      <c r="F3082" s="520">
        <v>37235.589999999997</v>
      </c>
      <c r="G3082" s="520">
        <f t="shared" si="93"/>
        <v>59588.41</v>
      </c>
      <c r="H3082" s="387" t="s">
        <v>1109</v>
      </c>
      <c r="I3082" s="477" t="s">
        <v>5901</v>
      </c>
      <c r="J3082" s="18"/>
    </row>
    <row r="3083" spans="1:10" s="42" customFormat="1" ht="93.75">
      <c r="A3083" s="44">
        <v>5</v>
      </c>
      <c r="B3083" s="521" t="s">
        <v>5906</v>
      </c>
      <c r="C3083" s="530" t="s">
        <v>5907</v>
      </c>
      <c r="D3083" s="519">
        <v>1</v>
      </c>
      <c r="E3083" s="520">
        <v>97952</v>
      </c>
      <c r="F3083" s="520">
        <v>40930.83</v>
      </c>
      <c r="G3083" s="520">
        <f t="shared" si="93"/>
        <v>57021.17</v>
      </c>
      <c r="H3083" s="387" t="s">
        <v>1109</v>
      </c>
      <c r="I3083" s="477" t="s">
        <v>5901</v>
      </c>
      <c r="J3083" s="18"/>
    </row>
    <row r="3084" spans="1:10" s="42" customFormat="1" ht="93.75">
      <c r="A3084" s="44">
        <v>6</v>
      </c>
      <c r="B3084" s="521" t="s">
        <v>5908</v>
      </c>
      <c r="C3084" s="530" t="s">
        <v>5907</v>
      </c>
      <c r="D3084" s="519">
        <v>1</v>
      </c>
      <c r="E3084" s="520">
        <v>97952</v>
      </c>
      <c r="F3084" s="520">
        <v>36849.519999999997</v>
      </c>
      <c r="G3084" s="520">
        <f t="shared" si="93"/>
        <v>61102.48</v>
      </c>
      <c r="H3084" s="387" t="s">
        <v>1109</v>
      </c>
      <c r="I3084" s="477" t="s">
        <v>5901</v>
      </c>
      <c r="J3084" s="18"/>
    </row>
    <row r="3085" spans="1:10" s="42" customFormat="1" ht="93.75">
      <c r="A3085" s="44">
        <v>7</v>
      </c>
      <c r="B3085" s="521" t="s">
        <v>5909</v>
      </c>
      <c r="C3085" s="530" t="s">
        <v>5910</v>
      </c>
      <c r="D3085" s="519">
        <v>1</v>
      </c>
      <c r="E3085" s="520">
        <v>181986.87</v>
      </c>
      <c r="F3085" s="520">
        <v>57841.17</v>
      </c>
      <c r="G3085" s="520">
        <f t="shared" si="93"/>
        <v>124145.7</v>
      </c>
      <c r="H3085" s="387" t="s">
        <v>1109</v>
      </c>
      <c r="I3085" s="477" t="s">
        <v>5901</v>
      </c>
      <c r="J3085" s="18"/>
    </row>
    <row r="3086" spans="1:10" s="42" customFormat="1" ht="93.75">
      <c r="A3086" s="44">
        <v>8</v>
      </c>
      <c r="B3086" s="576" t="s">
        <v>5911</v>
      </c>
      <c r="C3086" s="530" t="s">
        <v>5902</v>
      </c>
      <c r="D3086" s="531">
        <v>1</v>
      </c>
      <c r="E3086" s="520">
        <v>184160.47</v>
      </c>
      <c r="F3086" s="520">
        <v>55463.33</v>
      </c>
      <c r="G3086" s="520">
        <f t="shared" ref="G3086:G3104" si="94">E3086-F3086</f>
        <v>128697.14</v>
      </c>
      <c r="H3086" s="387" t="s">
        <v>1109</v>
      </c>
      <c r="I3086" s="477" t="s">
        <v>5901</v>
      </c>
      <c r="J3086" s="18"/>
    </row>
    <row r="3087" spans="1:10" s="42" customFormat="1" ht="93.75">
      <c r="A3087" s="44">
        <v>9</v>
      </c>
      <c r="B3087" s="530" t="s">
        <v>5912</v>
      </c>
      <c r="C3087" s="530" t="s">
        <v>5902</v>
      </c>
      <c r="D3087" s="531">
        <v>1</v>
      </c>
      <c r="E3087" s="520">
        <v>593017</v>
      </c>
      <c r="F3087" s="520">
        <v>151421.28</v>
      </c>
      <c r="G3087" s="520">
        <f t="shared" si="94"/>
        <v>441595.72</v>
      </c>
      <c r="H3087" s="387" t="s">
        <v>1109</v>
      </c>
      <c r="I3087" s="477" t="s">
        <v>5901</v>
      </c>
      <c r="J3087" s="18"/>
    </row>
    <row r="3088" spans="1:10" s="42" customFormat="1" ht="93.75">
      <c r="A3088" s="44">
        <v>10</v>
      </c>
      <c r="B3088" s="530" t="s">
        <v>5913</v>
      </c>
      <c r="C3088" s="530" t="s">
        <v>5914</v>
      </c>
      <c r="D3088" s="531">
        <v>1</v>
      </c>
      <c r="E3088" s="520">
        <v>337048</v>
      </c>
      <c r="F3088" s="520">
        <v>0</v>
      </c>
      <c r="G3088" s="520">
        <f t="shared" si="94"/>
        <v>337048</v>
      </c>
      <c r="H3088" s="387" t="s">
        <v>1109</v>
      </c>
      <c r="I3088" s="477" t="s">
        <v>5901</v>
      </c>
      <c r="J3088" s="18"/>
    </row>
    <row r="3089" spans="1:10" s="42" customFormat="1" ht="93.75">
      <c r="A3089" s="44">
        <v>11</v>
      </c>
      <c r="B3089" s="530" t="s">
        <v>5909</v>
      </c>
      <c r="C3089" s="530" t="s">
        <v>5910</v>
      </c>
      <c r="D3089" s="531">
        <v>1</v>
      </c>
      <c r="E3089" s="520">
        <v>372392.47</v>
      </c>
      <c r="F3089" s="520">
        <v>149395.88</v>
      </c>
      <c r="G3089" s="520">
        <f t="shared" si="94"/>
        <v>222996.58999999997</v>
      </c>
      <c r="H3089" s="387" t="s">
        <v>1109</v>
      </c>
      <c r="I3089" s="477" t="s">
        <v>5901</v>
      </c>
      <c r="J3089" s="18"/>
    </row>
    <row r="3090" spans="1:10" s="42" customFormat="1" ht="93.75">
      <c r="A3090" s="44">
        <v>12</v>
      </c>
      <c r="B3090" s="530" t="s">
        <v>5915</v>
      </c>
      <c r="C3090" s="530" t="s">
        <v>5904</v>
      </c>
      <c r="D3090" s="531">
        <v>1</v>
      </c>
      <c r="E3090" s="520">
        <v>70000</v>
      </c>
      <c r="F3090" s="520">
        <v>39166.78</v>
      </c>
      <c r="G3090" s="520">
        <f t="shared" si="94"/>
        <v>30833.22</v>
      </c>
      <c r="H3090" s="387" t="s">
        <v>1109</v>
      </c>
      <c r="I3090" s="477" t="s">
        <v>5901</v>
      </c>
      <c r="J3090" s="18"/>
    </row>
    <row r="3091" spans="1:10" s="42" customFormat="1" ht="93.75">
      <c r="A3091" s="44">
        <v>13</v>
      </c>
      <c r="B3091" s="530" t="s">
        <v>5916</v>
      </c>
      <c r="C3091" s="530" t="s">
        <v>5902</v>
      </c>
      <c r="D3091" s="531">
        <v>1</v>
      </c>
      <c r="E3091" s="520">
        <v>54000</v>
      </c>
      <c r="F3091" s="520">
        <v>30214.19</v>
      </c>
      <c r="G3091" s="520">
        <f t="shared" si="94"/>
        <v>23785.81</v>
      </c>
      <c r="H3091" s="387" t="s">
        <v>1109</v>
      </c>
      <c r="I3091" s="477" t="s">
        <v>5901</v>
      </c>
      <c r="J3091" s="18"/>
    </row>
    <row r="3092" spans="1:10" s="42" customFormat="1" ht="93.75">
      <c r="A3092" s="44">
        <v>14</v>
      </c>
      <c r="B3092" s="530" t="s">
        <v>5917</v>
      </c>
      <c r="C3092" s="530" t="s">
        <v>5902</v>
      </c>
      <c r="D3092" s="531">
        <v>1</v>
      </c>
      <c r="E3092" s="520">
        <v>160810</v>
      </c>
      <c r="F3092" s="520">
        <v>0</v>
      </c>
      <c r="G3092" s="520">
        <f t="shared" si="94"/>
        <v>160810</v>
      </c>
      <c r="H3092" s="387" t="s">
        <v>1109</v>
      </c>
      <c r="I3092" s="477" t="s">
        <v>5901</v>
      </c>
      <c r="J3092" s="18"/>
    </row>
    <row r="3093" spans="1:10" s="42" customFormat="1" ht="93.75">
      <c r="A3093" s="44">
        <v>15</v>
      </c>
      <c r="B3093" s="530" t="s">
        <v>5918</v>
      </c>
      <c r="C3093" s="530" t="s">
        <v>5914</v>
      </c>
      <c r="D3093" s="531">
        <v>1</v>
      </c>
      <c r="E3093" s="520">
        <v>59300</v>
      </c>
      <c r="F3093" s="520">
        <v>41015.72</v>
      </c>
      <c r="G3093" s="520">
        <f t="shared" si="94"/>
        <v>18284.28</v>
      </c>
      <c r="H3093" s="387" t="s">
        <v>1109</v>
      </c>
      <c r="I3093" s="477" t="s">
        <v>5901</v>
      </c>
      <c r="J3093" s="18"/>
    </row>
    <row r="3094" spans="1:10" s="42" customFormat="1" ht="93.75">
      <c r="A3094" s="44">
        <v>16</v>
      </c>
      <c r="B3094" s="530" t="s">
        <v>5919</v>
      </c>
      <c r="C3094" s="530" t="s">
        <v>5920</v>
      </c>
      <c r="D3094" s="531">
        <v>1</v>
      </c>
      <c r="E3094" s="520">
        <v>353776</v>
      </c>
      <c r="F3094" s="520">
        <v>0</v>
      </c>
      <c r="G3094" s="520">
        <f t="shared" si="94"/>
        <v>353776</v>
      </c>
      <c r="H3094" s="387" t="s">
        <v>1109</v>
      </c>
      <c r="I3094" s="477" t="s">
        <v>5901</v>
      </c>
      <c r="J3094" s="18"/>
    </row>
    <row r="3095" spans="1:10" s="42" customFormat="1" ht="93.75">
      <c r="A3095" s="44">
        <v>17</v>
      </c>
      <c r="B3095" s="530" t="s">
        <v>5921</v>
      </c>
      <c r="C3095" s="530" t="s">
        <v>5920</v>
      </c>
      <c r="D3095" s="531">
        <v>1</v>
      </c>
      <c r="E3095" s="520">
        <v>167116</v>
      </c>
      <c r="F3095" s="520">
        <v>0</v>
      </c>
      <c r="G3095" s="520">
        <f t="shared" si="94"/>
        <v>167116</v>
      </c>
      <c r="H3095" s="387" t="s">
        <v>1109</v>
      </c>
      <c r="I3095" s="477" t="s">
        <v>5901</v>
      </c>
      <c r="J3095" s="18"/>
    </row>
    <row r="3096" spans="1:10" s="42" customFormat="1" ht="93.75">
      <c r="A3096" s="44">
        <v>18</v>
      </c>
      <c r="B3096" s="530" t="s">
        <v>5922</v>
      </c>
      <c r="C3096" s="530" t="s">
        <v>5923</v>
      </c>
      <c r="D3096" s="531">
        <v>1</v>
      </c>
      <c r="E3096" s="520">
        <v>84700</v>
      </c>
      <c r="F3096" s="527">
        <v>47391.78</v>
      </c>
      <c r="G3096" s="527">
        <f t="shared" si="94"/>
        <v>37308.22</v>
      </c>
      <c r="H3096" s="387" t="s">
        <v>1109</v>
      </c>
      <c r="I3096" s="477" t="s">
        <v>5901</v>
      </c>
      <c r="J3096" s="18"/>
    </row>
    <row r="3097" spans="1:10" s="42" customFormat="1" ht="93.75">
      <c r="A3097" s="44">
        <v>19</v>
      </c>
      <c r="B3097" s="530" t="s">
        <v>5924</v>
      </c>
      <c r="C3097" s="530" t="s">
        <v>5920</v>
      </c>
      <c r="D3097" s="531">
        <v>1</v>
      </c>
      <c r="E3097" s="532">
        <v>91000</v>
      </c>
      <c r="F3097" s="520">
        <v>34883.22</v>
      </c>
      <c r="G3097" s="520">
        <f t="shared" si="94"/>
        <v>56116.78</v>
      </c>
      <c r="H3097" s="387" t="s">
        <v>1109</v>
      </c>
      <c r="I3097" s="477" t="s">
        <v>5901</v>
      </c>
      <c r="J3097" s="18"/>
    </row>
    <row r="3098" spans="1:10" s="42" customFormat="1" ht="93.75">
      <c r="A3098" s="44">
        <v>20</v>
      </c>
      <c r="B3098" s="530" t="s">
        <v>5925</v>
      </c>
      <c r="C3098" s="530" t="s">
        <v>5920</v>
      </c>
      <c r="D3098" s="531">
        <v>1</v>
      </c>
      <c r="E3098" s="520">
        <v>92199</v>
      </c>
      <c r="F3098" s="577">
        <v>0</v>
      </c>
      <c r="G3098" s="577">
        <f t="shared" si="94"/>
        <v>92199</v>
      </c>
      <c r="H3098" s="387" t="s">
        <v>1109</v>
      </c>
      <c r="I3098" s="477" t="s">
        <v>5901</v>
      </c>
      <c r="J3098" s="18"/>
    </row>
    <row r="3099" spans="1:10" s="42" customFormat="1" ht="93.75">
      <c r="A3099" s="44">
        <v>21</v>
      </c>
      <c r="B3099" s="530" t="s">
        <v>5926</v>
      </c>
      <c r="C3099" s="530" t="s">
        <v>5920</v>
      </c>
      <c r="D3099" s="531">
        <v>1</v>
      </c>
      <c r="E3099" s="520">
        <v>402614</v>
      </c>
      <c r="F3099" s="520">
        <v>0</v>
      </c>
      <c r="G3099" s="520">
        <f t="shared" si="94"/>
        <v>402614</v>
      </c>
      <c r="H3099" s="387" t="s">
        <v>1109</v>
      </c>
      <c r="I3099" s="477" t="s">
        <v>5901</v>
      </c>
      <c r="J3099" s="18"/>
    </row>
    <row r="3100" spans="1:10" s="42" customFormat="1" ht="93.75">
      <c r="A3100" s="44">
        <v>22</v>
      </c>
      <c r="B3100" s="530" t="s">
        <v>5927</v>
      </c>
      <c r="C3100" s="530" t="s">
        <v>5920</v>
      </c>
      <c r="D3100" s="531">
        <v>1</v>
      </c>
      <c r="E3100" s="520">
        <v>553083</v>
      </c>
      <c r="F3100" s="520">
        <v>0</v>
      </c>
      <c r="G3100" s="520">
        <f t="shared" si="94"/>
        <v>553083</v>
      </c>
      <c r="H3100" s="387" t="s">
        <v>1109</v>
      </c>
      <c r="I3100" s="477" t="s">
        <v>5901</v>
      </c>
      <c r="J3100" s="18"/>
    </row>
    <row r="3101" spans="1:10" s="42" customFormat="1" ht="93.75">
      <c r="A3101" s="44">
        <v>23</v>
      </c>
      <c r="B3101" s="530" t="s">
        <v>5928</v>
      </c>
      <c r="C3101" s="530" t="s">
        <v>5929</v>
      </c>
      <c r="D3101" s="531">
        <v>1</v>
      </c>
      <c r="E3101" s="520">
        <v>482590.5</v>
      </c>
      <c r="F3101" s="520">
        <v>0</v>
      </c>
      <c r="G3101" s="520">
        <f t="shared" si="94"/>
        <v>482590.5</v>
      </c>
      <c r="H3101" s="387" t="s">
        <v>1109</v>
      </c>
      <c r="I3101" s="477" t="s">
        <v>5901</v>
      </c>
      <c r="J3101" s="18"/>
    </row>
    <row r="3102" spans="1:10" s="42" customFormat="1" ht="93.75">
      <c r="A3102" s="44">
        <v>24</v>
      </c>
      <c r="B3102" s="530" t="s">
        <v>5930</v>
      </c>
      <c r="C3102" s="530" t="s">
        <v>5931</v>
      </c>
      <c r="D3102" s="531">
        <v>1</v>
      </c>
      <c r="E3102" s="520">
        <v>1153782</v>
      </c>
      <c r="F3102" s="520">
        <v>299755.17</v>
      </c>
      <c r="G3102" s="520">
        <f t="shared" si="94"/>
        <v>854026.83000000007</v>
      </c>
      <c r="H3102" s="387" t="s">
        <v>1109</v>
      </c>
      <c r="I3102" s="477" t="s">
        <v>5901</v>
      </c>
      <c r="J3102" s="18"/>
    </row>
    <row r="3103" spans="1:10" s="42" customFormat="1" ht="93.75">
      <c r="A3103" s="44">
        <v>25</v>
      </c>
      <c r="B3103" s="530" t="s">
        <v>5932</v>
      </c>
      <c r="C3103" s="530" t="s">
        <v>5920</v>
      </c>
      <c r="D3103" s="531">
        <v>1</v>
      </c>
      <c r="E3103" s="520">
        <v>59998</v>
      </c>
      <c r="F3103" s="520">
        <v>33570.379999999997</v>
      </c>
      <c r="G3103" s="520">
        <f t="shared" si="94"/>
        <v>26427.620000000003</v>
      </c>
      <c r="H3103" s="387" t="s">
        <v>1109</v>
      </c>
      <c r="I3103" s="477" t="s">
        <v>5901</v>
      </c>
      <c r="J3103" s="18"/>
    </row>
    <row r="3104" spans="1:10" s="42" customFormat="1" ht="93.75">
      <c r="A3104" s="44">
        <v>26</v>
      </c>
      <c r="B3104" s="530" t="s">
        <v>5933</v>
      </c>
      <c r="C3104" s="530"/>
      <c r="D3104" s="531">
        <v>1</v>
      </c>
      <c r="E3104" s="520">
        <v>52640</v>
      </c>
      <c r="F3104" s="520">
        <v>0</v>
      </c>
      <c r="G3104" s="520">
        <f t="shared" si="94"/>
        <v>52640</v>
      </c>
      <c r="H3104" s="387" t="s">
        <v>1109</v>
      </c>
      <c r="I3104" s="477" t="s">
        <v>5901</v>
      </c>
      <c r="J3104" s="18"/>
    </row>
    <row r="3105" spans="1:10" s="42" customFormat="1" ht="93.75">
      <c r="A3105" s="44">
        <v>27</v>
      </c>
      <c r="B3105" s="530" t="s">
        <v>3849</v>
      </c>
      <c r="C3105" s="530"/>
      <c r="D3105" s="531">
        <v>1</v>
      </c>
      <c r="E3105" s="520">
        <v>40088</v>
      </c>
      <c r="F3105" s="520">
        <v>0</v>
      </c>
      <c r="G3105" s="520">
        <f t="shared" ref="G3105:G3122" si="95">E3105-F3105</f>
        <v>40088</v>
      </c>
      <c r="H3105" s="387" t="s">
        <v>1109</v>
      </c>
      <c r="I3105" s="477" t="s">
        <v>5901</v>
      </c>
      <c r="J3105" s="18"/>
    </row>
    <row r="3106" spans="1:10" s="534" customFormat="1" ht="56.25">
      <c r="A3106" s="530">
        <v>28</v>
      </c>
      <c r="B3106" s="518" t="s">
        <v>9109</v>
      </c>
      <c r="C3106" s="518" t="s">
        <v>9110</v>
      </c>
      <c r="D3106" s="578">
        <v>1</v>
      </c>
      <c r="E3106" s="579">
        <v>159750</v>
      </c>
      <c r="F3106" s="579">
        <v>133125</v>
      </c>
      <c r="G3106" s="527">
        <f t="shared" si="95"/>
        <v>26625</v>
      </c>
      <c r="H3106" s="387">
        <v>44371</v>
      </c>
      <c r="I3106" s="477" t="s">
        <v>9111</v>
      </c>
      <c r="J3106" s="580"/>
    </row>
    <row r="3107" spans="1:10" s="534" customFormat="1" ht="56.25">
      <c r="A3107" s="581">
        <v>29</v>
      </c>
      <c r="B3107" s="518" t="s">
        <v>9112</v>
      </c>
      <c r="C3107" s="582" t="s">
        <v>9113</v>
      </c>
      <c r="D3107" s="578">
        <v>1</v>
      </c>
      <c r="E3107" s="579">
        <v>268800</v>
      </c>
      <c r="F3107" s="579">
        <v>223999.98</v>
      </c>
      <c r="G3107" s="527">
        <f t="shared" si="95"/>
        <v>44800.01999999999</v>
      </c>
      <c r="H3107" s="387">
        <v>44377</v>
      </c>
      <c r="I3107" s="477" t="s">
        <v>9114</v>
      </c>
      <c r="J3107" s="580"/>
    </row>
    <row r="3108" spans="1:10" s="534" customFormat="1" ht="37.5">
      <c r="A3108" s="530">
        <v>30</v>
      </c>
      <c r="B3108" s="518" t="s">
        <v>9115</v>
      </c>
      <c r="C3108" s="582" t="s">
        <v>9113</v>
      </c>
      <c r="D3108" s="578">
        <v>1</v>
      </c>
      <c r="E3108" s="579">
        <v>84649</v>
      </c>
      <c r="F3108" s="579">
        <v>0</v>
      </c>
      <c r="G3108" s="527">
        <f t="shared" si="95"/>
        <v>84649</v>
      </c>
      <c r="H3108" s="387">
        <v>44377</v>
      </c>
      <c r="I3108" s="477" t="s">
        <v>9114</v>
      </c>
      <c r="J3108" s="580"/>
    </row>
    <row r="3109" spans="1:10" s="534" customFormat="1" ht="37.5">
      <c r="A3109" s="581">
        <v>31</v>
      </c>
      <c r="B3109" s="518" t="s">
        <v>9116</v>
      </c>
      <c r="C3109" s="582" t="s">
        <v>9113</v>
      </c>
      <c r="D3109" s="578">
        <v>1</v>
      </c>
      <c r="E3109" s="579">
        <v>69653</v>
      </c>
      <c r="F3109" s="579">
        <v>0</v>
      </c>
      <c r="G3109" s="527">
        <f t="shared" si="95"/>
        <v>69653</v>
      </c>
      <c r="H3109" s="387">
        <v>44377</v>
      </c>
      <c r="I3109" s="477" t="s">
        <v>9114</v>
      </c>
      <c r="J3109" s="580"/>
    </row>
    <row r="3110" spans="1:10" s="534" customFormat="1" ht="37.5">
      <c r="A3110" s="530">
        <v>32</v>
      </c>
      <c r="B3110" s="518" t="s">
        <v>9117</v>
      </c>
      <c r="C3110" s="582" t="s">
        <v>9113</v>
      </c>
      <c r="D3110" s="578">
        <v>1</v>
      </c>
      <c r="E3110" s="579">
        <v>44360</v>
      </c>
      <c r="F3110" s="579">
        <v>0</v>
      </c>
      <c r="G3110" s="527">
        <f t="shared" si="95"/>
        <v>44360</v>
      </c>
      <c r="H3110" s="387">
        <v>44377</v>
      </c>
      <c r="I3110" s="477" t="s">
        <v>9114</v>
      </c>
      <c r="J3110" s="580"/>
    </row>
    <row r="3111" spans="1:10" s="534" customFormat="1" ht="37.5">
      <c r="A3111" s="581">
        <v>33</v>
      </c>
      <c r="B3111" s="518" t="s">
        <v>9118</v>
      </c>
      <c r="C3111" s="582" t="s">
        <v>9113</v>
      </c>
      <c r="D3111" s="578">
        <v>1</v>
      </c>
      <c r="E3111" s="579">
        <v>133177</v>
      </c>
      <c r="F3111" s="579">
        <v>119859.28</v>
      </c>
      <c r="G3111" s="527">
        <f t="shared" si="95"/>
        <v>13317.720000000001</v>
      </c>
      <c r="H3111" s="387">
        <v>44377</v>
      </c>
      <c r="I3111" s="477" t="s">
        <v>9114</v>
      </c>
      <c r="J3111" s="580"/>
    </row>
    <row r="3112" spans="1:10" s="534" customFormat="1" ht="37.5">
      <c r="A3112" s="530">
        <v>34</v>
      </c>
      <c r="B3112" s="518" t="s">
        <v>9119</v>
      </c>
      <c r="C3112" s="582" t="s">
        <v>9113</v>
      </c>
      <c r="D3112" s="578">
        <v>1</v>
      </c>
      <c r="E3112" s="579">
        <v>46100</v>
      </c>
      <c r="F3112" s="579">
        <v>0</v>
      </c>
      <c r="G3112" s="527">
        <f t="shared" si="95"/>
        <v>46100</v>
      </c>
      <c r="H3112" s="387">
        <v>44377</v>
      </c>
      <c r="I3112" s="477" t="s">
        <v>9114</v>
      </c>
      <c r="J3112" s="580"/>
    </row>
    <row r="3113" spans="1:10" s="534" customFormat="1" ht="29.25" customHeight="1">
      <c r="A3113" s="581">
        <v>35</v>
      </c>
      <c r="B3113" s="518" t="s">
        <v>5887</v>
      </c>
      <c r="C3113" s="1152" t="s">
        <v>9120</v>
      </c>
      <c r="D3113" s="578">
        <v>1</v>
      </c>
      <c r="E3113" s="579">
        <v>42098</v>
      </c>
      <c r="F3113" s="579">
        <v>0</v>
      </c>
      <c r="G3113" s="527">
        <f t="shared" si="95"/>
        <v>42098</v>
      </c>
      <c r="H3113" s="387">
        <v>44392</v>
      </c>
      <c r="I3113" s="477" t="s">
        <v>9121</v>
      </c>
      <c r="J3113" s="580"/>
    </row>
    <row r="3114" spans="1:10" s="534" customFormat="1" ht="24.75" customHeight="1">
      <c r="A3114" s="530">
        <v>36</v>
      </c>
      <c r="B3114" s="518" t="s">
        <v>9122</v>
      </c>
      <c r="C3114" s="1153"/>
      <c r="D3114" s="578">
        <v>1</v>
      </c>
      <c r="E3114" s="579">
        <v>46658</v>
      </c>
      <c r="F3114" s="579">
        <v>0</v>
      </c>
      <c r="G3114" s="527">
        <f t="shared" si="95"/>
        <v>46658</v>
      </c>
      <c r="H3114" s="387">
        <v>44392</v>
      </c>
      <c r="I3114" s="477" t="s">
        <v>9121</v>
      </c>
      <c r="J3114" s="580"/>
    </row>
    <row r="3115" spans="1:10" s="534" customFormat="1" ht="29.25" customHeight="1">
      <c r="A3115" s="581">
        <v>37</v>
      </c>
      <c r="B3115" s="518" t="s">
        <v>5887</v>
      </c>
      <c r="C3115" s="1151" t="s">
        <v>9123</v>
      </c>
      <c r="D3115" s="578">
        <v>1</v>
      </c>
      <c r="E3115" s="579">
        <v>42098</v>
      </c>
      <c r="F3115" s="579">
        <v>0</v>
      </c>
      <c r="G3115" s="527">
        <f t="shared" si="95"/>
        <v>42098</v>
      </c>
      <c r="H3115" s="387">
        <v>44392</v>
      </c>
      <c r="I3115" s="477" t="s">
        <v>9124</v>
      </c>
      <c r="J3115" s="580"/>
    </row>
    <row r="3116" spans="1:10" s="534" customFormat="1" ht="26.25" customHeight="1">
      <c r="A3116" s="530">
        <v>38</v>
      </c>
      <c r="B3116" s="518" t="s">
        <v>9125</v>
      </c>
      <c r="C3116" s="1151"/>
      <c r="D3116" s="578">
        <v>1</v>
      </c>
      <c r="E3116" s="579">
        <v>46658</v>
      </c>
      <c r="F3116" s="579">
        <v>0</v>
      </c>
      <c r="G3116" s="527">
        <f t="shared" si="95"/>
        <v>46658</v>
      </c>
      <c r="H3116" s="387">
        <v>44392</v>
      </c>
      <c r="I3116" s="477" t="s">
        <v>9124</v>
      </c>
      <c r="J3116" s="580"/>
    </row>
    <row r="3117" spans="1:10" s="534" customFormat="1" ht="101.25" customHeight="1">
      <c r="A3117" s="581">
        <v>39</v>
      </c>
      <c r="B3117" s="518" t="s">
        <v>9126</v>
      </c>
      <c r="C3117" s="518" t="s">
        <v>9127</v>
      </c>
      <c r="D3117" s="578">
        <v>1</v>
      </c>
      <c r="E3117" s="579">
        <v>117500</v>
      </c>
      <c r="F3117" s="579">
        <v>117500</v>
      </c>
      <c r="G3117" s="527">
        <f t="shared" si="95"/>
        <v>0</v>
      </c>
      <c r="H3117" s="387">
        <v>44558</v>
      </c>
      <c r="I3117" s="583" t="s">
        <v>5901</v>
      </c>
      <c r="J3117" s="580"/>
    </row>
    <row r="3118" spans="1:10" s="534" customFormat="1" ht="104.25" customHeight="1">
      <c r="A3118" s="530">
        <v>40</v>
      </c>
      <c r="B3118" s="518" t="s">
        <v>9128</v>
      </c>
      <c r="C3118" s="582" t="s">
        <v>9120</v>
      </c>
      <c r="D3118" s="578">
        <v>1</v>
      </c>
      <c r="E3118" s="579">
        <v>98000</v>
      </c>
      <c r="F3118" s="579">
        <v>0</v>
      </c>
      <c r="G3118" s="527">
        <f t="shared" si="95"/>
        <v>98000</v>
      </c>
      <c r="H3118" s="387">
        <v>44558</v>
      </c>
      <c r="I3118" s="583" t="s">
        <v>9129</v>
      </c>
      <c r="J3118" s="580"/>
    </row>
    <row r="3119" spans="1:10" s="534" customFormat="1" ht="113.25" customHeight="1">
      <c r="A3119" s="581">
        <v>41</v>
      </c>
      <c r="B3119" s="518" t="s">
        <v>9130</v>
      </c>
      <c r="C3119" s="582" t="s">
        <v>9120</v>
      </c>
      <c r="D3119" s="578">
        <v>1</v>
      </c>
      <c r="E3119" s="579">
        <v>42500</v>
      </c>
      <c r="F3119" s="579">
        <v>0</v>
      </c>
      <c r="G3119" s="527">
        <f t="shared" si="95"/>
        <v>42500</v>
      </c>
      <c r="H3119" s="387">
        <v>44558</v>
      </c>
      <c r="I3119" s="583" t="s">
        <v>9131</v>
      </c>
      <c r="J3119" s="580"/>
    </row>
    <row r="3120" spans="1:10" s="534" customFormat="1" ht="104.25" customHeight="1">
      <c r="A3120" s="530">
        <v>42</v>
      </c>
      <c r="B3120" s="518" t="s">
        <v>9132</v>
      </c>
      <c r="C3120" s="582" t="s">
        <v>9120</v>
      </c>
      <c r="D3120" s="578">
        <v>1</v>
      </c>
      <c r="E3120" s="579">
        <v>125000</v>
      </c>
      <c r="F3120" s="579">
        <v>125000</v>
      </c>
      <c r="G3120" s="527">
        <f t="shared" si="95"/>
        <v>0</v>
      </c>
      <c r="H3120" s="387">
        <v>44558</v>
      </c>
      <c r="I3120" s="583" t="s">
        <v>9133</v>
      </c>
      <c r="J3120" s="580"/>
    </row>
    <row r="3121" spans="1:11" s="534" customFormat="1" ht="104.25" customHeight="1">
      <c r="A3121" s="581">
        <v>43</v>
      </c>
      <c r="B3121" s="518" t="s">
        <v>9134</v>
      </c>
      <c r="C3121" s="582" t="s">
        <v>9135</v>
      </c>
      <c r="D3121" s="578">
        <v>1</v>
      </c>
      <c r="E3121" s="579">
        <v>49000</v>
      </c>
      <c r="F3121" s="579">
        <v>0</v>
      </c>
      <c r="G3121" s="527">
        <f t="shared" si="95"/>
        <v>49000</v>
      </c>
      <c r="H3121" s="387">
        <v>44558</v>
      </c>
      <c r="I3121" s="477" t="s">
        <v>9136</v>
      </c>
      <c r="J3121" s="580"/>
    </row>
    <row r="3122" spans="1:11" s="534" customFormat="1" ht="98.25" customHeight="1">
      <c r="A3122" s="530">
        <v>44</v>
      </c>
      <c r="B3122" s="518" t="s">
        <v>9137</v>
      </c>
      <c r="C3122" s="582" t="s">
        <v>9135</v>
      </c>
      <c r="D3122" s="578">
        <v>1</v>
      </c>
      <c r="E3122" s="579">
        <v>43000</v>
      </c>
      <c r="F3122" s="579">
        <v>0</v>
      </c>
      <c r="G3122" s="527">
        <f t="shared" si="95"/>
        <v>43000</v>
      </c>
      <c r="H3122" s="387">
        <v>44558</v>
      </c>
      <c r="I3122" s="477" t="s">
        <v>9138</v>
      </c>
      <c r="J3122" s="580"/>
    </row>
    <row r="3123" spans="1:11" s="42" customFormat="1" ht="22.5">
      <c r="A3123" s="106" t="s">
        <v>2913</v>
      </c>
      <c r="B3123" s="1052" t="s">
        <v>3844</v>
      </c>
      <c r="C3123" s="1058"/>
      <c r="D3123" s="568">
        <f>SUM(D3079:D3122)</f>
        <v>44</v>
      </c>
      <c r="E3123" s="569">
        <f>SUM(E3079:E3122)</f>
        <v>7902608.0299999993</v>
      </c>
      <c r="F3123" s="569">
        <f>SUM(F3079:F3122)</f>
        <v>1827144.0799999998</v>
      </c>
      <c r="G3123" s="570">
        <f>SUM(G3079:G3122)</f>
        <v>6075463.9499999993</v>
      </c>
      <c r="H3123" s="26" t="s">
        <v>23</v>
      </c>
      <c r="I3123" s="105" t="s">
        <v>23</v>
      </c>
      <c r="J3123" s="26" t="s">
        <v>23</v>
      </c>
    </row>
    <row r="3124" spans="1:11" s="42" customFormat="1" ht="60" customHeight="1">
      <c r="A3124" s="106" t="s">
        <v>2896</v>
      </c>
      <c r="B3124" s="1052" t="s">
        <v>5253</v>
      </c>
      <c r="C3124" s="1058"/>
      <c r="D3124" s="66">
        <f>D3123+D3077</f>
        <v>44</v>
      </c>
      <c r="E3124" s="177">
        <f>E3077+E3123</f>
        <v>7902608.0299999993</v>
      </c>
      <c r="F3124" s="177">
        <f>F3123</f>
        <v>1827144.0799999998</v>
      </c>
      <c r="G3124" s="535">
        <f>G3076+G3123</f>
        <v>6075463.9499999993</v>
      </c>
      <c r="H3124" s="11" t="s">
        <v>23</v>
      </c>
      <c r="I3124" s="103" t="s">
        <v>23</v>
      </c>
      <c r="J3124" s="26" t="s">
        <v>23</v>
      </c>
    </row>
    <row r="3125" spans="1:11" s="42" customFormat="1" ht="27">
      <c r="A3125" s="32" t="s">
        <v>2896</v>
      </c>
      <c r="B3125" s="1138" t="s">
        <v>5254</v>
      </c>
      <c r="C3125" s="1132"/>
      <c r="D3125" s="1132"/>
      <c r="E3125" s="1132"/>
      <c r="F3125" s="1132"/>
      <c r="G3125" s="1132"/>
      <c r="H3125" s="1132"/>
      <c r="I3125" s="1132"/>
      <c r="J3125" s="1132"/>
      <c r="K3125" s="1132"/>
    </row>
    <row r="3126" spans="1:11" s="42" customFormat="1" ht="22.5">
      <c r="A3126" s="106" t="s">
        <v>2909</v>
      </c>
      <c r="B3126" s="1144" t="s">
        <v>3828</v>
      </c>
      <c r="C3126" s="1132"/>
      <c r="D3126" s="1132"/>
      <c r="E3126" s="1132"/>
      <c r="F3126" s="1132"/>
      <c r="G3126" s="1132"/>
      <c r="H3126" s="1132"/>
      <c r="I3126" s="1132"/>
      <c r="J3126" s="1132"/>
      <c r="K3126" s="1132"/>
    </row>
    <row r="3127" spans="1:11" s="42" customFormat="1" ht="20.25">
      <c r="A3127" s="44">
        <v>1</v>
      </c>
      <c r="B3127" s="21" t="s">
        <v>23</v>
      </c>
      <c r="C3127" s="54" t="s">
        <v>23</v>
      </c>
      <c r="D3127" s="58">
        <v>0</v>
      </c>
      <c r="E3127" s="58">
        <v>0</v>
      </c>
      <c r="F3127" s="58">
        <v>0</v>
      </c>
      <c r="G3127" s="58">
        <v>0</v>
      </c>
      <c r="H3127" s="19" t="s">
        <v>23</v>
      </c>
      <c r="I3127" s="5" t="s">
        <v>23</v>
      </c>
      <c r="J3127" s="18" t="s">
        <v>23</v>
      </c>
    </row>
    <row r="3128" spans="1:11" s="42" customFormat="1" ht="22.5">
      <c r="A3128" s="106" t="s">
        <v>2909</v>
      </c>
      <c r="B3128" s="153" t="s">
        <v>3829</v>
      </c>
      <c r="C3128" s="155"/>
      <c r="D3128" s="55">
        <v>0</v>
      </c>
      <c r="E3128" s="55">
        <v>0</v>
      </c>
      <c r="F3128" s="55">
        <v>0</v>
      </c>
      <c r="G3128" s="55">
        <v>0</v>
      </c>
      <c r="H3128" s="26" t="s">
        <v>23</v>
      </c>
      <c r="I3128" s="105" t="s">
        <v>23</v>
      </c>
      <c r="J3128" s="26" t="s">
        <v>23</v>
      </c>
    </row>
    <row r="3129" spans="1:11" s="42" customFormat="1" ht="22.5">
      <c r="A3129" s="106" t="s">
        <v>5133</v>
      </c>
      <c r="B3129" s="1144" t="s">
        <v>3830</v>
      </c>
      <c r="C3129" s="1132"/>
      <c r="D3129" s="1132"/>
      <c r="E3129" s="1132"/>
      <c r="F3129" s="1132"/>
      <c r="G3129" s="1132"/>
      <c r="H3129" s="1132"/>
      <c r="I3129" s="1132"/>
      <c r="J3129" s="1132"/>
      <c r="K3129" s="1132"/>
    </row>
    <row r="3130" spans="1:11" s="42" customFormat="1" ht="20.25">
      <c r="A3130" s="44">
        <v>1</v>
      </c>
      <c r="B3130" s="54" t="s">
        <v>23</v>
      </c>
      <c r="C3130" s="54" t="s">
        <v>23</v>
      </c>
      <c r="D3130" s="58">
        <v>0</v>
      </c>
      <c r="E3130" s="58">
        <v>0</v>
      </c>
      <c r="F3130" s="58">
        <v>0</v>
      </c>
      <c r="G3130" s="58">
        <v>0</v>
      </c>
      <c r="H3130" s="281" t="s">
        <v>23</v>
      </c>
      <c r="I3130" s="17" t="s">
        <v>23</v>
      </c>
      <c r="J3130" s="18" t="s">
        <v>23</v>
      </c>
    </row>
    <row r="3131" spans="1:11" s="42" customFormat="1" ht="22.5">
      <c r="A3131" s="106" t="s">
        <v>2911</v>
      </c>
      <c r="B3131" s="153" t="s">
        <v>3831</v>
      </c>
      <c r="C3131" s="155"/>
      <c r="D3131" s="55">
        <v>0</v>
      </c>
      <c r="E3131" s="55">
        <v>0</v>
      </c>
      <c r="F3131" s="55">
        <v>0</v>
      </c>
      <c r="G3131" s="55">
        <v>0</v>
      </c>
      <c r="H3131" s="26" t="s">
        <v>23</v>
      </c>
      <c r="I3131" s="105" t="s">
        <v>23</v>
      </c>
      <c r="J3131" s="26" t="s">
        <v>23</v>
      </c>
    </row>
    <row r="3132" spans="1:11" s="42" customFormat="1" ht="22.5">
      <c r="A3132" s="106" t="s">
        <v>2913</v>
      </c>
      <c r="B3132" s="1076" t="s">
        <v>3832</v>
      </c>
      <c r="C3132" s="1085"/>
      <c r="D3132" s="1085"/>
      <c r="E3132" s="1085"/>
      <c r="F3132" s="1085"/>
      <c r="G3132" s="1085"/>
      <c r="H3132" s="1085"/>
      <c r="I3132" s="1085"/>
      <c r="J3132" s="1086"/>
    </row>
    <row r="3133" spans="1:11" s="42" customFormat="1" ht="60.75">
      <c r="A3133" s="28">
        <v>1</v>
      </c>
      <c r="B3133" s="333" t="s">
        <v>5255</v>
      </c>
      <c r="C3133" s="584" t="s">
        <v>5217</v>
      </c>
      <c r="D3133" s="506">
        <v>1</v>
      </c>
      <c r="E3133" s="523">
        <v>487250.2</v>
      </c>
      <c r="F3133" s="482">
        <f t="shared" ref="F3133:F3141" si="96">SUM(E3133-G3133)</f>
        <v>0</v>
      </c>
      <c r="G3133" s="507">
        <v>487250.2</v>
      </c>
      <c r="H3133" s="80" t="s">
        <v>3097</v>
      </c>
      <c r="I3133" s="80" t="s">
        <v>5256</v>
      </c>
      <c r="J3133" s="18" t="s">
        <v>23</v>
      </c>
    </row>
    <row r="3134" spans="1:11" s="42" customFormat="1" ht="60.75">
      <c r="A3134" s="28">
        <v>2</v>
      </c>
      <c r="B3134" s="12" t="s">
        <v>5257</v>
      </c>
      <c r="C3134" s="584" t="s">
        <v>5217</v>
      </c>
      <c r="D3134" s="506">
        <v>1</v>
      </c>
      <c r="E3134" s="523">
        <v>319555.49</v>
      </c>
      <c r="F3134" s="482">
        <f t="shared" si="96"/>
        <v>0</v>
      </c>
      <c r="G3134" s="507">
        <v>319555.49</v>
      </c>
      <c r="H3134" s="80" t="s">
        <v>3097</v>
      </c>
      <c r="I3134" s="80" t="s">
        <v>5256</v>
      </c>
      <c r="J3134" s="18"/>
    </row>
    <row r="3135" spans="1:11" s="42" customFormat="1" ht="60.75">
      <c r="A3135" s="28">
        <v>3</v>
      </c>
      <c r="B3135" s="12" t="s">
        <v>5258</v>
      </c>
      <c r="C3135" s="584" t="s">
        <v>5217</v>
      </c>
      <c r="D3135" s="506">
        <v>1</v>
      </c>
      <c r="E3135" s="523">
        <v>417106.13</v>
      </c>
      <c r="F3135" s="482">
        <f t="shared" si="96"/>
        <v>0</v>
      </c>
      <c r="G3135" s="507">
        <v>417106.13</v>
      </c>
      <c r="H3135" s="80" t="s">
        <v>3097</v>
      </c>
      <c r="I3135" s="80" t="s">
        <v>5256</v>
      </c>
      <c r="J3135" s="18"/>
    </row>
    <row r="3136" spans="1:11" s="42" customFormat="1" ht="60.75">
      <c r="A3136" s="28">
        <v>4</v>
      </c>
      <c r="B3136" s="12" t="s">
        <v>5259</v>
      </c>
      <c r="C3136" s="584" t="s">
        <v>5217</v>
      </c>
      <c r="D3136" s="506">
        <v>1</v>
      </c>
      <c r="E3136" s="523">
        <v>359768.12</v>
      </c>
      <c r="F3136" s="482">
        <f t="shared" si="96"/>
        <v>0</v>
      </c>
      <c r="G3136" s="507">
        <v>359768.12</v>
      </c>
      <c r="H3136" s="80" t="s">
        <v>3097</v>
      </c>
      <c r="I3136" s="80" t="s">
        <v>5256</v>
      </c>
      <c r="J3136" s="18"/>
    </row>
    <row r="3137" spans="1:11" s="42" customFormat="1" ht="60.75">
      <c r="A3137" s="28">
        <v>5</v>
      </c>
      <c r="B3137" s="12" t="s">
        <v>5260</v>
      </c>
      <c r="C3137" s="584" t="s">
        <v>5217</v>
      </c>
      <c r="D3137" s="506">
        <v>1</v>
      </c>
      <c r="E3137" s="523">
        <v>470728</v>
      </c>
      <c r="F3137" s="482">
        <f t="shared" si="96"/>
        <v>0</v>
      </c>
      <c r="G3137" s="507">
        <v>470728</v>
      </c>
      <c r="H3137" s="80" t="s">
        <v>3097</v>
      </c>
      <c r="I3137" s="80" t="s">
        <v>5256</v>
      </c>
      <c r="J3137" s="18"/>
    </row>
    <row r="3138" spans="1:11" s="42" customFormat="1" ht="60.75">
      <c r="A3138" s="28">
        <v>6</v>
      </c>
      <c r="B3138" s="12" t="s">
        <v>5261</v>
      </c>
      <c r="C3138" s="584" t="s">
        <v>5217</v>
      </c>
      <c r="D3138" s="506">
        <v>1</v>
      </c>
      <c r="E3138" s="523">
        <v>136573.16</v>
      </c>
      <c r="F3138" s="482">
        <v>4065.68</v>
      </c>
      <c r="G3138" s="507">
        <f>E3138-F3138</f>
        <v>132507.48000000001</v>
      </c>
      <c r="H3138" s="80" t="s">
        <v>3097</v>
      </c>
      <c r="I3138" s="80" t="s">
        <v>5256</v>
      </c>
      <c r="J3138" s="18"/>
    </row>
    <row r="3139" spans="1:11" s="42" customFormat="1" ht="60.75">
      <c r="A3139" s="28">
        <v>7</v>
      </c>
      <c r="B3139" s="12" t="s">
        <v>5171</v>
      </c>
      <c r="C3139" s="585"/>
      <c r="D3139" s="506">
        <v>1</v>
      </c>
      <c r="E3139" s="526">
        <v>2800000</v>
      </c>
      <c r="F3139" s="482">
        <v>1057764.6299999999</v>
      </c>
      <c r="G3139" s="507">
        <f>E3139-F3139</f>
        <v>1742235.37</v>
      </c>
      <c r="H3139" s="555" t="s">
        <v>3097</v>
      </c>
      <c r="I3139" s="555" t="s">
        <v>5256</v>
      </c>
      <c r="J3139" s="18"/>
    </row>
    <row r="3140" spans="1:11" s="42" customFormat="1" ht="121.5">
      <c r="A3140" s="28">
        <v>8</v>
      </c>
      <c r="B3140" s="12" t="s">
        <v>5262</v>
      </c>
      <c r="C3140" s="89" t="s">
        <v>5262</v>
      </c>
      <c r="D3140" s="586">
        <v>1</v>
      </c>
      <c r="E3140" s="587">
        <v>176400</v>
      </c>
      <c r="F3140" s="482">
        <v>129360</v>
      </c>
      <c r="G3140" s="507">
        <f>E3140-F3140</f>
        <v>47040</v>
      </c>
      <c r="H3140" s="498" t="s">
        <v>5263</v>
      </c>
      <c r="I3140" s="498" t="s">
        <v>5264</v>
      </c>
      <c r="J3140" s="18"/>
    </row>
    <row r="3141" spans="1:11" s="42" customFormat="1" ht="121.5">
      <c r="A3141" s="28">
        <v>9</v>
      </c>
      <c r="B3141" s="12" t="s">
        <v>5265</v>
      </c>
      <c r="C3141" s="588"/>
      <c r="D3141" s="556">
        <v>1</v>
      </c>
      <c r="E3141" s="37">
        <v>50000</v>
      </c>
      <c r="F3141" s="482">
        <f t="shared" si="96"/>
        <v>0</v>
      </c>
      <c r="G3141" s="507">
        <v>50000</v>
      </c>
      <c r="H3141" s="498" t="s">
        <v>5266</v>
      </c>
      <c r="I3141" s="498" t="s">
        <v>5264</v>
      </c>
      <c r="J3141" s="18"/>
    </row>
    <row r="3142" spans="1:11" s="42" customFormat="1" ht="93.75">
      <c r="A3142" s="28">
        <v>10</v>
      </c>
      <c r="B3142" s="1" t="s">
        <v>3093</v>
      </c>
      <c r="C3142" s="589"/>
      <c r="D3142" s="531">
        <v>1</v>
      </c>
      <c r="E3142" s="590">
        <v>60000</v>
      </c>
      <c r="F3142" s="482">
        <f>SUM(E3142-G3142)</f>
        <v>0</v>
      </c>
      <c r="G3142" s="507">
        <v>60000</v>
      </c>
      <c r="H3142" s="591" t="s">
        <v>3097</v>
      </c>
      <c r="I3142" s="592" t="s">
        <v>5934</v>
      </c>
      <c r="J3142" s="18"/>
    </row>
    <row r="3143" spans="1:11" s="42" customFormat="1" ht="93.75">
      <c r="A3143" s="28">
        <v>11</v>
      </c>
      <c r="B3143" s="1" t="s">
        <v>5935</v>
      </c>
      <c r="C3143" s="589"/>
      <c r="D3143" s="531">
        <v>1</v>
      </c>
      <c r="E3143" s="590">
        <v>603722.69999999995</v>
      </c>
      <c r="F3143" s="482">
        <f>SUM(E3143-G3143)</f>
        <v>0</v>
      </c>
      <c r="G3143" s="482">
        <v>603722.69999999995</v>
      </c>
      <c r="H3143" s="591" t="s">
        <v>3097</v>
      </c>
      <c r="I3143" s="592" t="s">
        <v>5934</v>
      </c>
      <c r="J3143" s="18"/>
    </row>
    <row r="3144" spans="1:11" s="42" customFormat="1" ht="107.25" customHeight="1">
      <c r="A3144" s="28">
        <v>12</v>
      </c>
      <c r="B3144" s="1" t="s">
        <v>5936</v>
      </c>
      <c r="C3144" s="589"/>
      <c r="D3144" s="531">
        <v>1</v>
      </c>
      <c r="E3144" s="590">
        <v>678974.22</v>
      </c>
      <c r="F3144" s="482">
        <f>SUM(E3144-G3144)</f>
        <v>0</v>
      </c>
      <c r="G3144" s="482">
        <v>678974.22</v>
      </c>
      <c r="H3144" s="591" t="s">
        <v>3097</v>
      </c>
      <c r="I3144" s="592" t="s">
        <v>5934</v>
      </c>
      <c r="J3144" s="18"/>
    </row>
    <row r="3145" spans="1:11" s="42" customFormat="1" ht="22.5">
      <c r="A3145" s="156" t="s">
        <v>2913</v>
      </c>
      <c r="B3145" s="1052" t="s">
        <v>3844</v>
      </c>
      <c r="C3145" s="1058"/>
      <c r="D3145" s="107">
        <f>SUM(D3133:D3144)</f>
        <v>12</v>
      </c>
      <c r="E3145" s="177">
        <f>SUM(E3133:E3144)</f>
        <v>6560078.0199999996</v>
      </c>
      <c r="F3145" s="513">
        <f>SUM(F3133:F3144)</f>
        <v>1191190.3099999998</v>
      </c>
      <c r="G3145" s="177">
        <f>SUM(G3133:G3144)</f>
        <v>5368887.71</v>
      </c>
      <c r="H3145" s="26" t="s">
        <v>23</v>
      </c>
      <c r="I3145" s="105" t="s">
        <v>23</v>
      </c>
      <c r="J3145" s="26" t="s">
        <v>23</v>
      </c>
    </row>
    <row r="3146" spans="1:11" s="42" customFormat="1" ht="48" customHeight="1">
      <c r="A3146" s="156" t="s">
        <v>2896</v>
      </c>
      <c r="B3146" s="1052" t="s">
        <v>5267</v>
      </c>
      <c r="C3146" s="1058"/>
      <c r="D3146" s="575">
        <f>SUM(D3133:D3144)</f>
        <v>12</v>
      </c>
      <c r="E3146" s="536">
        <f>SUM(E3133:E3144)</f>
        <v>6560078.0199999996</v>
      </c>
      <c r="F3146" s="593">
        <f>SUM(E3146-G3146)</f>
        <v>1191190.3099999996</v>
      </c>
      <c r="G3146" s="536">
        <f>SUM(G3133:G3144)</f>
        <v>5368887.71</v>
      </c>
      <c r="H3146" s="26" t="s">
        <v>23</v>
      </c>
      <c r="I3146" s="105" t="s">
        <v>23</v>
      </c>
      <c r="J3146" s="26" t="s">
        <v>23</v>
      </c>
    </row>
    <row r="3147" spans="1:11" s="42" customFormat="1" ht="27">
      <c r="A3147" s="32" t="s">
        <v>2896</v>
      </c>
      <c r="B3147" s="1065" t="s">
        <v>5268</v>
      </c>
      <c r="C3147" s="1085"/>
      <c r="D3147" s="1085"/>
      <c r="E3147" s="1085"/>
      <c r="F3147" s="1085"/>
      <c r="G3147" s="1085"/>
      <c r="H3147" s="1085"/>
      <c r="I3147" s="1085"/>
      <c r="J3147" s="1085"/>
    </row>
    <row r="3148" spans="1:11" s="42" customFormat="1" ht="22.5">
      <c r="A3148" s="106" t="s">
        <v>2909</v>
      </c>
      <c r="B3148" s="1144" t="s">
        <v>3828</v>
      </c>
      <c r="C3148" s="1132"/>
      <c r="D3148" s="1132"/>
      <c r="E3148" s="1132"/>
      <c r="F3148" s="1132"/>
      <c r="G3148" s="1132"/>
      <c r="H3148" s="1132"/>
      <c r="I3148" s="1132"/>
      <c r="J3148" s="1132"/>
      <c r="K3148" s="1132"/>
    </row>
    <row r="3149" spans="1:11" s="42" customFormat="1" ht="28.5" customHeight="1">
      <c r="A3149" s="44"/>
      <c r="B3149" s="21"/>
      <c r="C3149" s="54"/>
      <c r="D3149" s="480">
        <v>0</v>
      </c>
      <c r="E3149" s="480">
        <v>0</v>
      </c>
      <c r="F3149" s="480">
        <v>0</v>
      </c>
      <c r="G3149" s="480">
        <v>0</v>
      </c>
      <c r="H3149" s="81"/>
      <c r="I3149" s="15"/>
      <c r="J3149" s="18"/>
    </row>
    <row r="3150" spans="1:11" s="42" customFormat="1" ht="22.5">
      <c r="A3150" s="106" t="s">
        <v>2909</v>
      </c>
      <c r="B3150" s="153" t="s">
        <v>3829</v>
      </c>
      <c r="C3150" s="155"/>
      <c r="D3150" s="480">
        <v>0</v>
      </c>
      <c r="E3150" s="480">
        <v>0</v>
      </c>
      <c r="F3150" s="480">
        <v>0</v>
      </c>
      <c r="G3150" s="480">
        <v>0</v>
      </c>
      <c r="H3150" s="26" t="s">
        <v>23</v>
      </c>
      <c r="I3150" s="105" t="s">
        <v>23</v>
      </c>
      <c r="J3150" s="26" t="s">
        <v>23</v>
      </c>
    </row>
    <row r="3151" spans="1:11" s="42" customFormat="1" ht="22.5">
      <c r="A3151" s="106" t="s">
        <v>5133</v>
      </c>
      <c r="B3151" s="1076" t="s">
        <v>3830</v>
      </c>
      <c r="C3151" s="1085"/>
      <c r="D3151" s="1085"/>
      <c r="E3151" s="1085"/>
      <c r="F3151" s="1085"/>
      <c r="G3151" s="1085"/>
      <c r="H3151" s="1085"/>
      <c r="I3151" s="1085"/>
      <c r="J3151" s="1086"/>
    </row>
    <row r="3152" spans="1:11" s="42" customFormat="1" ht="20.25">
      <c r="A3152" s="44">
        <v>1</v>
      </c>
      <c r="B3152" s="54" t="s">
        <v>23</v>
      </c>
      <c r="C3152" s="54" t="s">
        <v>23</v>
      </c>
      <c r="D3152" s="480">
        <v>0</v>
      </c>
      <c r="E3152" s="480">
        <v>0</v>
      </c>
      <c r="F3152" s="480">
        <v>0</v>
      </c>
      <c r="G3152" s="480">
        <v>0</v>
      </c>
      <c r="H3152" s="281" t="s">
        <v>23</v>
      </c>
      <c r="I3152" s="17" t="s">
        <v>23</v>
      </c>
      <c r="J3152" s="18" t="s">
        <v>23</v>
      </c>
    </row>
    <row r="3153" spans="1:10" s="42" customFormat="1" ht="22.5">
      <c r="A3153" s="106" t="s">
        <v>2911</v>
      </c>
      <c r="B3153" s="153" t="s">
        <v>3831</v>
      </c>
      <c r="C3153" s="155"/>
      <c r="D3153" s="480">
        <v>0</v>
      </c>
      <c r="E3153" s="480">
        <v>0</v>
      </c>
      <c r="F3153" s="480">
        <v>0</v>
      </c>
      <c r="G3153" s="480">
        <v>0</v>
      </c>
      <c r="H3153" s="26" t="s">
        <v>23</v>
      </c>
      <c r="I3153" s="105" t="s">
        <v>23</v>
      </c>
      <c r="J3153" s="26" t="s">
        <v>23</v>
      </c>
    </row>
    <row r="3154" spans="1:10" s="42" customFormat="1" ht="22.5">
      <c r="A3154" s="106" t="s">
        <v>2913</v>
      </c>
      <c r="B3154" s="1076" t="s">
        <v>3832</v>
      </c>
      <c r="C3154" s="1085"/>
      <c r="D3154" s="1085"/>
      <c r="E3154" s="1085"/>
      <c r="F3154" s="1085"/>
      <c r="G3154" s="1085"/>
      <c r="H3154" s="1085"/>
      <c r="I3154" s="1085"/>
      <c r="J3154" s="1086"/>
    </row>
    <row r="3155" spans="1:10" s="42" customFormat="1" ht="121.5">
      <c r="A3155" s="44">
        <v>1</v>
      </c>
      <c r="B3155" s="15" t="s">
        <v>5949</v>
      </c>
      <c r="C3155" s="15" t="s">
        <v>5939</v>
      </c>
      <c r="D3155" s="15">
        <v>1</v>
      </c>
      <c r="E3155" s="482">
        <v>6529400</v>
      </c>
      <c r="F3155" s="482">
        <v>0</v>
      </c>
      <c r="G3155" s="482">
        <v>6529400</v>
      </c>
      <c r="H3155" s="81">
        <v>43463</v>
      </c>
      <c r="I3155" s="61" t="s">
        <v>5947</v>
      </c>
      <c r="J3155" s="18"/>
    </row>
    <row r="3156" spans="1:10" s="42" customFormat="1" ht="121.5">
      <c r="A3156" s="44">
        <v>2</v>
      </c>
      <c r="B3156" s="61" t="s">
        <v>5270</v>
      </c>
      <c r="C3156" s="61" t="s">
        <v>5940</v>
      </c>
      <c r="D3156" s="61">
        <v>1</v>
      </c>
      <c r="E3156" s="594">
        <v>57000</v>
      </c>
      <c r="F3156" s="482">
        <v>0</v>
      </c>
      <c r="G3156" s="482">
        <v>57000</v>
      </c>
      <c r="H3156" s="81">
        <v>43463</v>
      </c>
      <c r="I3156" s="61" t="s">
        <v>5947</v>
      </c>
      <c r="J3156" s="18"/>
    </row>
    <row r="3157" spans="1:10" s="42" customFormat="1" ht="121.5">
      <c r="A3157" s="44">
        <v>3</v>
      </c>
      <c r="B3157" s="61" t="s">
        <v>5243</v>
      </c>
      <c r="C3157" s="61" t="s">
        <v>5941</v>
      </c>
      <c r="D3157" s="61">
        <v>1</v>
      </c>
      <c r="E3157" s="594">
        <v>250733.34</v>
      </c>
      <c r="F3157" s="482">
        <v>0</v>
      </c>
      <c r="G3157" s="482">
        <v>250733.34</v>
      </c>
      <c r="H3157" s="81">
        <v>43463</v>
      </c>
      <c r="I3157" s="61" t="s">
        <v>5947</v>
      </c>
      <c r="J3157" s="18"/>
    </row>
    <row r="3158" spans="1:10" s="42" customFormat="1" ht="121.5">
      <c r="A3158" s="44">
        <v>4</v>
      </c>
      <c r="B3158" s="61" t="s">
        <v>5942</v>
      </c>
      <c r="C3158" s="61" t="s">
        <v>5269</v>
      </c>
      <c r="D3158" s="61">
        <v>1</v>
      </c>
      <c r="E3158" s="594">
        <v>80420</v>
      </c>
      <c r="F3158" s="482">
        <v>0</v>
      </c>
      <c r="G3158" s="482">
        <v>80420</v>
      </c>
      <c r="H3158" s="81">
        <v>43463</v>
      </c>
      <c r="I3158" s="61" t="s">
        <v>5947</v>
      </c>
      <c r="J3158" s="18"/>
    </row>
    <row r="3159" spans="1:10" s="42" customFormat="1" ht="121.5">
      <c r="A3159" s="44">
        <v>5</v>
      </c>
      <c r="B3159" s="61" t="s">
        <v>4427</v>
      </c>
      <c r="C3159" s="61" t="s">
        <v>5943</v>
      </c>
      <c r="D3159" s="61">
        <v>1</v>
      </c>
      <c r="E3159" s="594">
        <v>339064.16</v>
      </c>
      <c r="F3159" s="482">
        <v>0</v>
      </c>
      <c r="G3159" s="482">
        <v>339064.16</v>
      </c>
      <c r="H3159" s="81">
        <v>43463</v>
      </c>
      <c r="I3159" s="61" t="s">
        <v>5947</v>
      </c>
      <c r="J3159" s="18"/>
    </row>
    <row r="3160" spans="1:10" s="42" customFormat="1" ht="121.5">
      <c r="A3160" s="44">
        <v>6</v>
      </c>
      <c r="B3160" s="61" t="s">
        <v>4427</v>
      </c>
      <c r="C3160" s="61" t="s">
        <v>5944</v>
      </c>
      <c r="D3160" s="61">
        <v>1</v>
      </c>
      <c r="E3160" s="594">
        <v>368079.35999999999</v>
      </c>
      <c r="F3160" s="482">
        <v>0</v>
      </c>
      <c r="G3160" s="482">
        <v>368079.35999999999</v>
      </c>
      <c r="H3160" s="81">
        <v>43463</v>
      </c>
      <c r="I3160" s="61" t="s">
        <v>5947</v>
      </c>
      <c r="J3160" s="18"/>
    </row>
    <row r="3161" spans="1:10" s="42" customFormat="1" ht="121.5">
      <c r="A3161" s="44">
        <v>7</v>
      </c>
      <c r="B3161" s="61" t="s">
        <v>4427</v>
      </c>
      <c r="C3161" s="61" t="s">
        <v>5945</v>
      </c>
      <c r="D3161" s="61">
        <v>1</v>
      </c>
      <c r="E3161" s="594">
        <v>532233</v>
      </c>
      <c r="F3161" s="482">
        <v>0</v>
      </c>
      <c r="G3161" s="482">
        <v>532233</v>
      </c>
      <c r="H3161" s="81">
        <v>43463</v>
      </c>
      <c r="I3161" s="61" t="s">
        <v>5947</v>
      </c>
      <c r="J3161" s="18"/>
    </row>
    <row r="3162" spans="1:10" s="42" customFormat="1" ht="121.5">
      <c r="A3162" s="44">
        <v>8</v>
      </c>
      <c r="B3162" s="61" t="s">
        <v>4427</v>
      </c>
      <c r="C3162" s="61" t="s">
        <v>5946</v>
      </c>
      <c r="D3162" s="61">
        <v>1</v>
      </c>
      <c r="E3162" s="594">
        <v>75300</v>
      </c>
      <c r="F3162" s="482">
        <v>0</v>
      </c>
      <c r="G3162" s="482">
        <v>75300</v>
      </c>
      <c r="H3162" s="81">
        <v>43463</v>
      </c>
      <c r="I3162" s="61" t="s">
        <v>5947</v>
      </c>
      <c r="J3162" s="18"/>
    </row>
    <row r="3163" spans="1:10" s="375" customFormat="1" ht="145.5" customHeight="1">
      <c r="A3163" s="501">
        <v>9</v>
      </c>
      <c r="B3163" s="61" t="s">
        <v>5217</v>
      </c>
      <c r="C3163" s="61" t="s">
        <v>9141</v>
      </c>
      <c r="D3163" s="61">
        <v>1</v>
      </c>
      <c r="E3163" s="594">
        <v>480000</v>
      </c>
      <c r="F3163" s="482">
        <v>480000</v>
      </c>
      <c r="G3163" s="482">
        <v>0</v>
      </c>
      <c r="H3163" s="81">
        <v>44560</v>
      </c>
      <c r="I3163" s="595" t="s">
        <v>9142</v>
      </c>
      <c r="J3163" s="15"/>
    </row>
    <row r="3164" spans="1:10" s="42" customFormat="1" ht="25.5" customHeight="1">
      <c r="A3164" s="106" t="s">
        <v>2913</v>
      </c>
      <c r="B3164" s="1154" t="s">
        <v>3844</v>
      </c>
      <c r="C3164" s="1155"/>
      <c r="D3164" s="66">
        <f>SUM(D3155:D3163)</f>
        <v>9</v>
      </c>
      <c r="E3164" s="177">
        <f>SUM(E3155:E3163)</f>
        <v>8712229.8599999994</v>
      </c>
      <c r="F3164" s="177">
        <f>SUM(F3155:F3163)</f>
        <v>480000</v>
      </c>
      <c r="G3164" s="535">
        <f>SUM(G3155:G3163)</f>
        <v>8232229.8600000003</v>
      </c>
      <c r="H3164" s="62" t="s">
        <v>23</v>
      </c>
      <c r="I3164" s="105" t="s">
        <v>23</v>
      </c>
      <c r="J3164" s="26" t="s">
        <v>23</v>
      </c>
    </row>
    <row r="3165" spans="1:10" s="42" customFormat="1" ht="52.5" customHeight="1">
      <c r="A3165" s="106" t="s">
        <v>2896</v>
      </c>
      <c r="B3165" s="1052" t="s">
        <v>5271</v>
      </c>
      <c r="C3165" s="1058"/>
      <c r="D3165" s="23">
        <v>9</v>
      </c>
      <c r="E3165" s="596">
        <f>E3150+E3164</f>
        <v>8712229.8599999994</v>
      </c>
      <c r="F3165" s="597">
        <f>F3164</f>
        <v>480000</v>
      </c>
      <c r="G3165" s="598">
        <f>G3150+G3164</f>
        <v>8232229.8600000003</v>
      </c>
      <c r="H3165" s="26" t="s">
        <v>23</v>
      </c>
      <c r="I3165" s="105" t="s">
        <v>23</v>
      </c>
      <c r="J3165" s="26" t="s">
        <v>23</v>
      </c>
    </row>
    <row r="3166" spans="1:10" s="42" customFormat="1" ht="27">
      <c r="A3166" s="32" t="s">
        <v>2896</v>
      </c>
      <c r="B3166" s="1065" t="s">
        <v>5948</v>
      </c>
      <c r="C3166" s="1085"/>
      <c r="D3166" s="1085"/>
      <c r="E3166" s="1085"/>
      <c r="F3166" s="1085"/>
      <c r="G3166" s="1085"/>
      <c r="H3166" s="1085"/>
      <c r="I3166" s="1085"/>
      <c r="J3166" s="1085"/>
    </row>
    <row r="3167" spans="1:10" s="42" customFormat="1" ht="22.5">
      <c r="A3167" s="106" t="s">
        <v>2909</v>
      </c>
      <c r="B3167" s="1076" t="s">
        <v>3828</v>
      </c>
      <c r="C3167" s="1085"/>
      <c r="D3167" s="1085"/>
      <c r="E3167" s="1085"/>
      <c r="F3167" s="1085"/>
      <c r="G3167" s="1085"/>
      <c r="H3167" s="1085"/>
      <c r="I3167" s="1085"/>
      <c r="J3167" s="1086"/>
    </row>
    <row r="3168" spans="1:10" s="42" customFormat="1" ht="20.25">
      <c r="A3168" s="44">
        <v>1</v>
      </c>
      <c r="B3168" s="21" t="s">
        <v>23</v>
      </c>
      <c r="C3168" s="54" t="s">
        <v>23</v>
      </c>
      <c r="D3168" s="269">
        <v>0</v>
      </c>
      <c r="E3168" s="283">
        <v>0</v>
      </c>
      <c r="F3168" s="283">
        <v>0</v>
      </c>
      <c r="G3168" s="27">
        <v>0</v>
      </c>
      <c r="H3168" s="19" t="s">
        <v>23</v>
      </c>
      <c r="I3168" s="5" t="s">
        <v>23</v>
      </c>
      <c r="J3168" s="18" t="s">
        <v>23</v>
      </c>
    </row>
    <row r="3169" spans="1:10" s="42" customFormat="1" ht="22.5">
      <c r="A3169" s="106" t="s">
        <v>2909</v>
      </c>
      <c r="B3169" s="153" t="s">
        <v>3829</v>
      </c>
      <c r="C3169" s="155"/>
      <c r="D3169" s="23">
        <v>0</v>
      </c>
      <c r="E3169" s="270">
        <v>0</v>
      </c>
      <c r="F3169" s="270">
        <v>0</v>
      </c>
      <c r="G3169" s="271">
        <v>0</v>
      </c>
      <c r="H3169" s="26" t="s">
        <v>23</v>
      </c>
      <c r="I3169" s="105" t="s">
        <v>23</v>
      </c>
      <c r="J3169" s="26" t="s">
        <v>23</v>
      </c>
    </row>
    <row r="3170" spans="1:10" s="42" customFormat="1" ht="22.5">
      <c r="A3170" s="106" t="s">
        <v>5133</v>
      </c>
      <c r="B3170" s="1076" t="s">
        <v>3830</v>
      </c>
      <c r="C3170" s="1085"/>
      <c r="D3170" s="1085"/>
      <c r="E3170" s="1085"/>
      <c r="F3170" s="1085"/>
      <c r="G3170" s="1085"/>
      <c r="H3170" s="1085"/>
      <c r="I3170" s="1085"/>
      <c r="J3170" s="1086"/>
    </row>
    <row r="3171" spans="1:10" s="42" customFormat="1" ht="20.25">
      <c r="A3171" s="44">
        <v>1</v>
      </c>
      <c r="B3171" s="54" t="s">
        <v>23</v>
      </c>
      <c r="C3171" s="54" t="s">
        <v>23</v>
      </c>
      <c r="D3171" s="269">
        <v>0</v>
      </c>
      <c r="E3171" s="278">
        <v>0</v>
      </c>
      <c r="F3171" s="283">
        <v>0</v>
      </c>
      <c r="G3171" s="27">
        <v>0</v>
      </c>
      <c r="H3171" s="281" t="s">
        <v>23</v>
      </c>
      <c r="I3171" s="17" t="s">
        <v>23</v>
      </c>
      <c r="J3171" s="18" t="s">
        <v>23</v>
      </c>
    </row>
    <row r="3172" spans="1:10" s="42" customFormat="1" ht="22.5">
      <c r="A3172" s="106" t="s">
        <v>2911</v>
      </c>
      <c r="B3172" s="153" t="s">
        <v>3831</v>
      </c>
      <c r="C3172" s="155"/>
      <c r="D3172" s="23">
        <v>0</v>
      </c>
      <c r="E3172" s="270">
        <v>0</v>
      </c>
      <c r="F3172" s="270">
        <v>0</v>
      </c>
      <c r="G3172" s="271">
        <v>0</v>
      </c>
      <c r="H3172" s="26" t="s">
        <v>23</v>
      </c>
      <c r="I3172" s="105" t="s">
        <v>23</v>
      </c>
      <c r="J3172" s="26" t="s">
        <v>23</v>
      </c>
    </row>
    <row r="3173" spans="1:10" s="42" customFormat="1" ht="22.5">
      <c r="A3173" s="106" t="s">
        <v>2913</v>
      </c>
      <c r="B3173" s="1076" t="s">
        <v>3832</v>
      </c>
      <c r="C3173" s="1085"/>
      <c r="D3173" s="1085"/>
      <c r="E3173" s="1085"/>
      <c r="F3173" s="1085"/>
      <c r="G3173" s="1085"/>
      <c r="H3173" s="1085"/>
      <c r="I3173" s="1085"/>
      <c r="J3173" s="1086"/>
    </row>
    <row r="3174" spans="1:10" s="42" customFormat="1" ht="116.25" customHeight="1">
      <c r="A3174" s="44">
        <v>1</v>
      </c>
      <c r="B3174" s="15" t="s">
        <v>5272</v>
      </c>
      <c r="C3174" s="15" t="s">
        <v>5273</v>
      </c>
      <c r="D3174" s="15">
        <v>1</v>
      </c>
      <c r="E3174" s="523">
        <v>2393970.9300000002</v>
      </c>
      <c r="F3174" s="482">
        <v>338421.85</v>
      </c>
      <c r="G3174" s="482">
        <f>E3174-F3174</f>
        <v>2055549.08</v>
      </c>
      <c r="H3174" s="20">
        <v>43463</v>
      </c>
      <c r="I3174" s="17" t="s">
        <v>5274</v>
      </c>
      <c r="J3174" s="18" t="s">
        <v>23</v>
      </c>
    </row>
    <row r="3175" spans="1:10" s="42" customFormat="1" ht="60.75">
      <c r="A3175" s="44">
        <v>2</v>
      </c>
      <c r="B3175" s="15" t="s">
        <v>5275</v>
      </c>
      <c r="C3175" s="15" t="s">
        <v>5276</v>
      </c>
      <c r="D3175" s="15">
        <v>1</v>
      </c>
      <c r="E3175" s="523">
        <v>560350</v>
      </c>
      <c r="F3175" s="482">
        <v>0</v>
      </c>
      <c r="G3175" s="482">
        <f>E3175-F3175</f>
        <v>560350</v>
      </c>
      <c r="H3175" s="20">
        <v>43463</v>
      </c>
      <c r="I3175" s="17" t="s">
        <v>5274</v>
      </c>
      <c r="J3175" s="18"/>
    </row>
    <row r="3176" spans="1:10" s="42" customFormat="1" ht="60.75">
      <c r="A3176" s="44">
        <v>3</v>
      </c>
      <c r="B3176" s="15" t="s">
        <v>5277</v>
      </c>
      <c r="C3176" s="15" t="s">
        <v>5278</v>
      </c>
      <c r="D3176" s="15">
        <v>1</v>
      </c>
      <c r="E3176" s="523">
        <v>370106.17</v>
      </c>
      <c r="F3176" s="482">
        <v>30848.82</v>
      </c>
      <c r="G3176" s="482">
        <f>E3176-F3176</f>
        <v>339257.35</v>
      </c>
      <c r="H3176" s="20">
        <v>43463</v>
      </c>
      <c r="I3176" s="17" t="s">
        <v>5274</v>
      </c>
      <c r="J3176" s="18"/>
    </row>
    <row r="3177" spans="1:10" s="42" customFormat="1" ht="60.75">
      <c r="A3177" s="44">
        <v>4</v>
      </c>
      <c r="B3177" s="15" t="s">
        <v>5279</v>
      </c>
      <c r="C3177" s="15" t="s">
        <v>5280</v>
      </c>
      <c r="D3177" s="15">
        <v>1</v>
      </c>
      <c r="E3177" s="523">
        <v>89650</v>
      </c>
      <c r="F3177" s="482">
        <v>0</v>
      </c>
      <c r="G3177" s="482">
        <f>E3177-F3177</f>
        <v>89650</v>
      </c>
      <c r="H3177" s="20">
        <v>43463</v>
      </c>
      <c r="I3177" s="17" t="s">
        <v>5274</v>
      </c>
      <c r="J3177" s="18"/>
    </row>
    <row r="3178" spans="1:10" s="42" customFormat="1" ht="22.5">
      <c r="A3178" s="106" t="s">
        <v>2913</v>
      </c>
      <c r="B3178" s="1052" t="s">
        <v>3844</v>
      </c>
      <c r="C3178" s="1058"/>
      <c r="D3178" s="23">
        <v>4</v>
      </c>
      <c r="E3178" s="270">
        <v>3414077.1</v>
      </c>
      <c r="F3178" s="177">
        <f>F3174+F3175+F3176+F3177</f>
        <v>369270.67</v>
      </c>
      <c r="G3178" s="535">
        <f>G3174+G3175+G3176+G3177</f>
        <v>3044806.43</v>
      </c>
      <c r="H3178" s="26" t="s">
        <v>23</v>
      </c>
      <c r="I3178" s="105" t="s">
        <v>23</v>
      </c>
      <c r="J3178" s="26" t="s">
        <v>23</v>
      </c>
    </row>
    <row r="3179" spans="1:10" s="42" customFormat="1" ht="76.5" customHeight="1">
      <c r="A3179" s="106" t="s">
        <v>2896</v>
      </c>
      <c r="B3179" s="1052" t="s">
        <v>5281</v>
      </c>
      <c r="C3179" s="1058"/>
      <c r="D3179" s="23">
        <v>4</v>
      </c>
      <c r="E3179" s="270">
        <v>3414077.1</v>
      </c>
      <c r="F3179" s="177">
        <v>645678.43000000005</v>
      </c>
      <c r="G3179" s="535">
        <v>2768398.67</v>
      </c>
      <c r="H3179" s="26" t="s">
        <v>23</v>
      </c>
      <c r="I3179" s="105" t="s">
        <v>23</v>
      </c>
      <c r="J3179" s="26" t="s">
        <v>23</v>
      </c>
    </row>
    <row r="3180" spans="1:10" s="42" customFormat="1" ht="27">
      <c r="A3180" s="32" t="s">
        <v>2896</v>
      </c>
      <c r="B3180" s="1065" t="s">
        <v>5282</v>
      </c>
      <c r="C3180" s="1085"/>
      <c r="D3180" s="1085"/>
      <c r="E3180" s="1085"/>
      <c r="F3180" s="1085"/>
      <c r="G3180" s="1085"/>
      <c r="H3180" s="1085"/>
      <c r="I3180" s="1085"/>
      <c r="J3180" s="1085"/>
    </row>
    <row r="3181" spans="1:10" s="42" customFormat="1" ht="22.5">
      <c r="A3181" s="106" t="s">
        <v>2909</v>
      </c>
      <c r="B3181" s="1076" t="s">
        <v>3828</v>
      </c>
      <c r="C3181" s="1085"/>
      <c r="D3181" s="1085"/>
      <c r="E3181" s="1085"/>
      <c r="F3181" s="1085"/>
      <c r="G3181" s="1085"/>
      <c r="H3181" s="1085"/>
      <c r="I3181" s="1085"/>
      <c r="J3181" s="1086"/>
    </row>
    <row r="3182" spans="1:10" s="42" customFormat="1" ht="20.25">
      <c r="A3182" s="44"/>
      <c r="B3182" s="13"/>
      <c r="C3182" s="13"/>
      <c r="D3182" s="58">
        <v>0</v>
      </c>
      <c r="E3182" s="58">
        <v>0</v>
      </c>
      <c r="F3182" s="58">
        <v>0</v>
      </c>
      <c r="G3182" s="58">
        <v>0</v>
      </c>
      <c r="H3182" s="20"/>
      <c r="I3182" s="44"/>
      <c r="J3182" s="18"/>
    </row>
    <row r="3183" spans="1:10" s="42" customFormat="1" ht="22.5">
      <c r="A3183" s="106" t="s">
        <v>2909</v>
      </c>
      <c r="B3183" s="153" t="s">
        <v>3829</v>
      </c>
      <c r="C3183" s="155"/>
      <c r="D3183" s="58">
        <v>0</v>
      </c>
      <c r="E3183" s="58">
        <v>0</v>
      </c>
      <c r="F3183" s="58">
        <v>0</v>
      </c>
      <c r="G3183" s="58">
        <v>0</v>
      </c>
      <c r="H3183" s="26" t="s">
        <v>23</v>
      </c>
      <c r="I3183" s="105" t="s">
        <v>23</v>
      </c>
      <c r="J3183" s="26" t="s">
        <v>23</v>
      </c>
    </row>
    <row r="3184" spans="1:10" s="42" customFormat="1" ht="22.5">
      <c r="A3184" s="106" t="s">
        <v>5133</v>
      </c>
      <c r="B3184" s="1076" t="s">
        <v>3830</v>
      </c>
      <c r="C3184" s="1085"/>
      <c r="D3184" s="1085"/>
      <c r="E3184" s="1085"/>
      <c r="F3184" s="1085"/>
      <c r="G3184" s="1085"/>
      <c r="H3184" s="1085"/>
      <c r="I3184" s="1085"/>
      <c r="J3184" s="1086"/>
    </row>
    <row r="3185" spans="1:10" s="42" customFormat="1" ht="20.25">
      <c r="A3185" s="44">
        <v>1</v>
      </c>
      <c r="B3185" s="54" t="s">
        <v>23</v>
      </c>
      <c r="C3185" s="54" t="s">
        <v>23</v>
      </c>
      <c r="D3185" s="58">
        <v>0</v>
      </c>
      <c r="E3185" s="58">
        <v>0</v>
      </c>
      <c r="F3185" s="58">
        <v>0</v>
      </c>
      <c r="G3185" s="58">
        <v>0</v>
      </c>
      <c r="H3185" s="281" t="s">
        <v>23</v>
      </c>
      <c r="I3185" s="17" t="s">
        <v>23</v>
      </c>
      <c r="J3185" s="18" t="s">
        <v>23</v>
      </c>
    </row>
    <row r="3186" spans="1:10" s="42" customFormat="1" ht="22.5">
      <c r="A3186" s="106" t="s">
        <v>2911</v>
      </c>
      <c r="B3186" s="153" t="s">
        <v>3831</v>
      </c>
      <c r="C3186" s="155"/>
      <c r="D3186" s="58">
        <v>0</v>
      </c>
      <c r="E3186" s="58">
        <v>0</v>
      </c>
      <c r="F3186" s="58">
        <v>0</v>
      </c>
      <c r="G3186" s="58">
        <v>0</v>
      </c>
      <c r="H3186" s="26" t="s">
        <v>23</v>
      </c>
      <c r="I3186" s="105" t="s">
        <v>23</v>
      </c>
      <c r="J3186" s="26" t="s">
        <v>23</v>
      </c>
    </row>
    <row r="3187" spans="1:10" s="42" customFormat="1" ht="22.5">
      <c r="A3187" s="106" t="s">
        <v>2913</v>
      </c>
      <c r="B3187" s="1076" t="s">
        <v>3832</v>
      </c>
      <c r="C3187" s="1085"/>
      <c r="D3187" s="1085"/>
      <c r="E3187" s="1085"/>
      <c r="F3187" s="1085"/>
      <c r="G3187" s="1085"/>
      <c r="H3187" s="1085"/>
      <c r="I3187" s="1085"/>
      <c r="J3187" s="1086"/>
    </row>
    <row r="3188" spans="1:10" s="42" customFormat="1" ht="121.5">
      <c r="A3188" s="44">
        <v>1</v>
      </c>
      <c r="B3188" s="13" t="s">
        <v>5283</v>
      </c>
      <c r="C3188" s="13" t="s">
        <v>5284</v>
      </c>
      <c r="D3188" s="12">
        <v>2</v>
      </c>
      <c r="E3188" s="37">
        <v>1299314</v>
      </c>
      <c r="F3188" s="482">
        <f t="shared" ref="F3188:F3193" si="97">SUM(E3188-G3188)</f>
        <v>0</v>
      </c>
      <c r="G3188" s="507">
        <f>E3188</f>
        <v>1299314</v>
      </c>
      <c r="H3188" s="20">
        <v>43463</v>
      </c>
      <c r="I3188" s="44" t="s">
        <v>3135</v>
      </c>
      <c r="J3188" s="18" t="s">
        <v>23</v>
      </c>
    </row>
    <row r="3189" spans="1:10" s="42" customFormat="1" ht="121.5">
      <c r="A3189" s="44">
        <v>2</v>
      </c>
      <c r="B3189" s="13" t="s">
        <v>5285</v>
      </c>
      <c r="C3189" s="13" t="s">
        <v>5286</v>
      </c>
      <c r="D3189" s="506">
        <v>1</v>
      </c>
      <c r="E3189" s="523">
        <v>281702</v>
      </c>
      <c r="F3189" s="482">
        <v>0</v>
      </c>
      <c r="G3189" s="507">
        <f>E3189-F3189</f>
        <v>281702</v>
      </c>
      <c r="H3189" s="20">
        <v>43463</v>
      </c>
      <c r="I3189" s="44" t="s">
        <v>3135</v>
      </c>
      <c r="J3189" s="18"/>
    </row>
    <row r="3190" spans="1:10" s="42" customFormat="1" ht="121.5">
      <c r="A3190" s="44">
        <v>3</v>
      </c>
      <c r="B3190" s="13" t="s">
        <v>5287</v>
      </c>
      <c r="C3190" s="13" t="s">
        <v>5286</v>
      </c>
      <c r="D3190" s="12">
        <v>1</v>
      </c>
      <c r="E3190" s="37">
        <v>166497.84</v>
      </c>
      <c r="F3190" s="482">
        <v>15284.56</v>
      </c>
      <c r="G3190" s="507">
        <f>E3190-F3190</f>
        <v>151213.28</v>
      </c>
      <c r="H3190" s="20">
        <v>43463</v>
      </c>
      <c r="I3190" s="44" t="s">
        <v>3135</v>
      </c>
      <c r="J3190" s="18"/>
    </row>
    <row r="3191" spans="1:10" s="42" customFormat="1" ht="121.5">
      <c r="A3191" s="44">
        <v>4</v>
      </c>
      <c r="B3191" s="13" t="s">
        <v>5288</v>
      </c>
      <c r="C3191" s="13" t="s">
        <v>5286</v>
      </c>
      <c r="D3191" s="12">
        <v>1</v>
      </c>
      <c r="E3191" s="37">
        <v>189062.79</v>
      </c>
      <c r="F3191" s="482">
        <v>28338.07</v>
      </c>
      <c r="G3191" s="507">
        <f>E3191-F3191</f>
        <v>160724.72</v>
      </c>
      <c r="H3191" s="20">
        <v>43463</v>
      </c>
      <c r="I3191" s="44" t="s">
        <v>3135</v>
      </c>
      <c r="J3191" s="18"/>
    </row>
    <row r="3192" spans="1:10" s="42" customFormat="1" ht="121.5">
      <c r="A3192" s="44">
        <v>5</v>
      </c>
      <c r="B3192" s="13" t="s">
        <v>5202</v>
      </c>
      <c r="C3192" s="599"/>
      <c r="D3192" s="12">
        <v>1</v>
      </c>
      <c r="E3192" s="37">
        <v>2025686</v>
      </c>
      <c r="F3192" s="482">
        <v>145859.84</v>
      </c>
      <c r="G3192" s="507">
        <f>E3192-F3192</f>
        <v>1879826.16</v>
      </c>
      <c r="H3192" s="20">
        <v>43463</v>
      </c>
      <c r="I3192" s="44" t="s">
        <v>3135</v>
      </c>
      <c r="J3192" s="18"/>
    </row>
    <row r="3193" spans="1:10" s="42" customFormat="1" ht="121.5">
      <c r="A3193" s="44">
        <v>6</v>
      </c>
      <c r="B3193" s="13" t="s">
        <v>5289</v>
      </c>
      <c r="C3193" s="600" t="s">
        <v>5290</v>
      </c>
      <c r="D3193" s="12">
        <v>1</v>
      </c>
      <c r="E3193" s="37">
        <v>70000</v>
      </c>
      <c r="F3193" s="482">
        <f t="shared" si="97"/>
        <v>0</v>
      </c>
      <c r="G3193" s="507">
        <f>E3193</f>
        <v>70000</v>
      </c>
      <c r="H3193" s="20">
        <v>43463</v>
      </c>
      <c r="I3193" s="44" t="s">
        <v>3135</v>
      </c>
      <c r="J3193" s="18"/>
    </row>
    <row r="3194" spans="1:10" s="42" customFormat="1" ht="121.5">
      <c r="A3194" s="44">
        <v>7</v>
      </c>
      <c r="B3194" s="13" t="s">
        <v>5291</v>
      </c>
      <c r="C3194" s="601" t="s">
        <v>5251</v>
      </c>
      <c r="D3194" s="12">
        <v>1</v>
      </c>
      <c r="E3194" s="37">
        <v>50040.58</v>
      </c>
      <c r="F3194" s="482">
        <f>SUM(E3194-G3194)</f>
        <v>0</v>
      </c>
      <c r="G3194" s="507">
        <f>E3194</f>
        <v>50040.58</v>
      </c>
      <c r="H3194" s="20">
        <v>43463</v>
      </c>
      <c r="I3194" s="44" t="s">
        <v>3135</v>
      </c>
      <c r="J3194" s="18"/>
    </row>
    <row r="3195" spans="1:10" s="42" customFormat="1" ht="121.5">
      <c r="A3195" s="44">
        <v>8</v>
      </c>
      <c r="B3195" s="13" t="s">
        <v>5292</v>
      </c>
      <c r="C3195" s="548"/>
      <c r="D3195" s="12">
        <v>1</v>
      </c>
      <c r="E3195" s="37">
        <v>213116</v>
      </c>
      <c r="F3195" s="482">
        <v>150957.04999999999</v>
      </c>
      <c r="G3195" s="507">
        <f>E3195-F3195</f>
        <v>62158.950000000012</v>
      </c>
      <c r="H3195" s="20" t="s">
        <v>5293</v>
      </c>
      <c r="I3195" s="44" t="s">
        <v>5264</v>
      </c>
      <c r="J3195" s="18"/>
    </row>
    <row r="3196" spans="1:10" s="42" customFormat="1" ht="22.5">
      <c r="A3196" s="106" t="s">
        <v>2913</v>
      </c>
      <c r="B3196" s="1052" t="s">
        <v>3844</v>
      </c>
      <c r="C3196" s="1058"/>
      <c r="D3196" s="23">
        <v>9</v>
      </c>
      <c r="E3196" s="270">
        <v>4295419.21</v>
      </c>
      <c r="F3196" s="512">
        <f>SUM(E3196-G3196)</f>
        <v>340439.51999999955</v>
      </c>
      <c r="G3196" s="512">
        <f>SUM(G3188:G3195)</f>
        <v>3954979.6900000004</v>
      </c>
      <c r="H3196" s="26" t="s">
        <v>23</v>
      </c>
      <c r="I3196" s="105" t="s">
        <v>23</v>
      </c>
      <c r="J3196" s="26" t="s">
        <v>23</v>
      </c>
    </row>
    <row r="3197" spans="1:10" s="42" customFormat="1" ht="76.5" customHeight="1">
      <c r="A3197" s="106" t="s">
        <v>2896</v>
      </c>
      <c r="B3197" s="1052" t="s">
        <v>5294</v>
      </c>
      <c r="C3197" s="1058"/>
      <c r="D3197" s="23">
        <f>D3196</f>
        <v>9</v>
      </c>
      <c r="E3197" s="270">
        <v>5965419.21</v>
      </c>
      <c r="F3197" s="513">
        <f>SUM(E3197-G3197)</f>
        <v>2010439.5199999996</v>
      </c>
      <c r="G3197" s="177">
        <f>G3183+G3196</f>
        <v>3954979.6900000004</v>
      </c>
      <c r="H3197" s="26" t="s">
        <v>23</v>
      </c>
      <c r="I3197" s="105" t="s">
        <v>23</v>
      </c>
      <c r="J3197" s="26" t="s">
        <v>23</v>
      </c>
    </row>
    <row r="3198" spans="1:10" s="42" customFormat="1" ht="37.5" customHeight="1">
      <c r="A3198" s="106" t="s">
        <v>2896</v>
      </c>
      <c r="B3198" s="1065" t="s">
        <v>5295</v>
      </c>
      <c r="C3198" s="1085"/>
      <c r="D3198" s="1085"/>
      <c r="E3198" s="1085"/>
      <c r="F3198" s="1085"/>
      <c r="G3198" s="1085"/>
      <c r="H3198" s="1085"/>
      <c r="I3198" s="1085"/>
      <c r="J3198" s="1085"/>
    </row>
    <row r="3199" spans="1:10" s="42" customFormat="1" ht="22.5">
      <c r="A3199" s="106" t="s">
        <v>2909</v>
      </c>
      <c r="B3199" s="1076" t="s">
        <v>3828</v>
      </c>
      <c r="C3199" s="1085"/>
      <c r="D3199" s="1085"/>
      <c r="E3199" s="1085"/>
      <c r="F3199" s="1085"/>
      <c r="G3199" s="1085"/>
      <c r="H3199" s="1085"/>
      <c r="I3199" s="1085"/>
      <c r="J3199" s="1086"/>
    </row>
    <row r="3200" spans="1:10" s="42" customFormat="1" ht="20.25">
      <c r="A3200" s="44">
        <v>1</v>
      </c>
      <c r="B3200" s="21" t="s">
        <v>23</v>
      </c>
      <c r="C3200" s="54" t="s">
        <v>23</v>
      </c>
      <c r="D3200" s="58">
        <v>0</v>
      </c>
      <c r="E3200" s="58">
        <v>0</v>
      </c>
      <c r="F3200" s="58">
        <v>0</v>
      </c>
      <c r="G3200" s="58">
        <v>0</v>
      </c>
      <c r="H3200" s="19" t="s">
        <v>23</v>
      </c>
      <c r="I3200" s="5" t="s">
        <v>23</v>
      </c>
      <c r="J3200" s="18" t="s">
        <v>23</v>
      </c>
    </row>
    <row r="3201" spans="1:10" s="42" customFormat="1" ht="22.5">
      <c r="A3201" s="106" t="s">
        <v>2909</v>
      </c>
      <c r="B3201" s="153" t="s">
        <v>3829</v>
      </c>
      <c r="C3201" s="155"/>
      <c r="D3201" s="55">
        <v>0</v>
      </c>
      <c r="E3201" s="55">
        <v>0</v>
      </c>
      <c r="F3201" s="55">
        <v>0</v>
      </c>
      <c r="G3201" s="55">
        <v>0</v>
      </c>
      <c r="H3201" s="26" t="s">
        <v>23</v>
      </c>
      <c r="I3201" s="105" t="s">
        <v>23</v>
      </c>
      <c r="J3201" s="26" t="s">
        <v>23</v>
      </c>
    </row>
    <row r="3202" spans="1:10" s="42" customFormat="1" ht="22.5">
      <c r="A3202" s="106" t="s">
        <v>5133</v>
      </c>
      <c r="B3202" s="1076" t="s">
        <v>3830</v>
      </c>
      <c r="C3202" s="1085"/>
      <c r="D3202" s="1085"/>
      <c r="E3202" s="1085"/>
      <c r="F3202" s="1085"/>
      <c r="G3202" s="1085"/>
      <c r="H3202" s="1085"/>
      <c r="I3202" s="1085"/>
      <c r="J3202" s="1086"/>
    </row>
    <row r="3203" spans="1:10" s="42" customFormat="1" ht="20.25">
      <c r="A3203" s="44">
        <v>1</v>
      </c>
      <c r="B3203" s="54" t="s">
        <v>23</v>
      </c>
      <c r="C3203" s="54" t="s">
        <v>23</v>
      </c>
      <c r="D3203" s="58">
        <v>0</v>
      </c>
      <c r="E3203" s="58">
        <v>0</v>
      </c>
      <c r="F3203" s="58">
        <v>0</v>
      </c>
      <c r="G3203" s="58">
        <v>0</v>
      </c>
      <c r="H3203" s="281" t="s">
        <v>23</v>
      </c>
      <c r="I3203" s="17" t="s">
        <v>23</v>
      </c>
      <c r="J3203" s="18" t="s">
        <v>23</v>
      </c>
    </row>
    <row r="3204" spans="1:10" s="42" customFormat="1" ht="22.5">
      <c r="A3204" s="106" t="s">
        <v>2911</v>
      </c>
      <c r="B3204" s="153" t="s">
        <v>3831</v>
      </c>
      <c r="C3204" s="155"/>
      <c r="D3204" s="55">
        <v>0</v>
      </c>
      <c r="E3204" s="55">
        <v>0</v>
      </c>
      <c r="F3204" s="55">
        <v>0</v>
      </c>
      <c r="G3204" s="55">
        <v>0</v>
      </c>
      <c r="H3204" s="26" t="s">
        <v>23</v>
      </c>
      <c r="I3204" s="105" t="s">
        <v>23</v>
      </c>
      <c r="J3204" s="26" t="s">
        <v>23</v>
      </c>
    </row>
    <row r="3205" spans="1:10" s="42" customFormat="1" ht="22.5">
      <c r="A3205" s="106" t="s">
        <v>2913</v>
      </c>
      <c r="B3205" s="1076" t="s">
        <v>3832</v>
      </c>
      <c r="C3205" s="1085"/>
      <c r="D3205" s="1085"/>
      <c r="E3205" s="1085"/>
      <c r="F3205" s="1085"/>
      <c r="G3205" s="1085"/>
      <c r="H3205" s="1085"/>
      <c r="I3205" s="1085"/>
      <c r="J3205" s="1086"/>
    </row>
    <row r="3206" spans="1:10" s="42" customFormat="1" ht="126" customHeight="1">
      <c r="A3206" s="44">
        <v>1</v>
      </c>
      <c r="B3206" s="15" t="s">
        <v>5296</v>
      </c>
      <c r="C3206" s="15" t="s">
        <v>5297</v>
      </c>
      <c r="D3206" s="15">
        <v>1</v>
      </c>
      <c r="E3206" s="523">
        <v>50000</v>
      </c>
      <c r="F3206" s="515">
        <v>0</v>
      </c>
      <c r="G3206" s="27">
        <v>50000</v>
      </c>
      <c r="H3206" s="81">
        <v>43463</v>
      </c>
      <c r="I3206" s="602" t="s">
        <v>3155</v>
      </c>
      <c r="J3206" s="18" t="s">
        <v>23</v>
      </c>
    </row>
    <row r="3207" spans="1:10" s="42" customFormat="1" ht="129" customHeight="1">
      <c r="A3207" s="44">
        <v>2</v>
      </c>
      <c r="B3207" s="15" t="s">
        <v>5298</v>
      </c>
      <c r="C3207" s="15" t="s">
        <v>5299</v>
      </c>
      <c r="D3207" s="15">
        <v>1</v>
      </c>
      <c r="E3207" s="523">
        <v>40000</v>
      </c>
      <c r="F3207" s="515">
        <v>0</v>
      </c>
      <c r="G3207" s="27">
        <v>40000</v>
      </c>
      <c r="H3207" s="81">
        <v>43463</v>
      </c>
      <c r="I3207" s="602" t="s">
        <v>3155</v>
      </c>
      <c r="J3207" s="18"/>
    </row>
    <row r="3208" spans="1:10" s="42" customFormat="1" ht="22.5">
      <c r="A3208" s="106" t="s">
        <v>2913</v>
      </c>
      <c r="B3208" s="153" t="s">
        <v>3844</v>
      </c>
      <c r="C3208" s="155"/>
      <c r="D3208" s="23">
        <v>2</v>
      </c>
      <c r="E3208" s="270">
        <v>90000</v>
      </c>
      <c r="F3208" s="427">
        <v>0</v>
      </c>
      <c r="G3208" s="271">
        <v>90000</v>
      </c>
      <c r="H3208" s="26" t="s">
        <v>23</v>
      </c>
      <c r="I3208" s="105" t="s">
        <v>23</v>
      </c>
      <c r="J3208" s="26" t="s">
        <v>23</v>
      </c>
    </row>
    <row r="3209" spans="1:10" s="42" customFormat="1" ht="58.5" customHeight="1">
      <c r="A3209" s="106" t="s">
        <v>2896</v>
      </c>
      <c r="B3209" s="1052" t="s">
        <v>5300</v>
      </c>
      <c r="C3209" s="1058"/>
      <c r="D3209" s="23">
        <v>2</v>
      </c>
      <c r="E3209" s="270">
        <v>90000</v>
      </c>
      <c r="F3209" s="427">
        <v>0</v>
      </c>
      <c r="G3209" s="271">
        <v>90000</v>
      </c>
      <c r="H3209" s="26" t="s">
        <v>23</v>
      </c>
      <c r="I3209" s="105" t="s">
        <v>23</v>
      </c>
      <c r="J3209" s="26" t="s">
        <v>23</v>
      </c>
    </row>
    <row r="3210" spans="1:10" s="42" customFormat="1" ht="27">
      <c r="A3210" s="32" t="s">
        <v>2896</v>
      </c>
      <c r="B3210" s="1065" t="s">
        <v>5301</v>
      </c>
      <c r="C3210" s="1085"/>
      <c r="D3210" s="1085"/>
      <c r="E3210" s="1085"/>
      <c r="F3210" s="1085"/>
      <c r="G3210" s="1085"/>
      <c r="H3210" s="1085"/>
      <c r="I3210" s="1085"/>
      <c r="J3210" s="1085"/>
    </row>
    <row r="3211" spans="1:10" s="42" customFormat="1" ht="22.5">
      <c r="A3211" s="106" t="s">
        <v>2909</v>
      </c>
      <c r="B3211" s="1076" t="s">
        <v>3828</v>
      </c>
      <c r="C3211" s="1085"/>
      <c r="D3211" s="1085"/>
      <c r="E3211" s="1085"/>
      <c r="F3211" s="1085"/>
      <c r="G3211" s="1085"/>
      <c r="H3211" s="1085"/>
      <c r="I3211" s="1085"/>
      <c r="J3211" s="1086"/>
    </row>
    <row r="3212" spans="1:10" s="42" customFormat="1" ht="21">
      <c r="A3212" s="44"/>
      <c r="B3212" s="14"/>
      <c r="C3212" s="14"/>
      <c r="D3212" s="480">
        <v>0</v>
      </c>
      <c r="E3212" s="515">
        <v>0</v>
      </c>
      <c r="F3212" s="515">
        <v>0</v>
      </c>
      <c r="G3212" s="399">
        <v>0</v>
      </c>
      <c r="H3212" s="603"/>
      <c r="I3212" s="19"/>
      <c r="J3212" s="18"/>
    </row>
    <row r="3213" spans="1:10" s="42" customFormat="1" ht="22.5">
      <c r="A3213" s="106" t="s">
        <v>2909</v>
      </c>
      <c r="B3213" s="153" t="s">
        <v>3829</v>
      </c>
      <c r="C3213" s="155"/>
      <c r="D3213" s="55">
        <v>0</v>
      </c>
      <c r="E3213" s="427">
        <v>0</v>
      </c>
      <c r="F3213" s="427">
        <v>0</v>
      </c>
      <c r="G3213" s="151">
        <v>0</v>
      </c>
      <c r="H3213" s="26" t="s">
        <v>23</v>
      </c>
      <c r="I3213" s="105" t="s">
        <v>23</v>
      </c>
      <c r="J3213" s="26" t="s">
        <v>23</v>
      </c>
    </row>
    <row r="3214" spans="1:10" s="42" customFormat="1" ht="22.5">
      <c r="A3214" s="106" t="s">
        <v>5133</v>
      </c>
      <c r="B3214" s="1076" t="s">
        <v>3830</v>
      </c>
      <c r="C3214" s="1085"/>
      <c r="D3214" s="1085"/>
      <c r="E3214" s="1085"/>
      <c r="F3214" s="1085"/>
      <c r="G3214" s="1085"/>
      <c r="H3214" s="1085"/>
      <c r="I3214" s="1085"/>
      <c r="J3214" s="1086"/>
    </row>
    <row r="3215" spans="1:10" s="42" customFormat="1" ht="20.25">
      <c r="A3215" s="44">
        <v>1</v>
      </c>
      <c r="B3215" s="54" t="s">
        <v>23</v>
      </c>
      <c r="C3215" s="54" t="s">
        <v>23</v>
      </c>
      <c r="D3215" s="58">
        <v>0</v>
      </c>
      <c r="E3215" s="428">
        <v>0</v>
      </c>
      <c r="F3215" s="426">
        <v>0</v>
      </c>
      <c r="G3215" s="399">
        <v>0</v>
      </c>
      <c r="H3215" s="281" t="s">
        <v>23</v>
      </c>
      <c r="I3215" s="17" t="s">
        <v>23</v>
      </c>
      <c r="J3215" s="18" t="s">
        <v>23</v>
      </c>
    </row>
    <row r="3216" spans="1:10" s="42" customFormat="1" ht="22.5">
      <c r="A3216" s="106" t="s">
        <v>2911</v>
      </c>
      <c r="B3216" s="153" t="s">
        <v>3831</v>
      </c>
      <c r="C3216" s="155"/>
      <c r="D3216" s="55">
        <v>0</v>
      </c>
      <c r="E3216" s="427">
        <v>0</v>
      </c>
      <c r="F3216" s="427">
        <v>0</v>
      </c>
      <c r="G3216" s="151">
        <v>0</v>
      </c>
      <c r="H3216" s="26" t="s">
        <v>23</v>
      </c>
      <c r="I3216" s="105" t="s">
        <v>23</v>
      </c>
      <c r="J3216" s="26" t="s">
        <v>23</v>
      </c>
    </row>
    <row r="3217" spans="1:10" s="42" customFormat="1" ht="22.5">
      <c r="A3217" s="106" t="s">
        <v>2913</v>
      </c>
      <c r="B3217" s="1076" t="s">
        <v>3832</v>
      </c>
      <c r="C3217" s="1085"/>
      <c r="D3217" s="1085"/>
      <c r="E3217" s="1085"/>
      <c r="F3217" s="1085"/>
      <c r="G3217" s="1085"/>
      <c r="H3217" s="1085"/>
      <c r="I3217" s="1085"/>
      <c r="J3217" s="1086"/>
    </row>
    <row r="3218" spans="1:10" s="42" customFormat="1" ht="40.5">
      <c r="A3218" s="44">
        <v>1</v>
      </c>
      <c r="B3218" s="14" t="s">
        <v>5302</v>
      </c>
      <c r="C3218" s="481" t="s">
        <v>3166</v>
      </c>
      <c r="D3218" s="15">
        <v>1</v>
      </c>
      <c r="E3218" s="523">
        <v>289934.71000000002</v>
      </c>
      <c r="F3218" s="483">
        <v>77488.73</v>
      </c>
      <c r="G3218" s="604">
        <f>E3218-F3218</f>
        <v>212445.98000000004</v>
      </c>
      <c r="H3218" s="541">
        <v>41236</v>
      </c>
      <c r="I3218" s="14" t="s">
        <v>5303</v>
      </c>
      <c r="J3218" s="18" t="s">
        <v>23</v>
      </c>
    </row>
    <row r="3219" spans="1:10" s="42" customFormat="1" ht="40.5">
      <c r="A3219" s="44">
        <v>2</v>
      </c>
      <c r="B3219" s="14" t="s">
        <v>5304</v>
      </c>
      <c r="C3219" s="481" t="s">
        <v>3166</v>
      </c>
      <c r="D3219" s="15">
        <v>1</v>
      </c>
      <c r="E3219" s="523">
        <v>203385</v>
      </c>
      <c r="F3219" s="483">
        <v>25543.919999999998</v>
      </c>
      <c r="G3219" s="604">
        <f>E3219-F3219</f>
        <v>177841.08000000002</v>
      </c>
      <c r="H3219" s="541">
        <v>40498</v>
      </c>
      <c r="I3219" s="14" t="s">
        <v>5305</v>
      </c>
      <c r="J3219" s="18"/>
    </row>
    <row r="3220" spans="1:10" s="42" customFormat="1" ht="40.5">
      <c r="A3220" s="44">
        <v>3</v>
      </c>
      <c r="B3220" s="14" t="s">
        <v>5306</v>
      </c>
      <c r="C3220" s="481" t="s">
        <v>5307</v>
      </c>
      <c r="D3220" s="15">
        <v>1</v>
      </c>
      <c r="E3220" s="523">
        <v>42350</v>
      </c>
      <c r="F3220" s="483">
        <v>0</v>
      </c>
      <c r="G3220" s="605">
        <v>42350</v>
      </c>
      <c r="H3220" s="541">
        <v>41029</v>
      </c>
      <c r="I3220" s="14" t="s">
        <v>5308</v>
      </c>
      <c r="J3220" s="18"/>
    </row>
    <row r="3221" spans="1:10" s="42" customFormat="1" ht="40.5">
      <c r="A3221" s="44">
        <v>4</v>
      </c>
      <c r="B3221" s="14" t="s">
        <v>5309</v>
      </c>
      <c r="C3221" s="481" t="s">
        <v>3166</v>
      </c>
      <c r="D3221" s="15">
        <v>1</v>
      </c>
      <c r="E3221" s="523">
        <v>372216</v>
      </c>
      <c r="F3221" s="483">
        <v>0</v>
      </c>
      <c r="G3221" s="605">
        <v>372216</v>
      </c>
      <c r="H3221" s="541">
        <v>42380</v>
      </c>
      <c r="I3221" s="14" t="s">
        <v>5310</v>
      </c>
      <c r="J3221" s="18"/>
    </row>
    <row r="3222" spans="1:10" s="42" customFormat="1" ht="40.5">
      <c r="A3222" s="44">
        <v>5</v>
      </c>
      <c r="B3222" s="14" t="s">
        <v>5311</v>
      </c>
      <c r="C3222" s="481" t="s">
        <v>3166</v>
      </c>
      <c r="D3222" s="15">
        <v>1</v>
      </c>
      <c r="E3222" s="523">
        <v>232243.37</v>
      </c>
      <c r="F3222" s="485">
        <v>0</v>
      </c>
      <c r="G3222" s="485">
        <v>232243.37</v>
      </c>
      <c r="H3222" s="541">
        <v>42380</v>
      </c>
      <c r="I3222" s="14" t="s">
        <v>5310</v>
      </c>
      <c r="J3222" s="18"/>
    </row>
    <row r="3223" spans="1:10" s="42" customFormat="1" ht="40.5">
      <c r="A3223" s="44">
        <v>6</v>
      </c>
      <c r="B3223" s="14" t="s">
        <v>5312</v>
      </c>
      <c r="C3223" s="481" t="s">
        <v>3166</v>
      </c>
      <c r="D3223" s="15">
        <v>1</v>
      </c>
      <c r="E3223" s="523">
        <v>676000</v>
      </c>
      <c r="F3223" s="485">
        <v>0</v>
      </c>
      <c r="G3223" s="485">
        <v>676000</v>
      </c>
      <c r="H3223" s="541">
        <v>42380</v>
      </c>
      <c r="I3223" s="14" t="s">
        <v>5310</v>
      </c>
      <c r="J3223" s="18"/>
    </row>
    <row r="3224" spans="1:10" s="42" customFormat="1" ht="22.5">
      <c r="A3224" s="106" t="s">
        <v>2913</v>
      </c>
      <c r="B3224" s="1052" t="s">
        <v>3844</v>
      </c>
      <c r="C3224" s="1058"/>
      <c r="D3224" s="23">
        <v>6</v>
      </c>
      <c r="E3224" s="388">
        <f>SUM(E3218:E3223)</f>
        <v>1816129.08</v>
      </c>
      <c r="F3224" s="177">
        <f>SUM(F3218:F3223)</f>
        <v>103032.65</v>
      </c>
      <c r="G3224" s="177">
        <f>SUM(G3218:G3223)</f>
        <v>1713096.4300000002</v>
      </c>
      <c r="H3224" s="26" t="s">
        <v>23</v>
      </c>
      <c r="I3224" s="105" t="s">
        <v>23</v>
      </c>
      <c r="J3224" s="26" t="s">
        <v>23</v>
      </c>
    </row>
    <row r="3225" spans="1:10" s="42" customFormat="1" ht="66" customHeight="1">
      <c r="A3225" s="106" t="s">
        <v>2896</v>
      </c>
      <c r="B3225" s="1052" t="s">
        <v>5313</v>
      </c>
      <c r="C3225" s="1058"/>
      <c r="D3225" s="23">
        <f>D3224</f>
        <v>6</v>
      </c>
      <c r="E3225" s="270">
        <f>E3213+E3224</f>
        <v>1816129.08</v>
      </c>
      <c r="F3225" s="177">
        <v>173506.85</v>
      </c>
      <c r="G3225" s="177">
        <f>G3213+G3224</f>
        <v>1713096.4300000002</v>
      </c>
      <c r="H3225" s="26" t="s">
        <v>23</v>
      </c>
      <c r="I3225" s="105" t="s">
        <v>23</v>
      </c>
      <c r="J3225" s="26" t="s">
        <v>23</v>
      </c>
    </row>
    <row r="3226" spans="1:10" s="42" customFormat="1" ht="27">
      <c r="A3226" s="32" t="s">
        <v>2896</v>
      </c>
      <c r="B3226" s="1065" t="s">
        <v>5314</v>
      </c>
      <c r="C3226" s="1085"/>
      <c r="D3226" s="1085"/>
      <c r="E3226" s="1085"/>
      <c r="F3226" s="1085"/>
      <c r="G3226" s="1085"/>
      <c r="H3226" s="1085"/>
      <c r="I3226" s="1085"/>
      <c r="J3226" s="1085"/>
    </row>
    <row r="3227" spans="1:10" s="42" customFormat="1" ht="22.5">
      <c r="A3227" s="106" t="s">
        <v>2909</v>
      </c>
      <c r="B3227" s="1076" t="s">
        <v>3828</v>
      </c>
      <c r="C3227" s="1085"/>
      <c r="D3227" s="1085"/>
      <c r="E3227" s="1085"/>
      <c r="F3227" s="1085"/>
      <c r="G3227" s="1085"/>
      <c r="H3227" s="1085"/>
      <c r="I3227" s="1085"/>
      <c r="J3227" s="1086"/>
    </row>
    <row r="3228" spans="1:10" s="42" customFormat="1" ht="20.25">
      <c r="A3228" s="44">
        <v>1</v>
      </c>
      <c r="B3228" s="275" t="s">
        <v>23</v>
      </c>
      <c r="C3228" s="606" t="s">
        <v>23</v>
      </c>
      <c r="D3228" s="58">
        <v>0</v>
      </c>
      <c r="E3228" s="426">
        <v>0</v>
      </c>
      <c r="F3228" s="426">
        <v>0</v>
      </c>
      <c r="G3228" s="399">
        <v>0</v>
      </c>
      <c r="H3228" s="58" t="s">
        <v>23</v>
      </c>
      <c r="I3228" s="58" t="s">
        <v>23</v>
      </c>
      <c r="J3228" s="275" t="s">
        <v>23</v>
      </c>
    </row>
    <row r="3229" spans="1:10" s="42" customFormat="1" ht="22.5">
      <c r="A3229" s="106" t="s">
        <v>2909</v>
      </c>
      <c r="B3229" s="170" t="s">
        <v>3829</v>
      </c>
      <c r="C3229" s="171"/>
      <c r="D3229" s="55">
        <v>0</v>
      </c>
      <c r="E3229" s="427">
        <v>0</v>
      </c>
      <c r="F3229" s="427">
        <v>0</v>
      </c>
      <c r="G3229" s="151">
        <v>0</v>
      </c>
      <c r="H3229" s="55" t="s">
        <v>23</v>
      </c>
      <c r="I3229" s="172" t="s">
        <v>23</v>
      </c>
      <c r="J3229" s="55" t="s">
        <v>23</v>
      </c>
    </row>
    <row r="3230" spans="1:10" s="42" customFormat="1" ht="22.5">
      <c r="A3230" s="106" t="s">
        <v>5133</v>
      </c>
      <c r="B3230" s="1156" t="s">
        <v>3830</v>
      </c>
      <c r="C3230" s="1157"/>
      <c r="D3230" s="1157"/>
      <c r="E3230" s="1157"/>
      <c r="F3230" s="1157"/>
      <c r="G3230" s="1157"/>
      <c r="H3230" s="1157"/>
      <c r="I3230" s="1157"/>
      <c r="J3230" s="1158"/>
    </row>
    <row r="3231" spans="1:10" s="42" customFormat="1" ht="22.5">
      <c r="A3231" s="44"/>
      <c r="B3231" s="14"/>
      <c r="C3231" s="15"/>
      <c r="D3231" s="55">
        <v>0</v>
      </c>
      <c r="E3231" s="55">
        <v>0</v>
      </c>
      <c r="F3231" s="55">
        <v>0</v>
      </c>
      <c r="G3231" s="55">
        <v>0</v>
      </c>
      <c r="H3231" s="541"/>
      <c r="I3231" s="14"/>
      <c r="J3231" s="18"/>
    </row>
    <row r="3232" spans="1:10" s="42" customFormat="1" ht="22.5">
      <c r="A3232" s="106" t="s">
        <v>2911</v>
      </c>
      <c r="B3232" s="153" t="s">
        <v>3831</v>
      </c>
      <c r="C3232" s="155"/>
      <c r="D3232" s="55">
        <v>0</v>
      </c>
      <c r="E3232" s="55">
        <v>0</v>
      </c>
      <c r="F3232" s="55">
        <v>0</v>
      </c>
      <c r="G3232" s="55">
        <v>0</v>
      </c>
      <c r="H3232" s="26" t="s">
        <v>23</v>
      </c>
      <c r="I3232" s="105" t="s">
        <v>23</v>
      </c>
      <c r="J3232" s="26" t="s">
        <v>23</v>
      </c>
    </row>
    <row r="3233" spans="1:10" s="42" customFormat="1" ht="22.5">
      <c r="A3233" s="106" t="s">
        <v>2913</v>
      </c>
      <c r="B3233" s="1076" t="s">
        <v>3832</v>
      </c>
      <c r="C3233" s="1085"/>
      <c r="D3233" s="1085"/>
      <c r="E3233" s="1085"/>
      <c r="F3233" s="1085"/>
      <c r="G3233" s="1085"/>
      <c r="H3233" s="1085"/>
      <c r="I3233" s="1085"/>
      <c r="J3233" s="1086"/>
    </row>
    <row r="3234" spans="1:10" s="42" customFormat="1" ht="20.25">
      <c r="A3234" s="44">
        <v>1</v>
      </c>
      <c r="B3234" s="15" t="s">
        <v>5315</v>
      </c>
      <c r="C3234" s="501" t="s">
        <v>5316</v>
      </c>
      <c r="D3234" s="506">
        <v>1</v>
      </c>
      <c r="E3234" s="482">
        <v>384713.65</v>
      </c>
      <c r="F3234" s="507">
        <f>E3234-G3234</f>
        <v>0</v>
      </c>
      <c r="G3234" s="507">
        <v>384713.65</v>
      </c>
      <c r="H3234" s="541">
        <v>43463</v>
      </c>
      <c r="I3234" s="542" t="s">
        <v>6616</v>
      </c>
      <c r="J3234" s="18" t="s">
        <v>23</v>
      </c>
    </row>
    <row r="3235" spans="1:10" s="42" customFormat="1" ht="20.25">
      <c r="A3235" s="44">
        <v>2</v>
      </c>
      <c r="B3235" s="15" t="s">
        <v>5317</v>
      </c>
      <c r="C3235" s="501" t="s">
        <v>5316</v>
      </c>
      <c r="D3235" s="506">
        <v>1</v>
      </c>
      <c r="E3235" s="482">
        <v>211188</v>
      </c>
      <c r="F3235" s="507">
        <f t="shared" ref="F3235:F3240" si="98">E3235-G3235</f>
        <v>0</v>
      </c>
      <c r="G3235" s="507">
        <v>211188</v>
      </c>
      <c r="H3235" s="541">
        <v>43463</v>
      </c>
      <c r="I3235" s="542" t="s">
        <v>6616</v>
      </c>
      <c r="J3235" s="18"/>
    </row>
    <row r="3236" spans="1:10" s="42" customFormat="1" ht="20.25">
      <c r="A3236" s="44">
        <v>3</v>
      </c>
      <c r="B3236" s="15" t="s">
        <v>5318</v>
      </c>
      <c r="C3236" s="501" t="s">
        <v>5316</v>
      </c>
      <c r="D3236" s="506">
        <v>1</v>
      </c>
      <c r="E3236" s="482">
        <v>180997.24</v>
      </c>
      <c r="F3236" s="507">
        <f t="shared" si="98"/>
        <v>0</v>
      </c>
      <c r="G3236" s="507">
        <v>180997.24</v>
      </c>
      <c r="H3236" s="541">
        <v>43463</v>
      </c>
      <c r="I3236" s="542" t="s">
        <v>6616</v>
      </c>
      <c r="J3236" s="18"/>
    </row>
    <row r="3237" spans="1:10" s="42" customFormat="1" ht="20.25">
      <c r="A3237" s="44">
        <v>4</v>
      </c>
      <c r="B3237" s="15" t="s">
        <v>5319</v>
      </c>
      <c r="C3237" s="501" t="s">
        <v>5316</v>
      </c>
      <c r="D3237" s="506">
        <v>1</v>
      </c>
      <c r="E3237" s="482">
        <v>79029</v>
      </c>
      <c r="F3237" s="507">
        <f t="shared" si="98"/>
        <v>0</v>
      </c>
      <c r="G3237" s="507">
        <v>79029</v>
      </c>
      <c r="H3237" s="541">
        <v>43463</v>
      </c>
      <c r="I3237" s="542" t="s">
        <v>6616</v>
      </c>
      <c r="J3237" s="18"/>
    </row>
    <row r="3238" spans="1:10" s="42" customFormat="1" ht="20.25">
      <c r="A3238" s="44">
        <v>5</v>
      </c>
      <c r="B3238" s="15" t="s">
        <v>5320</v>
      </c>
      <c r="C3238" s="501" t="s">
        <v>5316</v>
      </c>
      <c r="D3238" s="506">
        <v>1</v>
      </c>
      <c r="E3238" s="482">
        <v>415482</v>
      </c>
      <c r="F3238" s="507">
        <f t="shared" si="98"/>
        <v>0</v>
      </c>
      <c r="G3238" s="507">
        <v>415482</v>
      </c>
      <c r="H3238" s="541">
        <v>43463</v>
      </c>
      <c r="I3238" s="542" t="s">
        <v>6616</v>
      </c>
      <c r="J3238" s="18"/>
    </row>
    <row r="3239" spans="1:10" s="42" customFormat="1" ht="20.25">
      <c r="A3239" s="44">
        <v>6</v>
      </c>
      <c r="B3239" s="15" t="s">
        <v>5321</v>
      </c>
      <c r="C3239" s="501" t="s">
        <v>5316</v>
      </c>
      <c r="D3239" s="506">
        <v>1</v>
      </c>
      <c r="E3239" s="482">
        <v>250231</v>
      </c>
      <c r="F3239" s="507">
        <f t="shared" si="98"/>
        <v>0</v>
      </c>
      <c r="G3239" s="507">
        <v>250231</v>
      </c>
      <c r="H3239" s="541">
        <v>43463</v>
      </c>
      <c r="I3239" s="542" t="s">
        <v>6616</v>
      </c>
      <c r="J3239" s="18"/>
    </row>
    <row r="3240" spans="1:10" s="42" customFormat="1" ht="24.75" customHeight="1">
      <c r="A3240" s="44">
        <v>7</v>
      </c>
      <c r="B3240" s="15" t="s">
        <v>5322</v>
      </c>
      <c r="C3240" s="501" t="s">
        <v>5316</v>
      </c>
      <c r="D3240" s="506">
        <v>1</v>
      </c>
      <c r="E3240" s="482">
        <v>285319.15999999997</v>
      </c>
      <c r="F3240" s="507">
        <f t="shared" si="98"/>
        <v>0</v>
      </c>
      <c r="G3240" s="507">
        <v>285319.15999999997</v>
      </c>
      <c r="H3240" s="541">
        <v>43463</v>
      </c>
      <c r="I3240" s="542" t="s">
        <v>6616</v>
      </c>
      <c r="J3240" s="18"/>
    </row>
    <row r="3241" spans="1:10" s="42" customFormat="1" ht="55.5" customHeight="1">
      <c r="A3241" s="44">
        <v>8</v>
      </c>
      <c r="B3241" s="15" t="s">
        <v>6617</v>
      </c>
      <c r="C3241" s="501"/>
      <c r="D3241" s="506">
        <v>1</v>
      </c>
      <c r="E3241" s="482">
        <v>2391702</v>
      </c>
      <c r="F3241" s="507">
        <v>1602206.56</v>
      </c>
      <c r="G3241" s="507">
        <f>E3241-F3241</f>
        <v>789495.44</v>
      </c>
      <c r="H3241" s="541">
        <v>43859</v>
      </c>
      <c r="I3241" s="542" t="s">
        <v>6618</v>
      </c>
      <c r="J3241" s="18"/>
    </row>
    <row r="3242" spans="1:10" s="534" customFormat="1" ht="48" customHeight="1">
      <c r="A3242" s="607" t="s">
        <v>6413</v>
      </c>
      <c r="B3242" s="15" t="s">
        <v>9080</v>
      </c>
      <c r="C3242" s="530"/>
      <c r="D3242" s="531">
        <v>1</v>
      </c>
      <c r="E3242" s="590">
        <v>86000</v>
      </c>
      <c r="F3242" s="608">
        <f t="shared" ref="F3242" si="99">E3242-G3242</f>
        <v>0</v>
      </c>
      <c r="G3242" s="608">
        <v>86000</v>
      </c>
      <c r="H3242" s="609"/>
      <c r="I3242" s="610" t="s">
        <v>9145</v>
      </c>
      <c r="J3242" s="533"/>
    </row>
    <row r="3243" spans="1:10" s="42" customFormat="1" ht="20.25">
      <c r="A3243" s="104" t="s">
        <v>2913</v>
      </c>
      <c r="B3243" s="107" t="s">
        <v>3844</v>
      </c>
      <c r="C3243" s="107"/>
      <c r="D3243" s="66">
        <f>SUM(D3234:D3242)</f>
        <v>9</v>
      </c>
      <c r="E3243" s="177">
        <f>SUM(E3234:E3242)</f>
        <v>4284662.05</v>
      </c>
      <c r="F3243" s="177">
        <f>SUM(F3234:F3242)</f>
        <v>1602206.56</v>
      </c>
      <c r="G3243" s="535">
        <f>SUM(G3234:G3242)</f>
        <v>2682455.4900000002</v>
      </c>
      <c r="H3243" s="62" t="s">
        <v>23</v>
      </c>
      <c r="I3243" s="107" t="s">
        <v>23</v>
      </c>
      <c r="J3243" s="11" t="s">
        <v>23</v>
      </c>
    </row>
    <row r="3244" spans="1:10" s="42" customFormat="1" ht="60" customHeight="1">
      <c r="A3244" s="106" t="s">
        <v>2896</v>
      </c>
      <c r="B3244" s="1052" t="s">
        <v>5323</v>
      </c>
      <c r="C3244" s="1058"/>
      <c r="D3244" s="23">
        <f>D3243</f>
        <v>9</v>
      </c>
      <c r="E3244" s="270">
        <f>E3243</f>
        <v>4284662.05</v>
      </c>
      <c r="F3244" s="503">
        <f>F3243</f>
        <v>1602206.56</v>
      </c>
      <c r="G3244" s="504">
        <f>G3243</f>
        <v>2682455.4900000002</v>
      </c>
      <c r="H3244" s="26" t="s">
        <v>23</v>
      </c>
      <c r="I3244" s="105" t="s">
        <v>23</v>
      </c>
      <c r="J3244" s="26" t="s">
        <v>23</v>
      </c>
    </row>
    <row r="3245" spans="1:10" s="42" customFormat="1" ht="27">
      <c r="A3245" s="32" t="s">
        <v>2896</v>
      </c>
      <c r="B3245" s="1065" t="s">
        <v>5324</v>
      </c>
      <c r="C3245" s="1085"/>
      <c r="D3245" s="1085"/>
      <c r="E3245" s="1085"/>
      <c r="F3245" s="1085"/>
      <c r="G3245" s="1085"/>
      <c r="H3245" s="1085"/>
      <c r="I3245" s="1085"/>
      <c r="J3245" s="1085"/>
    </row>
    <row r="3246" spans="1:10" s="42" customFormat="1" ht="22.5">
      <c r="A3246" s="106" t="s">
        <v>2909</v>
      </c>
      <c r="B3246" s="1076" t="s">
        <v>3828</v>
      </c>
      <c r="C3246" s="1085"/>
      <c r="D3246" s="1085"/>
      <c r="E3246" s="1085"/>
      <c r="F3246" s="1085"/>
      <c r="G3246" s="1085"/>
      <c r="H3246" s="1085"/>
      <c r="I3246" s="1085"/>
      <c r="J3246" s="1086"/>
    </row>
    <row r="3247" spans="1:10" s="42" customFormat="1" ht="20.25">
      <c r="A3247" s="44">
        <v>1</v>
      </c>
      <c r="B3247" s="21" t="s">
        <v>23</v>
      </c>
      <c r="C3247" s="54" t="s">
        <v>23</v>
      </c>
      <c r="D3247" s="269">
        <v>0</v>
      </c>
      <c r="E3247" s="283">
        <v>0</v>
      </c>
      <c r="F3247" s="283">
        <v>0</v>
      </c>
      <c r="G3247" s="27">
        <v>0</v>
      </c>
      <c r="H3247" s="19" t="s">
        <v>23</v>
      </c>
      <c r="I3247" s="5" t="s">
        <v>23</v>
      </c>
      <c r="J3247" s="18" t="s">
        <v>23</v>
      </c>
    </row>
    <row r="3248" spans="1:10" s="42" customFormat="1" ht="22.5">
      <c r="A3248" s="106" t="s">
        <v>2909</v>
      </c>
      <c r="B3248" s="153" t="s">
        <v>3829</v>
      </c>
      <c r="C3248" s="155"/>
      <c r="D3248" s="23">
        <v>0</v>
      </c>
      <c r="E3248" s="270">
        <v>0</v>
      </c>
      <c r="F3248" s="270">
        <v>0</v>
      </c>
      <c r="G3248" s="271">
        <v>0</v>
      </c>
      <c r="H3248" s="26" t="s">
        <v>23</v>
      </c>
      <c r="I3248" s="105" t="s">
        <v>23</v>
      </c>
      <c r="J3248" s="26" t="s">
        <v>23</v>
      </c>
    </row>
    <row r="3249" spans="1:11" s="42" customFormat="1" ht="22.5">
      <c r="A3249" s="106" t="s">
        <v>5133</v>
      </c>
      <c r="B3249" s="1076" t="s">
        <v>3830</v>
      </c>
      <c r="C3249" s="1085"/>
      <c r="D3249" s="1085"/>
      <c r="E3249" s="1085"/>
      <c r="F3249" s="1085"/>
      <c r="G3249" s="1085"/>
      <c r="H3249" s="1085"/>
      <c r="I3249" s="1085"/>
      <c r="J3249" s="1086"/>
    </row>
    <row r="3250" spans="1:11" s="42" customFormat="1" ht="20.25">
      <c r="A3250" s="44">
        <v>1</v>
      </c>
      <c r="B3250" s="54" t="s">
        <v>23</v>
      </c>
      <c r="C3250" s="54" t="s">
        <v>23</v>
      </c>
      <c r="D3250" s="269">
        <v>0</v>
      </c>
      <c r="E3250" s="278">
        <v>0</v>
      </c>
      <c r="F3250" s="283">
        <v>0</v>
      </c>
      <c r="G3250" s="27">
        <v>0</v>
      </c>
      <c r="H3250" s="281" t="s">
        <v>23</v>
      </c>
      <c r="I3250" s="17" t="s">
        <v>23</v>
      </c>
      <c r="J3250" s="18" t="s">
        <v>23</v>
      </c>
    </row>
    <row r="3251" spans="1:11" s="42" customFormat="1" ht="22.5">
      <c r="A3251" s="106" t="s">
        <v>2911</v>
      </c>
      <c r="B3251" s="153" t="s">
        <v>3831</v>
      </c>
      <c r="C3251" s="155"/>
      <c r="D3251" s="23">
        <v>0</v>
      </c>
      <c r="E3251" s="270">
        <v>0</v>
      </c>
      <c r="F3251" s="270">
        <v>0</v>
      </c>
      <c r="G3251" s="271">
        <v>0</v>
      </c>
      <c r="H3251" s="26" t="s">
        <v>23</v>
      </c>
      <c r="I3251" s="105" t="s">
        <v>23</v>
      </c>
      <c r="J3251" s="26" t="s">
        <v>23</v>
      </c>
    </row>
    <row r="3252" spans="1:11" s="42" customFormat="1" ht="22.5">
      <c r="A3252" s="106" t="s">
        <v>2913</v>
      </c>
      <c r="B3252" s="1144" t="s">
        <v>3832</v>
      </c>
      <c r="C3252" s="1132"/>
      <c r="D3252" s="1132"/>
      <c r="E3252" s="1132"/>
      <c r="F3252" s="1132"/>
      <c r="G3252" s="1132"/>
      <c r="H3252" s="1132"/>
      <c r="I3252" s="1132"/>
      <c r="J3252" s="1132"/>
      <c r="K3252" s="1132"/>
    </row>
    <row r="3253" spans="1:11" s="42" customFormat="1" ht="60.75">
      <c r="A3253" s="44">
        <v>1</v>
      </c>
      <c r="B3253" s="14" t="s">
        <v>5252</v>
      </c>
      <c r="C3253" s="14" t="s">
        <v>5325</v>
      </c>
      <c r="D3253" s="15">
        <v>1</v>
      </c>
      <c r="E3253" s="523">
        <v>51164.87</v>
      </c>
      <c r="F3253" s="611">
        <v>19613.12</v>
      </c>
      <c r="G3253" s="612">
        <f t="shared" ref="G3253:G3260" si="100">E3253-F3253</f>
        <v>31551.750000000004</v>
      </c>
      <c r="H3253" s="613">
        <v>43466</v>
      </c>
      <c r="I3253" s="483" t="s">
        <v>5326</v>
      </c>
      <c r="J3253" s="18"/>
    </row>
    <row r="3254" spans="1:11" s="42" customFormat="1" ht="60.75">
      <c r="A3254" s="44">
        <v>2</v>
      </c>
      <c r="B3254" s="14" t="s">
        <v>5327</v>
      </c>
      <c r="C3254" s="14" t="s">
        <v>5328</v>
      </c>
      <c r="D3254" s="15">
        <v>1</v>
      </c>
      <c r="E3254" s="523">
        <v>42000</v>
      </c>
      <c r="F3254" s="614">
        <v>0</v>
      </c>
      <c r="G3254" s="614">
        <f t="shared" si="100"/>
        <v>42000</v>
      </c>
      <c r="H3254" s="613">
        <v>43466</v>
      </c>
      <c r="I3254" s="483" t="s">
        <v>5326</v>
      </c>
      <c r="J3254" s="18"/>
    </row>
    <row r="3255" spans="1:11" s="42" customFormat="1" ht="60.75">
      <c r="A3255" s="44">
        <v>3</v>
      </c>
      <c r="B3255" s="483" t="s">
        <v>5189</v>
      </c>
      <c r="C3255" s="483" t="s">
        <v>5329</v>
      </c>
      <c r="D3255" s="483">
        <v>1</v>
      </c>
      <c r="E3255" s="500">
        <v>2103332.34</v>
      </c>
      <c r="F3255" s="615">
        <v>1336479</v>
      </c>
      <c r="G3255" s="612">
        <f t="shared" si="100"/>
        <v>766853.33999999985</v>
      </c>
      <c r="H3255" s="484">
        <v>43466</v>
      </c>
      <c r="I3255" s="483" t="s">
        <v>5326</v>
      </c>
      <c r="J3255" s="18"/>
    </row>
    <row r="3256" spans="1:11" s="42" customFormat="1" ht="60.75">
      <c r="A3256" s="44">
        <v>4</v>
      </c>
      <c r="B3256" s="483" t="s">
        <v>5330</v>
      </c>
      <c r="C3256" s="483" t="s">
        <v>5331</v>
      </c>
      <c r="D3256" s="483">
        <v>1</v>
      </c>
      <c r="E3256" s="500">
        <v>356600</v>
      </c>
      <c r="F3256" s="592">
        <v>56612.94</v>
      </c>
      <c r="G3256" s="616">
        <f t="shared" si="100"/>
        <v>299987.06</v>
      </c>
      <c r="H3256" s="484">
        <v>43466</v>
      </c>
      <c r="I3256" s="483" t="s">
        <v>5326</v>
      </c>
      <c r="J3256" s="18"/>
    </row>
    <row r="3257" spans="1:11" s="42" customFormat="1" ht="60.75">
      <c r="A3257" s="44">
        <v>5</v>
      </c>
      <c r="B3257" s="483" t="s">
        <v>5330</v>
      </c>
      <c r="C3257" s="483" t="s">
        <v>5332</v>
      </c>
      <c r="D3257" s="483">
        <v>1</v>
      </c>
      <c r="E3257" s="500">
        <v>354000</v>
      </c>
      <c r="F3257" s="592">
        <v>56233.49</v>
      </c>
      <c r="G3257" s="612">
        <f t="shared" si="100"/>
        <v>297766.51</v>
      </c>
      <c r="H3257" s="484">
        <v>43466</v>
      </c>
      <c r="I3257" s="483" t="s">
        <v>5326</v>
      </c>
      <c r="J3257" s="18"/>
    </row>
    <row r="3258" spans="1:11" s="42" customFormat="1" ht="60.75">
      <c r="A3258" s="44">
        <v>6</v>
      </c>
      <c r="B3258" s="483" t="s">
        <v>5330</v>
      </c>
      <c r="C3258" s="501" t="s">
        <v>5333</v>
      </c>
      <c r="D3258" s="15">
        <v>1</v>
      </c>
      <c r="E3258" s="523">
        <v>212397</v>
      </c>
      <c r="F3258" s="617">
        <v>33739.58</v>
      </c>
      <c r="G3258" s="618">
        <f t="shared" si="100"/>
        <v>178657.41999999998</v>
      </c>
      <c r="H3258" s="80">
        <v>43466</v>
      </c>
      <c r="I3258" s="483" t="s">
        <v>5326</v>
      </c>
      <c r="J3258" s="18"/>
    </row>
    <row r="3259" spans="1:11" s="42" customFormat="1" ht="60.75">
      <c r="A3259" s="44">
        <v>7</v>
      </c>
      <c r="B3259" s="483" t="s">
        <v>5330</v>
      </c>
      <c r="C3259" s="501" t="s">
        <v>5334</v>
      </c>
      <c r="D3259" s="15">
        <v>1</v>
      </c>
      <c r="E3259" s="523">
        <v>542628.23</v>
      </c>
      <c r="F3259" s="617">
        <v>86134.69</v>
      </c>
      <c r="G3259" s="618">
        <f t="shared" si="100"/>
        <v>456493.54</v>
      </c>
      <c r="H3259" s="80">
        <v>43466</v>
      </c>
      <c r="I3259" s="483" t="s">
        <v>5326</v>
      </c>
      <c r="J3259" s="18"/>
    </row>
    <row r="3260" spans="1:11" s="42" customFormat="1" ht="60.75">
      <c r="A3260" s="44">
        <v>8</v>
      </c>
      <c r="B3260" s="483" t="s">
        <v>5330</v>
      </c>
      <c r="C3260" s="501" t="s">
        <v>5335</v>
      </c>
      <c r="D3260" s="15">
        <v>1</v>
      </c>
      <c r="E3260" s="523">
        <v>442619</v>
      </c>
      <c r="F3260" s="617">
        <v>68952.14</v>
      </c>
      <c r="G3260" s="618">
        <f t="shared" si="100"/>
        <v>373666.86</v>
      </c>
      <c r="H3260" s="80">
        <v>43466</v>
      </c>
      <c r="I3260" s="483" t="s">
        <v>5326</v>
      </c>
      <c r="J3260" s="18"/>
    </row>
    <row r="3261" spans="1:11" s="42" customFormat="1" ht="22.5">
      <c r="A3261" s="106" t="s">
        <v>2913</v>
      </c>
      <c r="B3261" s="1052" t="s">
        <v>3844</v>
      </c>
      <c r="C3261" s="1058"/>
      <c r="D3261" s="23">
        <v>8</v>
      </c>
      <c r="E3261" s="270">
        <f>SUM(E3253:E3260)</f>
        <v>4104741.44</v>
      </c>
      <c r="F3261" s="569">
        <f>SUM(F3253:F3260)</f>
        <v>1657764.96</v>
      </c>
      <c r="G3261" s="570">
        <f>SUM(G3253:G3260)</f>
        <v>2446976.48</v>
      </c>
      <c r="H3261" s="26" t="s">
        <v>23</v>
      </c>
      <c r="I3261" s="105" t="s">
        <v>23</v>
      </c>
      <c r="J3261" s="26" t="s">
        <v>23</v>
      </c>
    </row>
    <row r="3262" spans="1:11" s="42" customFormat="1" ht="72" customHeight="1">
      <c r="A3262" s="106" t="s">
        <v>2896</v>
      </c>
      <c r="B3262" s="1052" t="s">
        <v>5336</v>
      </c>
      <c r="C3262" s="1058"/>
      <c r="D3262" s="23">
        <v>8</v>
      </c>
      <c r="E3262" s="270">
        <v>4104741.44</v>
      </c>
      <c r="F3262" s="536">
        <f>F3261</f>
        <v>1657764.96</v>
      </c>
      <c r="G3262" s="537">
        <f>G3261</f>
        <v>2446976.48</v>
      </c>
      <c r="H3262" s="26" t="s">
        <v>23</v>
      </c>
      <c r="I3262" s="105" t="s">
        <v>23</v>
      </c>
      <c r="J3262" s="26" t="s">
        <v>23</v>
      </c>
    </row>
    <row r="3263" spans="1:11" s="42" customFormat="1" ht="22.5">
      <c r="A3263" s="106" t="s">
        <v>2896</v>
      </c>
      <c r="B3263" s="1076" t="s">
        <v>6525</v>
      </c>
      <c r="C3263" s="1085"/>
      <c r="D3263" s="1085"/>
      <c r="E3263" s="1085"/>
      <c r="F3263" s="1085"/>
      <c r="G3263" s="1085"/>
      <c r="H3263" s="1085"/>
      <c r="I3263" s="1085"/>
      <c r="J3263" s="1085"/>
    </row>
    <row r="3264" spans="1:11" s="42" customFormat="1" ht="22.5">
      <c r="A3264" s="106" t="s">
        <v>2909</v>
      </c>
      <c r="B3264" s="1076" t="s">
        <v>3828</v>
      </c>
      <c r="C3264" s="1085"/>
      <c r="D3264" s="1085"/>
      <c r="E3264" s="1085"/>
      <c r="F3264" s="1085"/>
      <c r="G3264" s="1085"/>
      <c r="H3264" s="1085"/>
      <c r="I3264" s="1085"/>
      <c r="J3264" s="1086"/>
    </row>
    <row r="3265" spans="1:10" s="42" customFormat="1" ht="23.25">
      <c r="A3265" s="379">
        <v>1</v>
      </c>
      <c r="B3265" s="619" t="s">
        <v>23</v>
      </c>
      <c r="C3265" s="620" t="s">
        <v>23</v>
      </c>
      <c r="D3265" s="621">
        <v>0</v>
      </c>
      <c r="E3265" s="622">
        <v>0</v>
      </c>
      <c r="F3265" s="622">
        <v>0</v>
      </c>
      <c r="G3265" s="623">
        <v>0</v>
      </c>
      <c r="H3265" s="624" t="s">
        <v>23</v>
      </c>
      <c r="I3265" s="625" t="s">
        <v>23</v>
      </c>
      <c r="J3265" s="626" t="s">
        <v>23</v>
      </c>
    </row>
    <row r="3266" spans="1:10" s="42" customFormat="1" ht="45">
      <c r="A3266" s="106" t="s">
        <v>2909</v>
      </c>
      <c r="B3266" s="153" t="s">
        <v>6528</v>
      </c>
      <c r="C3266" s="155"/>
      <c r="D3266" s="55">
        <v>0</v>
      </c>
      <c r="E3266" s="427">
        <v>0</v>
      </c>
      <c r="F3266" s="427">
        <v>0</v>
      </c>
      <c r="G3266" s="151">
        <v>0</v>
      </c>
      <c r="H3266" s="26" t="s">
        <v>23</v>
      </c>
      <c r="I3266" s="105" t="s">
        <v>23</v>
      </c>
      <c r="J3266" s="26" t="s">
        <v>23</v>
      </c>
    </row>
    <row r="3267" spans="1:10" s="42" customFormat="1" ht="22.5">
      <c r="A3267" s="106" t="s">
        <v>2911</v>
      </c>
      <c r="B3267" s="1076" t="s">
        <v>3830</v>
      </c>
      <c r="C3267" s="1085"/>
      <c r="D3267" s="1085"/>
      <c r="E3267" s="1085"/>
      <c r="F3267" s="1085"/>
      <c r="G3267" s="1085"/>
      <c r="H3267" s="1085"/>
      <c r="I3267" s="1085"/>
      <c r="J3267" s="1086"/>
    </row>
    <row r="3268" spans="1:10" s="42" customFormat="1" ht="23.25">
      <c r="A3268" s="379">
        <v>1</v>
      </c>
      <c r="B3268" s="620" t="s">
        <v>23</v>
      </c>
      <c r="C3268" s="620" t="s">
        <v>23</v>
      </c>
      <c r="D3268" s="621">
        <v>0</v>
      </c>
      <c r="E3268" s="627">
        <v>0</v>
      </c>
      <c r="F3268" s="622">
        <v>0</v>
      </c>
      <c r="G3268" s="623">
        <v>0</v>
      </c>
      <c r="H3268" s="628" t="s">
        <v>23</v>
      </c>
      <c r="I3268" s="629" t="s">
        <v>23</v>
      </c>
      <c r="J3268" s="626" t="s">
        <v>23</v>
      </c>
    </row>
    <row r="3269" spans="1:10" s="42" customFormat="1" ht="45">
      <c r="A3269" s="106" t="s">
        <v>2911</v>
      </c>
      <c r="B3269" s="153" t="s">
        <v>6527</v>
      </c>
      <c r="C3269" s="155"/>
      <c r="D3269" s="55">
        <v>0</v>
      </c>
      <c r="E3269" s="427">
        <v>0</v>
      </c>
      <c r="F3269" s="427">
        <v>0</v>
      </c>
      <c r="G3269" s="151">
        <v>0</v>
      </c>
      <c r="H3269" s="26" t="s">
        <v>23</v>
      </c>
      <c r="I3269" s="105" t="s">
        <v>23</v>
      </c>
      <c r="J3269" s="26" t="s">
        <v>23</v>
      </c>
    </row>
    <row r="3270" spans="1:10" s="42" customFormat="1" ht="22.5">
      <c r="A3270" s="106" t="s">
        <v>2913</v>
      </c>
      <c r="B3270" s="1076" t="s">
        <v>3832</v>
      </c>
      <c r="C3270" s="1085"/>
      <c r="D3270" s="1085"/>
      <c r="E3270" s="1085"/>
      <c r="F3270" s="1085"/>
      <c r="G3270" s="1085"/>
      <c r="H3270" s="1085"/>
      <c r="I3270" s="1085"/>
      <c r="J3270" s="1086"/>
    </row>
    <row r="3271" spans="1:10" s="42" customFormat="1" ht="23.25">
      <c r="A3271" s="379"/>
      <c r="B3271" s="630"/>
      <c r="C3271" s="631"/>
      <c r="D3271" s="632">
        <v>0</v>
      </c>
      <c r="E3271" s="622">
        <v>0</v>
      </c>
      <c r="F3271" s="622">
        <v>0</v>
      </c>
      <c r="G3271" s="623">
        <v>0</v>
      </c>
      <c r="H3271" s="633"/>
      <c r="I3271" s="634"/>
      <c r="J3271" s="155"/>
    </row>
    <row r="3272" spans="1:10" s="42" customFormat="1" ht="45">
      <c r="A3272" s="106" t="s">
        <v>2913</v>
      </c>
      <c r="B3272" s="153" t="s">
        <v>6529</v>
      </c>
      <c r="C3272" s="155"/>
      <c r="D3272" s="55">
        <v>0</v>
      </c>
      <c r="E3272" s="152">
        <v>0</v>
      </c>
      <c r="F3272" s="152">
        <v>0</v>
      </c>
      <c r="G3272" s="151">
        <v>0</v>
      </c>
      <c r="H3272" s="26" t="s">
        <v>23</v>
      </c>
      <c r="I3272" s="105" t="s">
        <v>23</v>
      </c>
      <c r="J3272" s="26" t="s">
        <v>23</v>
      </c>
    </row>
    <row r="3273" spans="1:10" s="42" customFormat="1" ht="45">
      <c r="A3273" s="106" t="s">
        <v>2896</v>
      </c>
      <c r="B3273" s="153" t="s">
        <v>6526</v>
      </c>
      <c r="C3273" s="155"/>
      <c r="D3273" s="55">
        <v>0</v>
      </c>
      <c r="E3273" s="427">
        <v>0</v>
      </c>
      <c r="F3273" s="427">
        <v>0</v>
      </c>
      <c r="G3273" s="151">
        <v>0</v>
      </c>
      <c r="H3273" s="26" t="s">
        <v>23</v>
      </c>
      <c r="I3273" s="105" t="s">
        <v>23</v>
      </c>
      <c r="J3273" s="26" t="s">
        <v>23</v>
      </c>
    </row>
    <row r="3274" spans="1:10" s="42" customFormat="1" ht="22.5">
      <c r="A3274" s="106" t="s">
        <v>2896</v>
      </c>
      <c r="B3274" s="1076" t="s">
        <v>6821</v>
      </c>
      <c r="C3274" s="1085"/>
      <c r="D3274" s="1085"/>
      <c r="E3274" s="1085"/>
      <c r="F3274" s="1085"/>
      <c r="G3274" s="1085"/>
      <c r="H3274" s="1085"/>
      <c r="I3274" s="1085"/>
      <c r="J3274" s="1085"/>
    </row>
    <row r="3275" spans="1:10" s="42" customFormat="1" ht="22.5">
      <c r="A3275" s="106" t="s">
        <v>2909</v>
      </c>
      <c r="B3275" s="1076" t="s">
        <v>3828</v>
      </c>
      <c r="C3275" s="1085"/>
      <c r="D3275" s="1085"/>
      <c r="E3275" s="1085"/>
      <c r="F3275" s="1085"/>
      <c r="G3275" s="1085"/>
      <c r="H3275" s="1085"/>
      <c r="I3275" s="1085"/>
      <c r="J3275" s="1086"/>
    </row>
    <row r="3276" spans="1:10" s="42" customFormat="1" ht="90" customHeight="1">
      <c r="A3276" s="379">
        <v>1</v>
      </c>
      <c r="B3276" s="1" t="s">
        <v>3854</v>
      </c>
      <c r="C3276" s="8" t="s">
        <v>6233</v>
      </c>
      <c r="D3276" s="381">
        <v>1</v>
      </c>
      <c r="E3276" s="382">
        <v>259000</v>
      </c>
      <c r="F3276" s="635">
        <v>0</v>
      </c>
      <c r="G3276" s="383">
        <f>E3276-F3276</f>
        <v>259000</v>
      </c>
      <c r="H3276" s="636">
        <v>41212</v>
      </c>
      <c r="I3276" s="637" t="s">
        <v>6234</v>
      </c>
      <c r="J3276" s="18" t="s">
        <v>23</v>
      </c>
    </row>
    <row r="3277" spans="1:10" s="42" customFormat="1" ht="75">
      <c r="A3277" s="379">
        <v>2</v>
      </c>
      <c r="B3277" s="1" t="s">
        <v>3855</v>
      </c>
      <c r="C3277" s="638" t="s">
        <v>6235</v>
      </c>
      <c r="D3277" s="381">
        <v>1</v>
      </c>
      <c r="E3277" s="382">
        <v>1547000</v>
      </c>
      <c r="F3277" s="635">
        <v>451208.24</v>
      </c>
      <c r="G3277" s="383">
        <f>E3277-F3277</f>
        <v>1095791.76</v>
      </c>
      <c r="H3277" s="636">
        <v>42556</v>
      </c>
      <c r="I3277" s="637" t="s">
        <v>3856</v>
      </c>
      <c r="J3277" s="18"/>
    </row>
    <row r="3278" spans="1:10" s="42" customFormat="1" ht="159" customHeight="1">
      <c r="A3278" s="379">
        <v>3</v>
      </c>
      <c r="B3278" s="1" t="s">
        <v>6236</v>
      </c>
      <c r="C3278" s="8" t="s">
        <v>6237</v>
      </c>
      <c r="D3278" s="381">
        <v>1</v>
      </c>
      <c r="E3278" s="382">
        <v>193600</v>
      </c>
      <c r="F3278" s="635">
        <v>0</v>
      </c>
      <c r="G3278" s="383">
        <f>E3278-F3278</f>
        <v>193600</v>
      </c>
      <c r="H3278" s="636">
        <v>42576</v>
      </c>
      <c r="I3278" s="1" t="s">
        <v>6238</v>
      </c>
      <c r="J3278" s="371" t="s">
        <v>23</v>
      </c>
    </row>
    <row r="3279" spans="1:10" s="42" customFormat="1" ht="22.5">
      <c r="A3279" s="106" t="s">
        <v>2909</v>
      </c>
      <c r="B3279" s="465" t="s">
        <v>3829</v>
      </c>
      <c r="C3279" s="466"/>
      <c r="D3279" s="10">
        <f>SUM(D3276:D3278)</f>
        <v>3</v>
      </c>
      <c r="E3279" s="167">
        <f>SUM(E3276:E3278)</f>
        <v>1999600</v>
      </c>
      <c r="F3279" s="167">
        <f>SUM(F3276:F3278)</f>
        <v>451208.24</v>
      </c>
      <c r="G3279" s="35">
        <f>E3279-F3279</f>
        <v>1548391.76</v>
      </c>
      <c r="H3279" s="11" t="s">
        <v>23</v>
      </c>
      <c r="I3279" s="48" t="s">
        <v>23</v>
      </c>
      <c r="J3279" s="26" t="s">
        <v>23</v>
      </c>
    </row>
    <row r="3280" spans="1:10" s="42" customFormat="1" ht="22.5">
      <c r="A3280" s="106" t="s">
        <v>2911</v>
      </c>
      <c r="B3280" s="1076" t="s">
        <v>3830</v>
      </c>
      <c r="C3280" s="1085"/>
      <c r="D3280" s="1085"/>
      <c r="E3280" s="1085"/>
      <c r="F3280" s="1085"/>
      <c r="G3280" s="1085"/>
      <c r="H3280" s="1085"/>
      <c r="I3280" s="1085"/>
      <c r="J3280" s="1086"/>
    </row>
    <row r="3281" spans="1:11" s="42" customFormat="1" ht="23.25">
      <c r="A3281" s="379">
        <v>1</v>
      </c>
      <c r="B3281" s="620" t="s">
        <v>23</v>
      </c>
      <c r="C3281" s="620" t="s">
        <v>23</v>
      </c>
      <c r="D3281" s="621">
        <v>0</v>
      </c>
      <c r="E3281" s="427">
        <v>0</v>
      </c>
      <c r="F3281" s="152">
        <v>0</v>
      </c>
      <c r="G3281" s="623">
        <v>0</v>
      </c>
      <c r="H3281" s="628" t="s">
        <v>23</v>
      </c>
      <c r="I3281" s="629" t="s">
        <v>23</v>
      </c>
      <c r="J3281" s="626" t="s">
        <v>23</v>
      </c>
    </row>
    <row r="3282" spans="1:11" s="42" customFormat="1" ht="43.5" customHeight="1">
      <c r="A3282" s="106" t="s">
        <v>2911</v>
      </c>
      <c r="B3282" s="1052" t="s">
        <v>6822</v>
      </c>
      <c r="C3282" s="1058"/>
      <c r="D3282" s="55">
        <v>0</v>
      </c>
      <c r="E3282" s="427">
        <v>0</v>
      </c>
      <c r="F3282" s="427">
        <v>0</v>
      </c>
      <c r="G3282" s="151">
        <v>0</v>
      </c>
      <c r="H3282" s="26" t="s">
        <v>23</v>
      </c>
      <c r="I3282" s="105" t="s">
        <v>23</v>
      </c>
      <c r="J3282" s="26" t="s">
        <v>23</v>
      </c>
    </row>
    <row r="3283" spans="1:11" s="42" customFormat="1" ht="22.5">
      <c r="A3283" s="106" t="s">
        <v>2913</v>
      </c>
      <c r="B3283" s="1076" t="s">
        <v>3832</v>
      </c>
      <c r="C3283" s="1085"/>
      <c r="D3283" s="1085"/>
      <c r="E3283" s="1085"/>
      <c r="F3283" s="1085"/>
      <c r="G3283" s="1085"/>
      <c r="H3283" s="1085"/>
      <c r="I3283" s="1085"/>
      <c r="J3283" s="1086"/>
    </row>
    <row r="3284" spans="1:11" s="42" customFormat="1" ht="23.25">
      <c r="A3284" s="379"/>
      <c r="B3284" s="630"/>
      <c r="C3284" s="631"/>
      <c r="D3284" s="639"/>
      <c r="E3284" s="640"/>
      <c r="F3284" s="640"/>
      <c r="G3284" s="641">
        <v>0</v>
      </c>
      <c r="H3284" s="633"/>
      <c r="I3284" s="634"/>
      <c r="J3284" s="155"/>
    </row>
    <row r="3285" spans="1:11" s="42" customFormat="1" ht="45">
      <c r="A3285" s="106" t="s">
        <v>2913</v>
      </c>
      <c r="B3285" s="153" t="s">
        <v>6823</v>
      </c>
      <c r="C3285" s="155"/>
      <c r="D3285" s="23">
        <v>0</v>
      </c>
      <c r="E3285" s="427">
        <v>0</v>
      </c>
      <c r="F3285" s="427">
        <v>0</v>
      </c>
      <c r="G3285" s="151">
        <v>0</v>
      </c>
      <c r="H3285" s="26" t="s">
        <v>23</v>
      </c>
      <c r="I3285" s="105" t="s">
        <v>23</v>
      </c>
      <c r="J3285" s="26" t="s">
        <v>23</v>
      </c>
    </row>
    <row r="3286" spans="1:11" s="42" customFormat="1" ht="57" customHeight="1">
      <c r="A3286" s="106" t="s">
        <v>2896</v>
      </c>
      <c r="B3286" s="1052" t="s">
        <v>6824</v>
      </c>
      <c r="C3286" s="1058"/>
      <c r="D3286" s="23">
        <v>3</v>
      </c>
      <c r="E3286" s="388">
        <f>E3279</f>
        <v>1999600</v>
      </c>
      <c r="F3286" s="388">
        <f>F3279</f>
        <v>451208.24</v>
      </c>
      <c r="G3286" s="271">
        <f>G3279</f>
        <v>1548391.76</v>
      </c>
      <c r="H3286" s="26" t="s">
        <v>23</v>
      </c>
      <c r="I3286" s="105" t="s">
        <v>23</v>
      </c>
      <c r="J3286" s="26" t="s">
        <v>23</v>
      </c>
    </row>
    <row r="3287" spans="1:11" s="42" customFormat="1" ht="22.5">
      <c r="A3287" s="106" t="s">
        <v>2896</v>
      </c>
      <c r="B3287" s="1076" t="s">
        <v>8562</v>
      </c>
      <c r="C3287" s="1085"/>
      <c r="D3287" s="1085"/>
      <c r="E3287" s="1085"/>
      <c r="F3287" s="1085"/>
      <c r="G3287" s="1085"/>
      <c r="H3287" s="1085"/>
      <c r="I3287" s="1085"/>
      <c r="J3287" s="1085"/>
    </row>
    <row r="3288" spans="1:11" s="42" customFormat="1" ht="22.5">
      <c r="A3288" s="106" t="s">
        <v>2909</v>
      </c>
      <c r="B3288" s="1144" t="s">
        <v>3828</v>
      </c>
      <c r="C3288" s="1132"/>
      <c r="D3288" s="1132"/>
      <c r="E3288" s="1132"/>
      <c r="F3288" s="1132"/>
      <c r="G3288" s="1132"/>
      <c r="H3288" s="1132"/>
      <c r="I3288" s="1132"/>
      <c r="J3288" s="1132"/>
      <c r="K3288" s="1132"/>
    </row>
    <row r="3289" spans="1:11" s="42" customFormat="1" ht="162">
      <c r="A3289" s="44">
        <v>1</v>
      </c>
      <c r="B3289" s="21" t="s">
        <v>4653</v>
      </c>
      <c r="C3289" s="54" t="s">
        <v>4654</v>
      </c>
      <c r="D3289" s="269">
        <v>1</v>
      </c>
      <c r="E3289" s="37">
        <v>149775</v>
      </c>
      <c r="F3289" s="398">
        <v>0</v>
      </c>
      <c r="G3289" s="642">
        <v>149775</v>
      </c>
      <c r="H3289" s="19">
        <v>44224</v>
      </c>
      <c r="I3289" s="5" t="s">
        <v>8568</v>
      </c>
      <c r="J3289" s="18" t="s">
        <v>23</v>
      </c>
    </row>
    <row r="3290" spans="1:11" s="42" customFormat="1" ht="162">
      <c r="A3290" s="44">
        <v>2</v>
      </c>
      <c r="B3290" s="21" t="s">
        <v>4655</v>
      </c>
      <c r="C3290" s="54" t="s">
        <v>8566</v>
      </c>
      <c r="D3290" s="269">
        <v>1</v>
      </c>
      <c r="E3290" s="37">
        <v>305640</v>
      </c>
      <c r="F3290" s="398">
        <v>0</v>
      </c>
      <c r="G3290" s="642">
        <v>305640</v>
      </c>
      <c r="H3290" s="19">
        <v>44224</v>
      </c>
      <c r="I3290" s="5" t="s">
        <v>8569</v>
      </c>
      <c r="J3290" s="18" t="s">
        <v>23</v>
      </c>
    </row>
    <row r="3291" spans="1:11" s="42" customFormat="1" ht="162">
      <c r="A3291" s="44">
        <v>3</v>
      </c>
      <c r="B3291" s="21" t="s">
        <v>4656</v>
      </c>
      <c r="C3291" s="54" t="s">
        <v>8567</v>
      </c>
      <c r="D3291" s="269">
        <v>1</v>
      </c>
      <c r="E3291" s="37">
        <v>985000</v>
      </c>
      <c r="F3291" s="398">
        <v>0</v>
      </c>
      <c r="G3291" s="642">
        <v>985000</v>
      </c>
      <c r="H3291" s="19">
        <v>44224</v>
      </c>
      <c r="I3291" s="5" t="s">
        <v>8570</v>
      </c>
      <c r="J3291" s="18" t="s">
        <v>23</v>
      </c>
    </row>
    <row r="3292" spans="1:11" s="42" customFormat="1" ht="162">
      <c r="A3292" s="44">
        <v>4</v>
      </c>
      <c r="B3292" s="21" t="s">
        <v>4657</v>
      </c>
      <c r="C3292" s="54" t="s">
        <v>4658</v>
      </c>
      <c r="D3292" s="269">
        <v>1</v>
      </c>
      <c r="E3292" s="37">
        <v>565950</v>
      </c>
      <c r="F3292" s="398">
        <v>0</v>
      </c>
      <c r="G3292" s="642">
        <v>565950</v>
      </c>
      <c r="H3292" s="19">
        <v>44224</v>
      </c>
      <c r="I3292" s="5" t="s">
        <v>8571</v>
      </c>
      <c r="J3292" s="18" t="s">
        <v>23</v>
      </c>
    </row>
    <row r="3293" spans="1:11" s="42" customFormat="1" ht="162">
      <c r="A3293" s="432">
        <v>5</v>
      </c>
      <c r="B3293" s="45" t="s">
        <v>4659</v>
      </c>
      <c r="C3293" s="45" t="s">
        <v>4660</v>
      </c>
      <c r="D3293" s="643">
        <v>1</v>
      </c>
      <c r="E3293" s="587">
        <v>561000</v>
      </c>
      <c r="F3293" s="644">
        <v>0</v>
      </c>
      <c r="G3293" s="587">
        <v>561000</v>
      </c>
      <c r="H3293" s="19">
        <v>44224</v>
      </c>
      <c r="I3293" s="5" t="s">
        <v>8573</v>
      </c>
      <c r="J3293" s="330" t="s">
        <v>23</v>
      </c>
    </row>
    <row r="3294" spans="1:11" s="42" customFormat="1" ht="213" customHeight="1">
      <c r="A3294" s="44">
        <v>6</v>
      </c>
      <c r="B3294" s="12" t="s">
        <v>4661</v>
      </c>
      <c r="C3294" s="12" t="s">
        <v>4662</v>
      </c>
      <c r="D3294" s="269">
        <v>1</v>
      </c>
      <c r="E3294" s="37">
        <v>5009500</v>
      </c>
      <c r="F3294" s="645">
        <v>2755224.92</v>
      </c>
      <c r="G3294" s="382">
        <f>E3294-F3294</f>
        <v>2254275.08</v>
      </c>
      <c r="H3294" s="19">
        <v>44224</v>
      </c>
      <c r="I3294" s="5" t="s">
        <v>8572</v>
      </c>
      <c r="J3294" s="18"/>
    </row>
    <row r="3295" spans="1:11" s="42" customFormat="1" ht="22.5">
      <c r="A3295" s="106" t="s">
        <v>2909</v>
      </c>
      <c r="B3295" s="1052" t="s">
        <v>3829</v>
      </c>
      <c r="C3295" s="1058"/>
      <c r="D3295" s="10">
        <f>SUM(D3287:D3294)</f>
        <v>6</v>
      </c>
      <c r="E3295" s="167">
        <f>SUM(E3287:E3294)</f>
        <v>7576865</v>
      </c>
      <c r="F3295" s="167">
        <f>SUM(F3287:F3294)</f>
        <v>2755224.92</v>
      </c>
      <c r="G3295" s="35">
        <f>E3295-F3295</f>
        <v>4821640.08</v>
      </c>
      <c r="H3295" s="11" t="s">
        <v>23</v>
      </c>
      <c r="I3295" s="48" t="s">
        <v>23</v>
      </c>
      <c r="J3295" s="26" t="s">
        <v>23</v>
      </c>
    </row>
    <row r="3296" spans="1:11" s="42" customFormat="1" ht="22.5">
      <c r="A3296" s="106" t="s">
        <v>2911</v>
      </c>
      <c r="B3296" s="1076" t="s">
        <v>3830</v>
      </c>
      <c r="C3296" s="1085"/>
      <c r="D3296" s="1085"/>
      <c r="E3296" s="1085"/>
      <c r="F3296" s="1085"/>
      <c r="G3296" s="1085"/>
      <c r="H3296" s="1085"/>
      <c r="I3296" s="1085"/>
      <c r="J3296" s="1086"/>
    </row>
    <row r="3297" spans="1:11" s="42" customFormat="1" ht="23.25">
      <c r="A3297" s="379">
        <v>1</v>
      </c>
      <c r="B3297" s="620" t="s">
        <v>23</v>
      </c>
      <c r="C3297" s="620" t="s">
        <v>23</v>
      </c>
      <c r="D3297" s="621">
        <v>0</v>
      </c>
      <c r="E3297" s="627">
        <v>0</v>
      </c>
      <c r="F3297" s="622">
        <v>0</v>
      </c>
      <c r="G3297" s="623">
        <v>0</v>
      </c>
      <c r="H3297" s="628" t="s">
        <v>23</v>
      </c>
      <c r="I3297" s="629" t="s">
        <v>23</v>
      </c>
      <c r="J3297" s="626" t="s">
        <v>23</v>
      </c>
    </row>
    <row r="3298" spans="1:11" s="42" customFormat="1" ht="54" customHeight="1">
      <c r="A3298" s="106" t="s">
        <v>2911</v>
      </c>
      <c r="B3298" s="1052" t="s">
        <v>8563</v>
      </c>
      <c r="C3298" s="1058"/>
      <c r="D3298" s="55">
        <v>0</v>
      </c>
      <c r="E3298" s="427">
        <v>0</v>
      </c>
      <c r="F3298" s="427">
        <v>0</v>
      </c>
      <c r="G3298" s="151">
        <v>0</v>
      </c>
      <c r="H3298" s="26" t="s">
        <v>23</v>
      </c>
      <c r="I3298" s="105" t="s">
        <v>23</v>
      </c>
      <c r="J3298" s="26" t="s">
        <v>23</v>
      </c>
    </row>
    <row r="3299" spans="1:11" s="42" customFormat="1" ht="22.5">
      <c r="A3299" s="106" t="s">
        <v>2913</v>
      </c>
      <c r="B3299" s="1076" t="s">
        <v>3832</v>
      </c>
      <c r="C3299" s="1085"/>
      <c r="D3299" s="1085"/>
      <c r="E3299" s="1085"/>
      <c r="F3299" s="1085"/>
      <c r="G3299" s="1085"/>
      <c r="H3299" s="1085"/>
      <c r="I3299" s="1085"/>
      <c r="J3299" s="1086"/>
    </row>
    <row r="3300" spans="1:11" s="375" customFormat="1" ht="75" customHeight="1">
      <c r="A3300" s="44">
        <v>1</v>
      </c>
      <c r="B3300" s="21" t="s">
        <v>9362</v>
      </c>
      <c r="C3300" s="21" t="s">
        <v>23</v>
      </c>
      <c r="D3300" s="12">
        <v>1</v>
      </c>
      <c r="E3300" s="58">
        <v>57900</v>
      </c>
      <c r="F3300" s="58">
        <v>0</v>
      </c>
      <c r="G3300" s="275">
        <v>57900</v>
      </c>
      <c r="H3300" s="20">
        <v>44557</v>
      </c>
      <c r="I3300" s="28" t="s">
        <v>9363</v>
      </c>
      <c r="J3300" s="18" t="s">
        <v>23</v>
      </c>
    </row>
    <row r="3301" spans="1:11" s="375" customFormat="1" ht="75" customHeight="1">
      <c r="A3301" s="44">
        <v>2</v>
      </c>
      <c r="B3301" s="21" t="s">
        <v>9364</v>
      </c>
      <c r="C3301" s="21" t="s">
        <v>23</v>
      </c>
      <c r="D3301" s="12">
        <v>1</v>
      </c>
      <c r="E3301" s="58">
        <v>61000</v>
      </c>
      <c r="F3301" s="58">
        <v>0</v>
      </c>
      <c r="G3301" s="58">
        <v>61000</v>
      </c>
      <c r="H3301" s="20">
        <v>44238</v>
      </c>
      <c r="I3301" s="28" t="s">
        <v>9365</v>
      </c>
      <c r="J3301" s="18" t="s">
        <v>23</v>
      </c>
    </row>
    <row r="3302" spans="1:11" s="42" customFormat="1" ht="118.5" customHeight="1">
      <c r="A3302" s="106" t="s">
        <v>2913</v>
      </c>
      <c r="B3302" s="153" t="s">
        <v>8564</v>
      </c>
      <c r="C3302" s="155"/>
      <c r="D3302" s="50">
        <f>D3300+D3301</f>
        <v>2</v>
      </c>
      <c r="E3302" s="427">
        <f>SUM(E3300:E3301)</f>
        <v>118900</v>
      </c>
      <c r="F3302" s="427">
        <v>0</v>
      </c>
      <c r="G3302" s="151">
        <f>SUM(G3300:G3301)</f>
        <v>118900</v>
      </c>
      <c r="H3302" s="26" t="s">
        <v>23</v>
      </c>
      <c r="I3302" s="105" t="s">
        <v>23</v>
      </c>
      <c r="J3302" s="26" t="s">
        <v>23</v>
      </c>
    </row>
    <row r="3303" spans="1:11" s="42" customFormat="1" ht="126" customHeight="1">
      <c r="A3303" s="106" t="s">
        <v>2896</v>
      </c>
      <c r="B3303" s="153" t="s">
        <v>8565</v>
      </c>
      <c r="C3303" s="155"/>
      <c r="D3303" s="23">
        <f>D3295+D3298+D3302</f>
        <v>8</v>
      </c>
      <c r="E3303" s="388">
        <f>E3295+E3298+E3302</f>
        <v>7695765</v>
      </c>
      <c r="F3303" s="388">
        <f>F3295+F3298+F3302</f>
        <v>2755224.92</v>
      </c>
      <c r="G3303" s="271">
        <f>G3295+G3298+G3302</f>
        <v>4940540.08</v>
      </c>
      <c r="H3303" s="26" t="s">
        <v>23</v>
      </c>
      <c r="I3303" s="105" t="s">
        <v>23</v>
      </c>
      <c r="J3303" s="26" t="s">
        <v>23</v>
      </c>
    </row>
    <row r="3304" spans="1:11" s="42" customFormat="1" ht="40.5" customHeight="1">
      <c r="A3304" s="32" t="s">
        <v>1119</v>
      </c>
      <c r="B3304" s="158" t="s">
        <v>3219</v>
      </c>
      <c r="C3304" s="159"/>
      <c r="D3304" s="646">
        <f>D3298+D3286+D3273+D3262+D3244+D3225+D3209+D3197+D3179+D3165+D3146+D3124+D3070+D3044+D3016+D2985+D2969+D2940+D2920+D2900+D2881+D2859+D2833+D2750+D2724+D2702+D2337+D2326+D2315+D2304+D2256+D2118+D1966+D1775+D1763+D1752+D1739+D1728+D1717+D1703+D1680+D1664+D1649+D1625+D1612+D1574+D1563+D1528+D1517+D1506+D1465+D1411+D1333+D1251+D1240+D1229+D1195+D1169+D1144+D1112+D1101+D1082+D1071+D1033+D948+D881+D787+D747+D722+D662+D545+D424+D3303</f>
        <v>2410</v>
      </c>
      <c r="E3304" s="647">
        <f>E424+E545+E662+E722+E747+E787+E881+E948+E1033+E1071+E1082+E1101+E1144+E1169+E1195+E1229+E1240+E1251+E1333+E1411+E1465+E1506+E1528+E1563+E1574+E1612+E1625+E1649+E1664+E1680+E1703+E1717+E1728+E1752+E1763+E1775+E1966+E2118+E2256+E2304+E2315+E2326+E2702+E2724+E2750+E2833+E2859+E2881+E2900+E2920+E2940+E2969+E2985+E3016+E3044+E3070+E3124+E3146+E3165+E3179+E3197+E3209+E3225+E3244+E3262+E3286+E3303</f>
        <v>527955966.27400005</v>
      </c>
      <c r="F3304" s="647">
        <f>F424+F545+F662+F722+F747+F787+F881+F948+F1033+F1071+F1101+F1144+F1169+F1195+F1229+F1240+F1251+F1333+F1411+F1465+F1506+F1528+F1563+F1574+F1612+F1625+F1649+F1664+F1680+F1703+F1717+F1728+F1752+F1763+F1775+F1966+F2118+F2256+F2304+F2315+F2326+F2702+F2724+F2750+F2833+F2859+F2881+F2900+F2920+F2940+F2969+F2985+F3016+F3044+F3070+F3124+F3146+F3165+F3179+F3197+F3209+F3225+F3244+F3262+F3286+F3303</f>
        <v>211393414.35000005</v>
      </c>
      <c r="G3304" s="648">
        <f>G424+G545+G662+G722+G747+G787+G881+G948+G1033+G1071+G1082+G1101+G1144+G1169+G1195+G1229+G1240+G1251+G1333+G1411+G1465+G1506+G1528+G1563+G1574+G1612+G1625+G1649+G1664+G1680+G1703+G1717+G1728+G1752+G1763+G1775+G1966+G2118+G2256+G2304+G2315+G2326+G2702+G2724+G2750+G2833+G2859+G2881+G2900+G2920+G2940+G2969+G2985+G3016+G3044+G3070+G3124+G3146+G3165+G3179+G3197+G3209+G3225+G3244+G3262+G3286+G3303</f>
        <v>316597021.37399995</v>
      </c>
      <c r="H3304" s="649" t="s">
        <v>23</v>
      </c>
      <c r="I3304" s="649" t="s">
        <v>23</v>
      </c>
      <c r="J3304" s="649" t="s">
        <v>23</v>
      </c>
    </row>
    <row r="3305" spans="1:11" s="42" customFormat="1" ht="27">
      <c r="A3305" s="32" t="s">
        <v>3286</v>
      </c>
      <c r="B3305" s="1065" t="s">
        <v>5337</v>
      </c>
      <c r="C3305" s="1085"/>
      <c r="D3305" s="1085"/>
      <c r="E3305" s="1085"/>
      <c r="F3305" s="1085"/>
      <c r="G3305" s="1085"/>
      <c r="H3305" s="1085"/>
      <c r="I3305" s="1085"/>
      <c r="J3305" s="1085"/>
    </row>
    <row r="3306" spans="1:11" s="42" customFormat="1" ht="27">
      <c r="A3306" s="32" t="s">
        <v>3236</v>
      </c>
      <c r="B3306" s="1138" t="s">
        <v>3237</v>
      </c>
      <c r="C3306" s="1132"/>
      <c r="D3306" s="1132"/>
      <c r="E3306" s="1132"/>
      <c r="F3306" s="1132"/>
      <c r="G3306" s="1132"/>
      <c r="H3306" s="1132"/>
      <c r="I3306" s="1132"/>
      <c r="J3306" s="1132"/>
      <c r="K3306" s="1132"/>
    </row>
    <row r="3307" spans="1:11" s="42" customFormat="1" ht="22.5">
      <c r="A3307" s="106" t="s">
        <v>3238</v>
      </c>
      <c r="B3307" s="1076" t="s">
        <v>3828</v>
      </c>
      <c r="C3307" s="1085"/>
      <c r="D3307" s="1085"/>
      <c r="E3307" s="1085"/>
      <c r="F3307" s="1085"/>
      <c r="G3307" s="1085"/>
      <c r="H3307" s="1085"/>
      <c r="I3307" s="1085"/>
      <c r="J3307" s="1086"/>
    </row>
    <row r="3308" spans="1:11" s="42" customFormat="1" ht="40.5">
      <c r="A3308" s="405" t="s">
        <v>982</v>
      </c>
      <c r="B3308" s="13" t="s">
        <v>5338</v>
      </c>
      <c r="C3308" s="13" t="s">
        <v>5339</v>
      </c>
      <c r="D3308" s="269">
        <v>1</v>
      </c>
      <c r="E3308" s="37">
        <v>124018</v>
      </c>
      <c r="F3308" s="398">
        <v>0</v>
      </c>
      <c r="G3308" s="438">
        <v>124018</v>
      </c>
      <c r="H3308" s="12" t="s">
        <v>5340</v>
      </c>
      <c r="I3308" s="12" t="s">
        <v>5341</v>
      </c>
      <c r="J3308" s="18" t="s">
        <v>23</v>
      </c>
    </row>
    <row r="3309" spans="1:11" s="42" customFormat="1" ht="40.5">
      <c r="A3309" s="405" t="s">
        <v>1293</v>
      </c>
      <c r="B3309" s="13" t="s">
        <v>5342</v>
      </c>
      <c r="C3309" s="13" t="s">
        <v>5343</v>
      </c>
      <c r="D3309" s="269">
        <v>1</v>
      </c>
      <c r="E3309" s="37">
        <v>95026</v>
      </c>
      <c r="F3309" s="398">
        <v>0</v>
      </c>
      <c r="G3309" s="438">
        <v>95026</v>
      </c>
      <c r="H3309" s="12" t="s">
        <v>5340</v>
      </c>
      <c r="I3309" s="12" t="s">
        <v>5344</v>
      </c>
      <c r="J3309" s="18" t="s">
        <v>23</v>
      </c>
    </row>
    <row r="3310" spans="1:11" s="42" customFormat="1" ht="40.5">
      <c r="A3310" s="405" t="s">
        <v>1027</v>
      </c>
      <c r="B3310" s="13" t="s">
        <v>5345</v>
      </c>
      <c r="C3310" s="13" t="s">
        <v>5346</v>
      </c>
      <c r="D3310" s="269">
        <v>1</v>
      </c>
      <c r="E3310" s="37">
        <v>269809</v>
      </c>
      <c r="F3310" s="6">
        <v>31604.94</v>
      </c>
      <c r="G3310" s="93">
        <f>E3310-F3310</f>
        <v>238204.06</v>
      </c>
      <c r="H3310" s="19" t="s">
        <v>5340</v>
      </c>
      <c r="I3310" s="12" t="s">
        <v>5341</v>
      </c>
      <c r="J3310" s="18"/>
    </row>
    <row r="3311" spans="1:11" s="67" customFormat="1" ht="45" customHeight="1">
      <c r="A3311" s="405" t="s">
        <v>1547</v>
      </c>
      <c r="B3311" s="13" t="s">
        <v>9358</v>
      </c>
      <c r="C3311" s="650" t="s">
        <v>9359</v>
      </c>
      <c r="D3311" s="269">
        <v>1</v>
      </c>
      <c r="E3311" s="6">
        <v>3000000</v>
      </c>
      <c r="F3311" s="6">
        <v>2000000</v>
      </c>
      <c r="G3311" s="93">
        <v>1000000</v>
      </c>
      <c r="H3311" s="19" t="s">
        <v>9360</v>
      </c>
      <c r="I3311" s="12" t="s">
        <v>9361</v>
      </c>
      <c r="J3311" s="18"/>
    </row>
    <row r="3312" spans="1:11" s="42" customFormat="1" ht="22.5">
      <c r="A3312" s="106" t="s">
        <v>3238</v>
      </c>
      <c r="B3312" s="153" t="s">
        <v>3829</v>
      </c>
      <c r="C3312" s="155"/>
      <c r="D3312" s="23">
        <f>SUM(D3308:D3311)</f>
        <v>4</v>
      </c>
      <c r="E3312" s="270">
        <f>SUM(E3308:E3311)</f>
        <v>3488853</v>
      </c>
      <c r="F3312" s="270">
        <f>SUM(F3308:F3311)</f>
        <v>2031604.94</v>
      </c>
      <c r="G3312" s="271">
        <f>SUM(G3308:G3311)</f>
        <v>1457248.06</v>
      </c>
      <c r="H3312" s="26" t="s">
        <v>23</v>
      </c>
      <c r="I3312" s="105" t="s">
        <v>23</v>
      </c>
      <c r="J3312" s="26" t="s">
        <v>23</v>
      </c>
    </row>
    <row r="3313" spans="1:10" s="42" customFormat="1" ht="22.5">
      <c r="A3313" s="106" t="s">
        <v>3253</v>
      </c>
      <c r="B3313" s="1076" t="s">
        <v>3830</v>
      </c>
      <c r="C3313" s="1085"/>
      <c r="D3313" s="1085"/>
      <c r="E3313" s="1085"/>
      <c r="F3313" s="1085"/>
      <c r="G3313" s="1085"/>
      <c r="H3313" s="1085"/>
      <c r="I3313" s="1085"/>
      <c r="J3313" s="1086"/>
    </row>
    <row r="3314" spans="1:10" s="42" customFormat="1" ht="22.5">
      <c r="A3314" s="44"/>
      <c r="B3314" s="12"/>
      <c r="C3314" s="651"/>
      <c r="D3314" s="55">
        <v>0</v>
      </c>
      <c r="E3314" s="152">
        <v>0</v>
      </c>
      <c r="F3314" s="152">
        <v>0</v>
      </c>
      <c r="G3314" s="399">
        <v>0</v>
      </c>
      <c r="H3314" s="19"/>
      <c r="I3314" s="12"/>
      <c r="J3314" s="18" t="s">
        <v>23</v>
      </c>
    </row>
    <row r="3315" spans="1:10" s="42" customFormat="1" ht="22.5">
      <c r="A3315" s="106" t="s">
        <v>3253</v>
      </c>
      <c r="B3315" s="153" t="s">
        <v>3831</v>
      </c>
      <c r="C3315" s="155"/>
      <c r="D3315" s="55">
        <v>0</v>
      </c>
      <c r="E3315" s="152">
        <v>0</v>
      </c>
      <c r="F3315" s="152">
        <v>0</v>
      </c>
      <c r="G3315" s="151">
        <v>0</v>
      </c>
      <c r="H3315" s="26" t="s">
        <v>23</v>
      </c>
      <c r="I3315" s="105" t="s">
        <v>23</v>
      </c>
      <c r="J3315" s="26" t="s">
        <v>23</v>
      </c>
    </row>
    <row r="3316" spans="1:10" s="42" customFormat="1" ht="22.5">
      <c r="A3316" s="106" t="s">
        <v>3255</v>
      </c>
      <c r="B3316" s="1076" t="s">
        <v>3832</v>
      </c>
      <c r="C3316" s="1085"/>
      <c r="D3316" s="1085"/>
      <c r="E3316" s="1085"/>
      <c r="F3316" s="1085"/>
      <c r="G3316" s="1085"/>
      <c r="H3316" s="1085"/>
      <c r="I3316" s="1085"/>
      <c r="J3316" s="1086"/>
    </row>
    <row r="3317" spans="1:10" s="42" customFormat="1" ht="22.5">
      <c r="A3317" s="44"/>
      <c r="B3317" s="12"/>
      <c r="C3317" s="12"/>
      <c r="D3317" s="55">
        <v>0</v>
      </c>
      <c r="E3317" s="152">
        <v>0</v>
      </c>
      <c r="F3317" s="152">
        <v>0</v>
      </c>
      <c r="G3317" s="399">
        <v>0</v>
      </c>
      <c r="H3317" s="19"/>
      <c r="I3317" s="12"/>
      <c r="J3317" s="18" t="s">
        <v>23</v>
      </c>
    </row>
    <row r="3318" spans="1:10" s="42" customFormat="1" ht="22.5">
      <c r="A3318" s="106" t="s">
        <v>3255</v>
      </c>
      <c r="B3318" s="1052" t="s">
        <v>3844</v>
      </c>
      <c r="C3318" s="1058"/>
      <c r="D3318" s="55">
        <v>0</v>
      </c>
      <c r="E3318" s="152">
        <v>0</v>
      </c>
      <c r="F3318" s="152">
        <v>0</v>
      </c>
      <c r="G3318" s="151">
        <v>0</v>
      </c>
      <c r="H3318" s="26" t="s">
        <v>23</v>
      </c>
      <c r="I3318" s="105" t="s">
        <v>23</v>
      </c>
      <c r="J3318" s="26" t="s">
        <v>23</v>
      </c>
    </row>
    <row r="3319" spans="1:10" s="42" customFormat="1" ht="55.5" customHeight="1">
      <c r="A3319" s="106" t="s">
        <v>3236</v>
      </c>
      <c r="B3319" s="1052" t="s">
        <v>5347</v>
      </c>
      <c r="C3319" s="1058"/>
      <c r="D3319" s="23">
        <f>D3312</f>
        <v>4</v>
      </c>
      <c r="E3319" s="270">
        <f>E3312</f>
        <v>3488853</v>
      </c>
      <c r="F3319" s="270">
        <f>F3312</f>
        <v>2031604.94</v>
      </c>
      <c r="G3319" s="271">
        <f>G3312</f>
        <v>1457248.06</v>
      </c>
      <c r="H3319" s="26" t="s">
        <v>23</v>
      </c>
      <c r="I3319" s="105" t="s">
        <v>23</v>
      </c>
      <c r="J3319" s="26" t="s">
        <v>23</v>
      </c>
    </row>
    <row r="3320" spans="1:10" s="42" customFormat="1" ht="52.5" customHeight="1">
      <c r="A3320" s="47" t="s">
        <v>3286</v>
      </c>
      <c r="B3320" s="1060" t="s">
        <v>3287</v>
      </c>
      <c r="C3320" s="1062"/>
      <c r="D3320" s="652">
        <f>D3319</f>
        <v>4</v>
      </c>
      <c r="E3320" s="653">
        <f>E3319</f>
        <v>3488853</v>
      </c>
      <c r="F3320" s="653">
        <f>F3319</f>
        <v>2031604.94</v>
      </c>
      <c r="G3320" s="654">
        <f>G3319</f>
        <v>1457248.06</v>
      </c>
      <c r="H3320" s="655" t="s">
        <v>23</v>
      </c>
      <c r="I3320" s="655" t="s">
        <v>23</v>
      </c>
      <c r="J3320" s="655" t="s">
        <v>23</v>
      </c>
    </row>
    <row r="3321" spans="1:10" s="42" customFormat="1" ht="54" customHeight="1">
      <c r="A3321" s="1060" t="s">
        <v>5348</v>
      </c>
      <c r="B3321" s="1085"/>
      <c r="C3321" s="1086"/>
      <c r="D3321" s="39">
        <f>D27+D255+D3304+D3320</f>
        <v>33634</v>
      </c>
      <c r="E3321" s="38">
        <f>E27+E255+E3304+E3320</f>
        <v>643239099.99400008</v>
      </c>
      <c r="F3321" s="38">
        <f>F27+F255+F3304+F3320</f>
        <v>310258834.76000005</v>
      </c>
      <c r="G3321" s="40">
        <f>G27+G255+G3304+G3320</f>
        <v>332769868.68399996</v>
      </c>
      <c r="H3321" s="47" t="s">
        <v>23</v>
      </c>
      <c r="I3321" s="47" t="s">
        <v>23</v>
      </c>
      <c r="J3321" s="41" t="s">
        <v>23</v>
      </c>
    </row>
    <row r="3322" spans="1:10" ht="13.5" customHeight="1">
      <c r="A3322" s="42"/>
      <c r="B3322" s="42"/>
      <c r="C3322" s="42"/>
      <c r="D3322" s="42"/>
      <c r="E3322" s="139"/>
      <c r="F3322" s="42"/>
      <c r="G3322" s="42"/>
      <c r="H3322" s="42"/>
      <c r="I3322" s="42"/>
      <c r="J3322" s="42"/>
    </row>
    <row r="3323" spans="1:10" hidden="1">
      <c r="A3323" s="42"/>
      <c r="B3323" s="42"/>
      <c r="C3323" s="42"/>
      <c r="D3323" s="42"/>
      <c r="E3323" s="139"/>
      <c r="F3323" s="42"/>
      <c r="G3323" s="42"/>
      <c r="H3323" s="42"/>
      <c r="I3323" s="42"/>
      <c r="J3323" s="42"/>
    </row>
    <row r="3324" spans="1:10">
      <c r="A3324" s="42"/>
      <c r="B3324" s="42"/>
      <c r="C3324" s="42"/>
      <c r="D3324" s="42"/>
      <c r="E3324" s="139"/>
      <c r="F3324" s="42"/>
      <c r="G3324" s="42"/>
      <c r="H3324" s="42"/>
      <c r="I3324" s="42"/>
      <c r="J3324" s="42"/>
    </row>
    <row r="3325" spans="1:10">
      <c r="A3325" s="42"/>
      <c r="B3325" s="42"/>
      <c r="C3325" s="42"/>
      <c r="D3325" s="42"/>
      <c r="E3325" s="139"/>
      <c r="F3325" s="42"/>
      <c r="G3325" s="42"/>
      <c r="H3325" s="42"/>
      <c r="I3325" s="42"/>
      <c r="J3325" s="42"/>
    </row>
    <row r="3326" spans="1:10">
      <c r="A3326" s="42"/>
      <c r="B3326" s="42"/>
      <c r="C3326" s="42"/>
      <c r="D3326" s="42"/>
      <c r="E3326" s="139"/>
      <c r="F3326" s="42"/>
      <c r="G3326" s="42"/>
      <c r="H3326" s="42"/>
      <c r="I3326" s="42"/>
      <c r="J3326" s="42"/>
    </row>
    <row r="3327" spans="1:10">
      <c r="A3327" s="42"/>
      <c r="B3327" s="42"/>
      <c r="C3327" s="42"/>
      <c r="D3327" s="42"/>
      <c r="E3327" s="139"/>
      <c r="F3327" s="42"/>
      <c r="G3327" s="42"/>
      <c r="H3327" s="42"/>
      <c r="I3327" s="42"/>
      <c r="J3327" s="42"/>
    </row>
  </sheetData>
  <mergeCells count="486">
    <mergeCell ref="B5:K5"/>
    <mergeCell ref="B3283:J3283"/>
    <mergeCell ref="B3245:J3245"/>
    <mergeCell ref="B3246:J3246"/>
    <mergeCell ref="B3249:J3249"/>
    <mergeCell ref="B154:C154"/>
    <mergeCell ref="B153:C153"/>
    <mergeCell ref="B231:C231"/>
    <mergeCell ref="B232:C232"/>
    <mergeCell ref="B242:C242"/>
    <mergeCell ref="B243:C243"/>
    <mergeCell ref="B2901:J2901"/>
    <mergeCell ref="B2902:J2902"/>
    <mergeCell ref="B2905:J2905"/>
    <mergeCell ref="B2908:J2908"/>
    <mergeCell ref="B2921:J2921"/>
    <mergeCell ref="B2922:J2922"/>
    <mergeCell ref="B3244:C3244"/>
    <mergeCell ref="B3282:C3282"/>
    <mergeCell ref="B2920:C2920"/>
    <mergeCell ref="B2940:C2940"/>
    <mergeCell ref="B3016:C3016"/>
    <mergeCell ref="B3015:C3015"/>
    <mergeCell ref="B2990:J2990"/>
    <mergeCell ref="B3286:C3286"/>
    <mergeCell ref="B3044:C3044"/>
    <mergeCell ref="B3043:C3043"/>
    <mergeCell ref="B3070:C3070"/>
    <mergeCell ref="B3069:C3069"/>
    <mergeCell ref="B3123:C3123"/>
    <mergeCell ref="B3124:C3124"/>
    <mergeCell ref="B3146:C3146"/>
    <mergeCell ref="B3145:C3145"/>
    <mergeCell ref="B3197:C3197"/>
    <mergeCell ref="B3196:C3196"/>
    <mergeCell ref="B3267:J3267"/>
    <mergeCell ref="B3270:J3270"/>
    <mergeCell ref="B3274:J3274"/>
    <mergeCell ref="B3275:J3275"/>
    <mergeCell ref="B3280:J3280"/>
    <mergeCell ref="B3252:K3252"/>
    <mergeCell ref="B3263:J3263"/>
    <mergeCell ref="B3264:J3264"/>
    <mergeCell ref="B3261:C3261"/>
    <mergeCell ref="B3262:C3262"/>
    <mergeCell ref="B3214:J3214"/>
    <mergeCell ref="B3217:J3217"/>
    <mergeCell ref="B2925:J2925"/>
    <mergeCell ref="B2928:J2928"/>
    <mergeCell ref="B2941:J2941"/>
    <mergeCell ref="B2942:J2942"/>
    <mergeCell ref="B2945:J2945"/>
    <mergeCell ref="B2948:J2948"/>
    <mergeCell ref="B2315:C2315"/>
    <mergeCell ref="B2314:C2314"/>
    <mergeCell ref="B2339:J2339"/>
    <mergeCell ref="B2342:J2342"/>
    <mergeCell ref="B2345:J2345"/>
    <mergeCell ref="B2704:J2704"/>
    <mergeCell ref="B2712:J2712"/>
    <mergeCell ref="B2715:J2715"/>
    <mergeCell ref="B2316:J2316"/>
    <mergeCell ref="B2317:J2317"/>
    <mergeCell ref="B2320:J2320"/>
    <mergeCell ref="B2702:C2702"/>
    <mergeCell ref="B2703:J2703"/>
    <mergeCell ref="B2326:C2326"/>
    <mergeCell ref="B2337:C2337"/>
    <mergeCell ref="B2724:C2724"/>
    <mergeCell ref="B2331:J2331"/>
    <mergeCell ref="B2334:J2334"/>
    <mergeCell ref="B2338:J2338"/>
    <mergeCell ref="B2900:C2900"/>
    <mergeCell ref="B2725:J2725"/>
    <mergeCell ref="B2726:J2726"/>
    <mergeCell ref="B2867:J2867"/>
    <mergeCell ref="B2882:J2882"/>
    <mergeCell ref="B2899:C2899"/>
    <mergeCell ref="B2750:C2750"/>
    <mergeCell ref="B2749:C2749"/>
    <mergeCell ref="B2832:C2832"/>
    <mergeCell ref="B2833:C2833"/>
    <mergeCell ref="B2859:C2859"/>
    <mergeCell ref="B2881:C2881"/>
    <mergeCell ref="B1738:C1738"/>
    <mergeCell ref="B1735:C1735"/>
    <mergeCell ref="B1732:C1732"/>
    <mergeCell ref="B1411:C1411"/>
    <mergeCell ref="B1410:C1410"/>
    <mergeCell ref="B2323:J2323"/>
    <mergeCell ref="B2327:J2327"/>
    <mergeCell ref="B2328:J2328"/>
    <mergeCell ref="B2701:C2701"/>
    <mergeCell ref="B1617:J1617"/>
    <mergeCell ref="B1553:J1553"/>
    <mergeCell ref="B1533:J1533"/>
    <mergeCell ref="B1565:J1565"/>
    <mergeCell ref="B1650:J1650"/>
    <mergeCell ref="B2117:C2117"/>
    <mergeCell ref="B2118:C2118"/>
    <mergeCell ref="B1625:C1625"/>
    <mergeCell ref="B1680:C1680"/>
    <mergeCell ref="B1679:C1679"/>
    <mergeCell ref="B1703:C1703"/>
    <mergeCell ref="B1702:C1702"/>
    <mergeCell ref="B1728:C1728"/>
    <mergeCell ref="B2003:C2003"/>
    <mergeCell ref="B1739:C1739"/>
    <mergeCell ref="B1528:C1528"/>
    <mergeCell ref="B1517:C1517"/>
    <mergeCell ref="B1563:C1563"/>
    <mergeCell ref="B1562:C1562"/>
    <mergeCell ref="B1574:C1574"/>
    <mergeCell ref="B1573:C1573"/>
    <mergeCell ref="B1612:C1612"/>
    <mergeCell ref="B1508:J1508"/>
    <mergeCell ref="B1511:J1511"/>
    <mergeCell ref="B1514:J1514"/>
    <mergeCell ref="B1519:J1519"/>
    <mergeCell ref="B1522:J1522"/>
    <mergeCell ref="B1525:J1525"/>
    <mergeCell ref="B1518:J1518"/>
    <mergeCell ref="B1579:J1579"/>
    <mergeCell ref="B1606:J1606"/>
    <mergeCell ref="B1681:J1681"/>
    <mergeCell ref="B1704:J1704"/>
    <mergeCell ref="B1718:J1718"/>
    <mergeCell ref="B1729:J1729"/>
    <mergeCell ref="B1665:J1665"/>
    <mergeCell ref="B1529:J1529"/>
    <mergeCell ref="B1649:C1649"/>
    <mergeCell ref="B1664:C1664"/>
    <mergeCell ref="B1663:C1663"/>
    <mergeCell ref="B1660:C1660"/>
    <mergeCell ref="B1653:C1653"/>
    <mergeCell ref="B1716:C1716"/>
    <mergeCell ref="B1713:C1713"/>
    <mergeCell ref="B1719:J1719"/>
    <mergeCell ref="B1620:J1620"/>
    <mergeCell ref="B1627:J1627"/>
    <mergeCell ref="B1630:J1630"/>
    <mergeCell ref="B1640:J1640"/>
    <mergeCell ref="B1651:J1651"/>
    <mergeCell ref="B1654:J1654"/>
    <mergeCell ref="B1568:J1568"/>
    <mergeCell ref="B1571:J1571"/>
    <mergeCell ref="B1576:J1576"/>
    <mergeCell ref="B1614:J1614"/>
    <mergeCell ref="B3307:J3307"/>
    <mergeCell ref="B3313:J3313"/>
    <mergeCell ref="B3316:J3316"/>
    <mergeCell ref="B3319:C3319"/>
    <mergeCell ref="B3318:C3318"/>
    <mergeCell ref="A3321:C3321"/>
    <mergeCell ref="B3320:C3320"/>
    <mergeCell ref="B3306:K3306"/>
    <mergeCell ref="B3287:J3287"/>
    <mergeCell ref="B3288:K3288"/>
    <mergeCell ref="B3296:J3296"/>
    <mergeCell ref="B3299:J3299"/>
    <mergeCell ref="B3305:J3305"/>
    <mergeCell ref="B3295:C3295"/>
    <mergeCell ref="B3298:C3298"/>
    <mergeCell ref="B3179:C3179"/>
    <mergeCell ref="B3125:K3125"/>
    <mergeCell ref="B3126:K3126"/>
    <mergeCell ref="B3129:K3129"/>
    <mergeCell ref="B3132:J3132"/>
    <mergeCell ref="B3227:J3227"/>
    <mergeCell ref="B3230:J3230"/>
    <mergeCell ref="B3233:J3233"/>
    <mergeCell ref="B3198:J3198"/>
    <mergeCell ref="B3199:J3199"/>
    <mergeCell ref="B3202:J3202"/>
    <mergeCell ref="B3205:J3205"/>
    <mergeCell ref="B3210:J3210"/>
    <mergeCell ref="B3211:J3211"/>
    <mergeCell ref="B3209:C3209"/>
    <mergeCell ref="B3225:C3225"/>
    <mergeCell ref="B3224:C3224"/>
    <mergeCell ref="B3226:J3226"/>
    <mergeCell ref="B3170:J3170"/>
    <mergeCell ref="B3173:J3173"/>
    <mergeCell ref="B3180:J3180"/>
    <mergeCell ref="B3181:J3181"/>
    <mergeCell ref="B3184:J3184"/>
    <mergeCell ref="B3187:J3187"/>
    <mergeCell ref="C3115:C3116"/>
    <mergeCell ref="C3113:C3114"/>
    <mergeCell ref="B3024:K3024"/>
    <mergeCell ref="B3154:J3154"/>
    <mergeCell ref="B3166:J3166"/>
    <mergeCell ref="B3167:J3167"/>
    <mergeCell ref="B3164:C3164"/>
    <mergeCell ref="B3165:C3165"/>
    <mergeCell ref="B3178:C3178"/>
    <mergeCell ref="B3147:J3147"/>
    <mergeCell ref="B3148:K3148"/>
    <mergeCell ref="B3151:J3151"/>
    <mergeCell ref="B2970:K2970"/>
    <mergeCell ref="B2971:K2971"/>
    <mergeCell ref="B2974:K2974"/>
    <mergeCell ref="B2977:K2977"/>
    <mergeCell ref="B2986:J2986"/>
    <mergeCell ref="B2987:J2987"/>
    <mergeCell ref="B3075:J3075"/>
    <mergeCell ref="B3078:J3078"/>
    <mergeCell ref="B3017:J3017"/>
    <mergeCell ref="B3018:J3018"/>
    <mergeCell ref="B3021:J3021"/>
    <mergeCell ref="B2985:C2985"/>
    <mergeCell ref="B3045:J3045"/>
    <mergeCell ref="B3046:J3046"/>
    <mergeCell ref="B3049:J3049"/>
    <mergeCell ref="B3052:J3052"/>
    <mergeCell ref="B3071:J3071"/>
    <mergeCell ref="B3072:J3072"/>
    <mergeCell ref="B2993:J2993"/>
    <mergeCell ref="B2261:J2261"/>
    <mergeCell ref="B2264:J2264"/>
    <mergeCell ref="B2305:J2305"/>
    <mergeCell ref="B2306:J2306"/>
    <mergeCell ref="B2309:J2309"/>
    <mergeCell ref="B2312:J2312"/>
    <mergeCell ref="B2119:J2119"/>
    <mergeCell ref="B2120:J2120"/>
    <mergeCell ref="B2179:J2179"/>
    <mergeCell ref="B2182:J2182"/>
    <mergeCell ref="B2257:K2257"/>
    <mergeCell ref="B2258:J2258"/>
    <mergeCell ref="B2260:C2260"/>
    <mergeCell ref="B2263:C2263"/>
    <mergeCell ref="B2255:C2255"/>
    <mergeCell ref="B2256:C2256"/>
    <mergeCell ref="B2308:C2308"/>
    <mergeCell ref="B2304:C2304"/>
    <mergeCell ref="B2303:C2303"/>
    <mergeCell ref="B2311:C2311"/>
    <mergeCell ref="B1765:J1765"/>
    <mergeCell ref="B1768:J1768"/>
    <mergeCell ref="B1772:J1772"/>
    <mergeCell ref="B1935:J1935"/>
    <mergeCell ref="B1968:J1968"/>
    <mergeCell ref="B2001:J2001"/>
    <mergeCell ref="B1741:J1741"/>
    <mergeCell ref="B1744:J1744"/>
    <mergeCell ref="B1747:J1747"/>
    <mergeCell ref="B1754:J1754"/>
    <mergeCell ref="B1757:J1757"/>
    <mergeCell ref="B1760:J1760"/>
    <mergeCell ref="B1764:J1764"/>
    <mergeCell ref="B1776:J1776"/>
    <mergeCell ref="B1777:I1777"/>
    <mergeCell ref="B1967:J1967"/>
    <mergeCell ref="B1826:J1826"/>
    <mergeCell ref="B1934:C1934"/>
    <mergeCell ref="B1965:C1965"/>
    <mergeCell ref="B1966:C1966"/>
    <mergeCell ref="B2000:C2000"/>
    <mergeCell ref="B1239:C1239"/>
    <mergeCell ref="B1197:J1197"/>
    <mergeCell ref="B1201:J1201"/>
    <mergeCell ref="B1213:J1213"/>
    <mergeCell ref="B1231:J1231"/>
    <mergeCell ref="B1171:J1171"/>
    <mergeCell ref="B1174:J1174"/>
    <mergeCell ref="B1241:J1241"/>
    <mergeCell ref="B1237:J1237"/>
    <mergeCell ref="B1236:C1236"/>
    <mergeCell ref="B1234:J1234"/>
    <mergeCell ref="B1101:C1101"/>
    <mergeCell ref="B1128:C1128"/>
    <mergeCell ref="B1116:C1116"/>
    <mergeCell ref="B1144:C1144"/>
    <mergeCell ref="B1143:C1143"/>
    <mergeCell ref="B1154:C1154"/>
    <mergeCell ref="B1108:C1108"/>
    <mergeCell ref="B1105:C1105"/>
    <mergeCell ref="B1233:C1233"/>
    <mergeCell ref="B1035:J1035"/>
    <mergeCell ref="B1051:J1051"/>
    <mergeCell ref="B1073:J1073"/>
    <mergeCell ref="B1076:J1076"/>
    <mergeCell ref="B1072:J1072"/>
    <mergeCell ref="B1180:J1180"/>
    <mergeCell ref="B1112:C1112"/>
    <mergeCell ref="B1111:C1111"/>
    <mergeCell ref="B1079:J1079"/>
    <mergeCell ref="B1084:J1084"/>
    <mergeCell ref="B1088:J1088"/>
    <mergeCell ref="B1093:J1093"/>
    <mergeCell ref="B1103:J1103"/>
    <mergeCell ref="B1106:J1106"/>
    <mergeCell ref="B1083:J1083"/>
    <mergeCell ref="B1109:J1109"/>
    <mergeCell ref="B1114:J1114"/>
    <mergeCell ref="B1117:J1117"/>
    <mergeCell ref="B1129:J1129"/>
    <mergeCell ref="B1146:J1146"/>
    <mergeCell ref="B1149:J1149"/>
    <mergeCell ref="B1155:J1155"/>
    <mergeCell ref="B1092:C1092"/>
    <mergeCell ref="B1100:C1100"/>
    <mergeCell ref="B28:J28"/>
    <mergeCell ref="B137:C137"/>
    <mergeCell ref="B134:C134"/>
    <mergeCell ref="B141:C141"/>
    <mergeCell ref="B142:C142"/>
    <mergeCell ref="B260:C260"/>
    <mergeCell ref="B112:J112"/>
    <mergeCell ref="B156:J156"/>
    <mergeCell ref="B237:J237"/>
    <mergeCell ref="B30:J30"/>
    <mergeCell ref="B258:J258"/>
    <mergeCell ref="B33:J33"/>
    <mergeCell ref="B36:J36"/>
    <mergeCell ref="B261:J261"/>
    <mergeCell ref="B353:J353"/>
    <mergeCell ref="B104:J104"/>
    <mergeCell ref="B113:J113"/>
    <mergeCell ref="B129:J129"/>
    <mergeCell ref="B256:J256"/>
    <mergeCell ref="B254:C254"/>
    <mergeCell ref="B253:C253"/>
    <mergeCell ref="B250:C250"/>
    <mergeCell ref="B247:C247"/>
    <mergeCell ref="B255:C255"/>
    <mergeCell ref="B245:J245"/>
    <mergeCell ref="B248:J248"/>
    <mergeCell ref="B752:J752"/>
    <mergeCell ref="B764:J764"/>
    <mergeCell ref="B789:J789"/>
    <mergeCell ref="B796:J796"/>
    <mergeCell ref="B853:J853"/>
    <mergeCell ref="B788:J788"/>
    <mergeCell ref="B661:C661"/>
    <mergeCell ref="B663:J663"/>
    <mergeCell ref="B723:J723"/>
    <mergeCell ref="B748:J748"/>
    <mergeCell ref="B787:C787"/>
    <mergeCell ref="B786:C786"/>
    <mergeCell ref="B883:J883"/>
    <mergeCell ref="B886:J886"/>
    <mergeCell ref="B930:J930"/>
    <mergeCell ref="B950:J950"/>
    <mergeCell ref="B948:C948"/>
    <mergeCell ref="B1033:C1033"/>
    <mergeCell ref="B1032:C1032"/>
    <mergeCell ref="B953:J953"/>
    <mergeCell ref="B999:J999"/>
    <mergeCell ref="B425:J425"/>
    <mergeCell ref="B699:J699"/>
    <mergeCell ref="B724:J724"/>
    <mergeCell ref="B727:J727"/>
    <mergeCell ref="B738:J738"/>
    <mergeCell ref="B749:J749"/>
    <mergeCell ref="B431:J431"/>
    <mergeCell ref="B547:J547"/>
    <mergeCell ref="B550:J550"/>
    <mergeCell ref="B625:J625"/>
    <mergeCell ref="B664:J664"/>
    <mergeCell ref="B668:J668"/>
    <mergeCell ref="B546:J546"/>
    <mergeCell ref="B497:J497"/>
    <mergeCell ref="B544:C544"/>
    <mergeCell ref="B545:C545"/>
    <mergeCell ref="B746:C746"/>
    <mergeCell ref="B662:C662"/>
    <mergeCell ref="B1740:J1740"/>
    <mergeCell ref="B1700:J1700"/>
    <mergeCell ref="B1705:J1705"/>
    <mergeCell ref="B1708:J1708"/>
    <mergeCell ref="B1714:J1714"/>
    <mergeCell ref="B1564:J1564"/>
    <mergeCell ref="B1575:J1575"/>
    <mergeCell ref="B1613:K1613"/>
    <mergeCell ref="B1626:J1626"/>
    <mergeCell ref="B1725:J1725"/>
    <mergeCell ref="B1722:J1722"/>
    <mergeCell ref="B1730:J1730"/>
    <mergeCell ref="B1733:J1733"/>
    <mergeCell ref="B1736:J1736"/>
    <mergeCell ref="B1661:J1661"/>
    <mergeCell ref="B1666:J1666"/>
    <mergeCell ref="B1669:J1669"/>
    <mergeCell ref="B1676:J1676"/>
    <mergeCell ref="B1682:J1682"/>
    <mergeCell ref="B882:J882"/>
    <mergeCell ref="B949:K949"/>
    <mergeCell ref="B1034:J1034"/>
    <mergeCell ref="B1685:J1685"/>
    <mergeCell ref="B1717:C1717"/>
    <mergeCell ref="B1727:C1727"/>
    <mergeCell ref="B1724:C1724"/>
    <mergeCell ref="B1721:C1721"/>
    <mergeCell ref="B1250:C1250"/>
    <mergeCell ref="B1247:C1247"/>
    <mergeCell ref="B1244:C1244"/>
    <mergeCell ref="B1251:C1251"/>
    <mergeCell ref="B1248:J1248"/>
    <mergeCell ref="B1446:J1446"/>
    <mergeCell ref="B1467:J1467"/>
    <mergeCell ref="B1473:J1473"/>
    <mergeCell ref="B1484:J1484"/>
    <mergeCell ref="B1334:J1334"/>
    <mergeCell ref="B1260:J1260"/>
    <mergeCell ref="B1313:J1313"/>
    <mergeCell ref="B1252:J1252"/>
    <mergeCell ref="B1335:J1335"/>
    <mergeCell ref="B1338:J1338"/>
    <mergeCell ref="B1388:J1388"/>
    <mergeCell ref="B1412:J1412"/>
    <mergeCell ref="B1466:J1466"/>
    <mergeCell ref="B1418:C1418"/>
    <mergeCell ref="B1413:J1413"/>
    <mergeCell ref="B1419:J1419"/>
    <mergeCell ref="B93:J93"/>
    <mergeCell ref="B90:J90"/>
    <mergeCell ref="B87:J87"/>
    <mergeCell ref="B147:J147"/>
    <mergeCell ref="B150:J150"/>
    <mergeCell ref="B143:J143"/>
    <mergeCell ref="B116:J116"/>
    <mergeCell ref="B119:J119"/>
    <mergeCell ref="B130:J130"/>
    <mergeCell ref="B135:J135"/>
    <mergeCell ref="B138:J138"/>
    <mergeCell ref="B144:J144"/>
    <mergeCell ref="B98:J98"/>
    <mergeCell ref="B101:J101"/>
    <mergeCell ref="B1240:C1240"/>
    <mergeCell ref="B426:J426"/>
    <mergeCell ref="B162:J162"/>
    <mergeCell ref="B234:J234"/>
    <mergeCell ref="B240:J240"/>
    <mergeCell ref="B423:C423"/>
    <mergeCell ref="B424:C424"/>
    <mergeCell ref="B747:C747"/>
    <mergeCell ref="B10:J10"/>
    <mergeCell ref="B9:J9"/>
    <mergeCell ref="B86:J86"/>
    <mergeCell ref="B97:J97"/>
    <mergeCell ref="B13:J13"/>
    <mergeCell ref="B16:J16"/>
    <mergeCell ref="B29:J29"/>
    <mergeCell ref="B2864:J2864"/>
    <mergeCell ref="B159:J159"/>
    <mergeCell ref="B155:J155"/>
    <mergeCell ref="B233:J233"/>
    <mergeCell ref="B244:J244"/>
    <mergeCell ref="B257:J257"/>
    <mergeCell ref="B251:J251"/>
    <mergeCell ref="B1507:J1507"/>
    <mergeCell ref="B1242:K1242"/>
    <mergeCell ref="B1245:J1245"/>
    <mergeCell ref="B1253:J1253"/>
    <mergeCell ref="B1102:J1102"/>
    <mergeCell ref="B1113:J1113"/>
    <mergeCell ref="B1145:J1145"/>
    <mergeCell ref="B1170:J1170"/>
    <mergeCell ref="B1196:J1196"/>
    <mergeCell ref="B1230:J1230"/>
    <mergeCell ref="B2004:I2004"/>
    <mergeCell ref="B1753:K1753"/>
    <mergeCell ref="I1:J1"/>
    <mergeCell ref="G2:J2"/>
    <mergeCell ref="G3:J3"/>
    <mergeCell ref="G4:J4"/>
    <mergeCell ref="B2968:C2968"/>
    <mergeCell ref="B2969:C2969"/>
    <mergeCell ref="B2984:C2984"/>
    <mergeCell ref="B2729:J2729"/>
    <mergeCell ref="B2732:J2732"/>
    <mergeCell ref="B2751:J2751"/>
    <mergeCell ref="B2752:J2752"/>
    <mergeCell ref="B2755:J2755"/>
    <mergeCell ref="B2758:J2758"/>
    <mergeCell ref="B2883:J2883"/>
    <mergeCell ref="B2886:J2886"/>
    <mergeCell ref="B2889:J2889"/>
    <mergeCell ref="B2834:J2834"/>
    <mergeCell ref="B2835:K2835"/>
    <mergeCell ref="B2838:K2838"/>
    <mergeCell ref="B2841:K2841"/>
    <mergeCell ref="B2860:J2860"/>
    <mergeCell ref="B2861:J2861"/>
  </mergeCells>
  <pageMargins left="0.70866141732283472" right="0.70866141732283472" top="0.74803149606299213" bottom="0.74803149606299213" header="0.31496062992125984" footer="0.31496062992125984"/>
  <pageSetup paperSize="9" scale="39" firstPageNumber="244" orientation="landscape" useFirstPageNumber="1" verticalDpi="0" r:id="rId1"/>
  <headerFooter>
    <oddHeader>&amp;C&amp;P</oddHeader>
  </headerFooter>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dimension ref="A1:U86"/>
  <sheetViews>
    <sheetView view="pageBreakPreview" zoomScale="50" zoomScaleSheetLayoutView="50" zoomScalePageLayoutView="60" workbookViewId="0">
      <selection activeCell="A3" sqref="A3"/>
    </sheetView>
  </sheetViews>
  <sheetFormatPr defaultRowHeight="15"/>
  <cols>
    <col min="1" max="1" width="10.85546875" style="219" customWidth="1"/>
    <col min="2" max="2" width="11.42578125" style="219" customWidth="1"/>
    <col min="3" max="3" width="16.140625" style="219" customWidth="1"/>
    <col min="4" max="4" width="17" style="219" customWidth="1"/>
    <col min="5" max="5" width="24.7109375" style="268" bestFit="1" customWidth="1"/>
    <col min="6" max="6" width="17.7109375" style="219" bestFit="1" customWidth="1"/>
    <col min="7" max="7" width="28.85546875" style="219" customWidth="1"/>
    <col min="8" max="9" width="13.85546875" style="219" bestFit="1" customWidth="1"/>
    <col min="10" max="10" width="12.42578125" style="219" bestFit="1" customWidth="1"/>
    <col min="11" max="12" width="11.140625" style="219" bestFit="1" customWidth="1"/>
    <col min="13" max="13" width="15" style="219" bestFit="1" customWidth="1"/>
    <col min="14" max="14" width="13.85546875" style="219" bestFit="1" customWidth="1"/>
    <col min="15" max="15" width="10.85546875" style="219" bestFit="1" customWidth="1"/>
    <col min="16" max="16" width="9.28515625" style="219" bestFit="1" customWidth="1"/>
    <col min="17" max="17" width="14.42578125" style="219" bestFit="1" customWidth="1"/>
    <col min="18" max="18" width="16.7109375" style="219" bestFit="1" customWidth="1"/>
    <col min="19" max="19" width="8.85546875" style="219" customWidth="1"/>
    <col min="20" max="20" width="9.140625" style="219" hidden="1" customWidth="1"/>
    <col min="21" max="16384" width="9.140625" style="219"/>
  </cols>
  <sheetData>
    <row r="1" spans="1:21" s="197" customFormat="1">
      <c r="A1" s="196"/>
      <c r="B1" s="196"/>
      <c r="C1" s="196"/>
      <c r="E1" s="198"/>
      <c r="S1" s="199"/>
    </row>
    <row r="2" spans="1:21" s="197" customFormat="1" ht="15.75">
      <c r="A2" s="131"/>
      <c r="B2" s="200"/>
      <c r="C2" s="131"/>
      <c r="D2" s="131"/>
      <c r="E2" s="201"/>
      <c r="F2" s="131"/>
      <c r="G2" s="131"/>
      <c r="H2" s="131"/>
      <c r="I2" s="131"/>
      <c r="J2" s="131"/>
      <c r="K2" s="131"/>
      <c r="L2" s="131"/>
      <c r="M2" s="131"/>
      <c r="N2" s="1166"/>
      <c r="O2" s="1166"/>
      <c r="P2" s="1166"/>
      <c r="Q2" s="1166"/>
      <c r="R2" s="1167"/>
      <c r="S2" s="131"/>
      <c r="T2" s="131"/>
      <c r="U2" s="131"/>
    </row>
    <row r="3" spans="1:21" s="197" customFormat="1" ht="77.25" customHeight="1">
      <c r="A3" s="1030" t="s">
        <v>10161</v>
      </c>
      <c r="B3" s="1168" t="s">
        <v>10162</v>
      </c>
      <c r="C3" s="1169"/>
      <c r="D3" s="1169"/>
      <c r="E3" s="1169"/>
      <c r="F3" s="1169"/>
      <c r="G3" s="1169"/>
      <c r="H3" s="1169"/>
      <c r="I3" s="1169"/>
      <c r="J3" s="1169"/>
      <c r="K3" s="1169"/>
      <c r="L3" s="1169"/>
      <c r="M3" s="1169"/>
      <c r="N3" s="1169"/>
      <c r="O3" s="1169"/>
      <c r="P3" s="1169"/>
      <c r="Q3" s="1169"/>
      <c r="R3" s="1169"/>
      <c r="S3" s="1169"/>
      <c r="T3" s="1170"/>
      <c r="U3" s="131"/>
    </row>
    <row r="4" spans="1:21" s="197" customFormat="1" ht="409.6" thickBot="1">
      <c r="A4" s="1029" t="s">
        <v>1</v>
      </c>
      <c r="B4" s="1031" t="s">
        <v>5687</v>
      </c>
      <c r="C4" s="1032" t="s">
        <v>5686</v>
      </c>
      <c r="D4" s="1031" t="s">
        <v>5685</v>
      </c>
      <c r="E4" s="1033" t="s">
        <v>5684</v>
      </c>
      <c r="F4" s="1031" t="s">
        <v>5683</v>
      </c>
      <c r="G4" s="1031" t="s">
        <v>5682</v>
      </c>
      <c r="H4" s="1031" t="s">
        <v>5681</v>
      </c>
      <c r="I4" s="1031" t="s">
        <v>5680</v>
      </c>
      <c r="J4" s="1031" t="s">
        <v>5679</v>
      </c>
      <c r="K4" s="1031" t="s">
        <v>5678</v>
      </c>
      <c r="L4" s="1031" t="s">
        <v>5677</v>
      </c>
      <c r="M4" s="1031" t="s">
        <v>5676</v>
      </c>
      <c r="N4" s="1031" t="s">
        <v>5675</v>
      </c>
      <c r="O4" s="1031" t="s">
        <v>5674</v>
      </c>
      <c r="P4" s="1031" t="s">
        <v>5673</v>
      </c>
      <c r="Q4" s="1031" t="s">
        <v>5672</v>
      </c>
      <c r="R4" s="1031" t="s">
        <v>5671</v>
      </c>
      <c r="S4" s="1034" t="s">
        <v>5670</v>
      </c>
      <c r="T4" s="130"/>
      <c r="U4" s="131"/>
    </row>
    <row r="5" spans="1:21" s="197" customFormat="1" ht="20.25">
      <c r="A5" s="202">
        <v>1</v>
      </c>
      <c r="B5" s="203">
        <v>2</v>
      </c>
      <c r="C5" s="204">
        <v>3</v>
      </c>
      <c r="D5" s="203">
        <v>4</v>
      </c>
      <c r="E5" s="205">
        <v>5</v>
      </c>
      <c r="F5" s="203">
        <v>6</v>
      </c>
      <c r="G5" s="203">
        <v>7</v>
      </c>
      <c r="H5" s="203">
        <v>8</v>
      </c>
      <c r="I5" s="203">
        <v>9</v>
      </c>
      <c r="J5" s="203">
        <v>10</v>
      </c>
      <c r="K5" s="203">
        <v>11</v>
      </c>
      <c r="L5" s="203">
        <v>12</v>
      </c>
      <c r="M5" s="203">
        <v>13</v>
      </c>
      <c r="N5" s="203">
        <v>14</v>
      </c>
      <c r="O5" s="203">
        <v>15</v>
      </c>
      <c r="P5" s="203">
        <v>16</v>
      </c>
      <c r="Q5" s="203">
        <v>17</v>
      </c>
      <c r="R5" s="203">
        <v>18</v>
      </c>
      <c r="S5" s="206">
        <v>19</v>
      </c>
      <c r="T5" s="130"/>
      <c r="U5" s="200"/>
    </row>
    <row r="6" spans="1:21" s="215" customFormat="1" ht="405.75" thickBot="1">
      <c r="A6" s="207">
        <v>1</v>
      </c>
      <c r="B6" s="208" t="s">
        <v>2872</v>
      </c>
      <c r="C6" s="208" t="s">
        <v>5669</v>
      </c>
      <c r="D6" s="208" t="s">
        <v>5635</v>
      </c>
      <c r="E6" s="209" t="s">
        <v>5668</v>
      </c>
      <c r="F6" s="210" t="s">
        <v>5667</v>
      </c>
      <c r="G6" s="209" t="s">
        <v>5666</v>
      </c>
      <c r="H6" s="211">
        <v>3114006851</v>
      </c>
      <c r="I6" s="212">
        <v>311401001</v>
      </c>
      <c r="J6" s="212" t="s">
        <v>5648</v>
      </c>
      <c r="K6" s="212">
        <v>54654123</v>
      </c>
      <c r="L6" s="212">
        <v>75404</v>
      </c>
      <c r="M6" s="212">
        <v>14735000000</v>
      </c>
      <c r="N6" s="212">
        <v>14</v>
      </c>
      <c r="O6" s="209" t="s">
        <v>5630</v>
      </c>
      <c r="P6" s="209" t="s">
        <v>5630</v>
      </c>
      <c r="Q6" s="213">
        <v>5405206.8499999996</v>
      </c>
      <c r="R6" s="213" t="s">
        <v>9414</v>
      </c>
      <c r="S6" s="208">
        <v>8</v>
      </c>
      <c r="T6" s="180"/>
      <c r="U6" s="214"/>
    </row>
    <row r="7" spans="1:21" ht="344.25" thickBot="1">
      <c r="A7" s="179">
        <v>2</v>
      </c>
      <c r="B7" s="208" t="s">
        <v>3852</v>
      </c>
      <c r="C7" s="208" t="s">
        <v>5665</v>
      </c>
      <c r="D7" s="12" t="s">
        <v>5664</v>
      </c>
      <c r="E7" s="209" t="s">
        <v>5663</v>
      </c>
      <c r="F7" s="208" t="s">
        <v>5662</v>
      </c>
      <c r="G7" s="209" t="s">
        <v>5661</v>
      </c>
      <c r="H7" s="212">
        <v>3114003071</v>
      </c>
      <c r="I7" s="216">
        <v>311401001</v>
      </c>
      <c r="J7" s="212" t="s">
        <v>5660</v>
      </c>
      <c r="K7" s="217" t="s">
        <v>5659</v>
      </c>
      <c r="L7" s="216">
        <v>75404</v>
      </c>
      <c r="M7" s="212">
        <v>14735000001</v>
      </c>
      <c r="N7" s="212">
        <v>14</v>
      </c>
      <c r="O7" s="209" t="s">
        <v>5630</v>
      </c>
      <c r="P7" s="209" t="s">
        <v>5630</v>
      </c>
      <c r="Q7" s="218">
        <v>386805.83</v>
      </c>
      <c r="R7" s="218" t="s">
        <v>23</v>
      </c>
      <c r="S7" s="208">
        <v>72</v>
      </c>
      <c r="T7" s="180"/>
      <c r="U7" s="181"/>
    </row>
    <row r="8" spans="1:21" ht="372.75" thickBot="1">
      <c r="A8" s="182">
        <v>3</v>
      </c>
      <c r="B8" s="220" t="s">
        <v>5658</v>
      </c>
      <c r="C8" s="220" t="s">
        <v>5657</v>
      </c>
      <c r="D8" s="220" t="s">
        <v>5635</v>
      </c>
      <c r="E8" s="209" t="s">
        <v>5656</v>
      </c>
      <c r="F8" s="208" t="s">
        <v>5655</v>
      </c>
      <c r="G8" s="209" t="s">
        <v>9413</v>
      </c>
      <c r="H8" s="212">
        <v>3114008577</v>
      </c>
      <c r="I8" s="212">
        <v>311401001</v>
      </c>
      <c r="J8" s="212" t="s">
        <v>5654</v>
      </c>
      <c r="K8" s="212">
        <v>22218656</v>
      </c>
      <c r="L8" s="212">
        <v>75404</v>
      </c>
      <c r="M8" s="212">
        <v>14735000</v>
      </c>
      <c r="N8" s="212">
        <v>14</v>
      </c>
      <c r="O8" s="209" t="s">
        <v>5630</v>
      </c>
      <c r="P8" s="209" t="s">
        <v>5630</v>
      </c>
      <c r="Q8" s="221">
        <f>'[1]НЕДВИЖИМОЕ ИМУЩЕСТВО'!H45+'[1]ДВИЖИМОЕ ИМУЩЕСТВО'!E32</f>
        <v>0</v>
      </c>
      <c r="R8" s="222">
        <f>'[1]НЕДВИЖИМОЕ ИМУЩЕСТВО'!I45+'[1]ДВИЖИМОЕ ИМУЩЕСТВО'!F32</f>
        <v>0</v>
      </c>
      <c r="S8" s="208">
        <v>5</v>
      </c>
      <c r="T8" s="180"/>
      <c r="U8" s="181"/>
    </row>
    <row r="9" spans="1:21" ht="405.75" thickBot="1">
      <c r="A9" s="179">
        <v>4</v>
      </c>
      <c r="B9" s="12" t="s">
        <v>5076</v>
      </c>
      <c r="C9" s="12" t="s">
        <v>5653</v>
      </c>
      <c r="D9" s="12" t="s">
        <v>5652</v>
      </c>
      <c r="E9" s="209" t="s">
        <v>5651</v>
      </c>
      <c r="F9" s="12" t="s">
        <v>5650</v>
      </c>
      <c r="G9" s="209" t="s">
        <v>5649</v>
      </c>
      <c r="H9" s="216">
        <v>3114004533</v>
      </c>
      <c r="I9" s="216">
        <v>311401001</v>
      </c>
      <c r="J9" s="216" t="s">
        <v>5648</v>
      </c>
      <c r="K9" s="216">
        <v>41936185</v>
      </c>
      <c r="L9" s="216">
        <v>75404</v>
      </c>
      <c r="M9" s="216">
        <v>14735000001</v>
      </c>
      <c r="N9" s="216">
        <v>14</v>
      </c>
      <c r="O9" s="209" t="s">
        <v>5630</v>
      </c>
      <c r="P9" s="209" t="s">
        <v>5630</v>
      </c>
      <c r="Q9" s="218" t="s">
        <v>9415</v>
      </c>
      <c r="R9" s="223">
        <v>4919654.49</v>
      </c>
      <c r="S9" s="12">
        <v>39</v>
      </c>
      <c r="T9" s="180"/>
      <c r="U9" s="181"/>
    </row>
    <row r="10" spans="1:21" ht="409.6" thickBot="1">
      <c r="A10" s="182">
        <v>5</v>
      </c>
      <c r="B10" s="220" t="s">
        <v>3900</v>
      </c>
      <c r="C10" s="220" t="s">
        <v>5361</v>
      </c>
      <c r="D10" s="220" t="s">
        <v>9416</v>
      </c>
      <c r="E10" s="220" t="s">
        <v>9417</v>
      </c>
      <c r="F10" s="220" t="s">
        <v>9418</v>
      </c>
      <c r="G10" s="209" t="s">
        <v>9419</v>
      </c>
      <c r="H10" s="209">
        <v>3114011474</v>
      </c>
      <c r="I10" s="209">
        <v>311401001</v>
      </c>
      <c r="J10" s="209" t="s">
        <v>9420</v>
      </c>
      <c r="K10" s="209">
        <v>35140565</v>
      </c>
      <c r="L10" s="209">
        <v>75404</v>
      </c>
      <c r="M10" s="209">
        <v>14735000</v>
      </c>
      <c r="N10" s="209">
        <v>14</v>
      </c>
      <c r="O10" s="209"/>
      <c r="P10" s="209"/>
      <c r="Q10" s="209"/>
      <c r="R10" s="209"/>
      <c r="S10" s="224">
        <v>5.7</v>
      </c>
      <c r="T10" s="180"/>
      <c r="U10" s="181"/>
    </row>
    <row r="11" spans="1:21" ht="303.75" thickBot="1">
      <c r="A11" s="179">
        <v>6</v>
      </c>
      <c r="B11" s="220" t="s">
        <v>5647</v>
      </c>
      <c r="C11" s="220" t="s">
        <v>5646</v>
      </c>
      <c r="D11" s="220" t="s">
        <v>5645</v>
      </c>
      <c r="E11" s="209" t="s">
        <v>5644</v>
      </c>
      <c r="F11" s="209" t="s">
        <v>9421</v>
      </c>
      <c r="G11" s="209" t="s">
        <v>5643</v>
      </c>
      <c r="H11" s="209">
        <v>3114003145</v>
      </c>
      <c r="I11" s="209">
        <v>311401001</v>
      </c>
      <c r="J11" s="209" t="s">
        <v>5385</v>
      </c>
      <c r="K11" s="209">
        <v>2282020</v>
      </c>
      <c r="L11" s="209">
        <v>75404</v>
      </c>
      <c r="M11" s="209">
        <v>14735000001</v>
      </c>
      <c r="N11" s="209">
        <v>14</v>
      </c>
      <c r="O11" s="209"/>
      <c r="P11" s="209"/>
      <c r="Q11" s="225">
        <v>1504429.75</v>
      </c>
      <c r="R11" s="209">
        <v>0</v>
      </c>
      <c r="S11" s="224">
        <v>16</v>
      </c>
      <c r="T11" s="180"/>
      <c r="U11" s="181"/>
    </row>
    <row r="12" spans="1:21" ht="344.25" thickBot="1">
      <c r="A12" s="182">
        <v>7</v>
      </c>
      <c r="B12" s="208" t="s">
        <v>5642</v>
      </c>
      <c r="C12" s="208" t="s">
        <v>5641</v>
      </c>
      <c r="D12" s="208" t="s">
        <v>9422</v>
      </c>
      <c r="E12" s="209" t="s">
        <v>5640</v>
      </c>
      <c r="F12" s="208" t="s">
        <v>5639</v>
      </c>
      <c r="G12" s="212" t="s">
        <v>5638</v>
      </c>
      <c r="H12" s="226">
        <v>3114008383</v>
      </c>
      <c r="I12" s="226">
        <v>311401001</v>
      </c>
      <c r="J12" s="226" t="s">
        <v>5637</v>
      </c>
      <c r="K12" s="226">
        <v>76812752</v>
      </c>
      <c r="L12" s="226">
        <v>75404</v>
      </c>
      <c r="M12" s="226">
        <v>14735000</v>
      </c>
      <c r="N12" s="226">
        <v>14</v>
      </c>
      <c r="O12" s="209" t="s">
        <v>5630</v>
      </c>
      <c r="P12" s="209" t="s">
        <v>5630</v>
      </c>
      <c r="Q12" s="213">
        <f>'[2]НЕДВИЖИМОЕ ИМУЩЕСТВО'!H104+'[2]ДВИЖИМОЕ ИМУЩЕСТВО'!E385</f>
        <v>0</v>
      </c>
      <c r="R12" s="213">
        <f>'[2]НЕДВИЖИМОЕ ИМУЩЕСТВО'!I104+'[2]ДВИЖИМОЕ ИМУЩЕСТВО'!F385</f>
        <v>0</v>
      </c>
      <c r="S12" s="208">
        <v>182</v>
      </c>
      <c r="T12" s="180"/>
      <c r="U12" s="181"/>
    </row>
    <row r="13" spans="1:21" ht="365.25" thickBot="1">
      <c r="A13" s="179">
        <v>8</v>
      </c>
      <c r="B13" s="227" t="s">
        <v>2787</v>
      </c>
      <c r="C13" s="227" t="s">
        <v>5636</v>
      </c>
      <c r="D13" s="227" t="s">
        <v>5635</v>
      </c>
      <c r="E13" s="209" t="s">
        <v>5634</v>
      </c>
      <c r="F13" s="227" t="s">
        <v>5633</v>
      </c>
      <c r="G13" s="228" t="s">
        <v>5632</v>
      </c>
      <c r="H13" s="229">
        <v>3114008376</v>
      </c>
      <c r="I13" s="229">
        <v>311401001</v>
      </c>
      <c r="J13" s="229" t="s">
        <v>5631</v>
      </c>
      <c r="K13" s="229">
        <v>41934625</v>
      </c>
      <c r="L13" s="229">
        <v>75404</v>
      </c>
      <c r="M13" s="229">
        <v>14735000001</v>
      </c>
      <c r="N13" s="229">
        <v>14</v>
      </c>
      <c r="O13" s="209" t="s">
        <v>5630</v>
      </c>
      <c r="P13" s="209" t="s">
        <v>5630</v>
      </c>
      <c r="Q13" s="230">
        <v>37593203.979999997</v>
      </c>
      <c r="R13" s="230">
        <v>2893918.07</v>
      </c>
      <c r="S13" s="231">
        <v>72</v>
      </c>
      <c r="T13" s="180"/>
      <c r="U13" s="181"/>
    </row>
    <row r="14" spans="1:21" ht="405">
      <c r="A14" s="182">
        <v>9</v>
      </c>
      <c r="B14" s="12" t="s">
        <v>5629</v>
      </c>
      <c r="C14" s="12" t="s">
        <v>9423</v>
      </c>
      <c r="D14" s="12" t="s">
        <v>5628</v>
      </c>
      <c r="E14" s="12" t="s">
        <v>5627</v>
      </c>
      <c r="F14" s="12" t="s">
        <v>5626</v>
      </c>
      <c r="G14" s="216" t="s">
        <v>5625</v>
      </c>
      <c r="H14" s="216">
        <v>3114003057</v>
      </c>
      <c r="I14" s="216">
        <v>311401001</v>
      </c>
      <c r="J14" s="216" t="s">
        <v>5356</v>
      </c>
      <c r="K14" s="216">
        <v>22231734</v>
      </c>
      <c r="L14" s="216">
        <v>81</v>
      </c>
      <c r="M14" s="216">
        <v>14735000001</v>
      </c>
      <c r="N14" s="216">
        <v>14</v>
      </c>
      <c r="O14" s="216" t="s">
        <v>5443</v>
      </c>
      <c r="P14" s="216" t="s">
        <v>5442</v>
      </c>
      <c r="Q14" s="232">
        <v>1919938.76</v>
      </c>
      <c r="R14" s="232">
        <v>158013.4</v>
      </c>
      <c r="S14" s="233">
        <v>23</v>
      </c>
      <c r="T14" s="180"/>
      <c r="U14" s="181"/>
    </row>
    <row r="15" spans="1:21" ht="409.6" thickBot="1">
      <c r="A15" s="179">
        <v>10</v>
      </c>
      <c r="B15" s="220" t="s">
        <v>5624</v>
      </c>
      <c r="C15" s="220" t="s">
        <v>5623</v>
      </c>
      <c r="D15" s="220" t="s">
        <v>5622</v>
      </c>
      <c r="E15" s="185" t="s">
        <v>5621</v>
      </c>
      <c r="F15" s="220" t="s">
        <v>5620</v>
      </c>
      <c r="G15" s="234">
        <v>1023101037728</v>
      </c>
      <c r="H15" s="216">
        <v>3114005985</v>
      </c>
      <c r="I15" s="216">
        <v>311401001</v>
      </c>
      <c r="J15" s="216" t="s">
        <v>5518</v>
      </c>
      <c r="K15" s="216">
        <v>41936133</v>
      </c>
      <c r="L15" s="216">
        <v>20903</v>
      </c>
      <c r="M15" s="216">
        <v>14735000</v>
      </c>
      <c r="N15" s="216">
        <v>14</v>
      </c>
      <c r="O15" s="235">
        <v>0</v>
      </c>
      <c r="P15" s="235">
        <v>0</v>
      </c>
      <c r="Q15" s="225">
        <v>35230072.609999999</v>
      </c>
      <c r="R15" s="225">
        <v>8205603.3700000001</v>
      </c>
      <c r="S15" s="224">
        <v>71</v>
      </c>
      <c r="T15" s="180"/>
      <c r="U15" s="181"/>
    </row>
    <row r="16" spans="1:21" ht="409.6" thickBot="1">
      <c r="A16" s="179">
        <v>12</v>
      </c>
      <c r="B16" s="220" t="s">
        <v>1159</v>
      </c>
      <c r="C16" s="220" t="s">
        <v>5619</v>
      </c>
      <c r="D16" s="220" t="s">
        <v>9424</v>
      </c>
      <c r="E16" s="220" t="s">
        <v>5618</v>
      </c>
      <c r="F16" s="220" t="s">
        <v>9425</v>
      </c>
      <c r="G16" s="209" t="s">
        <v>5617</v>
      </c>
      <c r="H16" s="209">
        <v>3114005664</v>
      </c>
      <c r="I16" s="209">
        <v>311401001</v>
      </c>
      <c r="J16" s="209" t="s">
        <v>5518</v>
      </c>
      <c r="K16" s="209">
        <v>41936179</v>
      </c>
      <c r="L16" s="209">
        <v>20903</v>
      </c>
      <c r="M16" s="209">
        <v>14735000001</v>
      </c>
      <c r="N16" s="209">
        <v>14</v>
      </c>
      <c r="O16" s="235">
        <v>0</v>
      </c>
      <c r="P16" s="235">
        <v>0</v>
      </c>
      <c r="Q16" s="225">
        <v>19431634.359999999</v>
      </c>
      <c r="R16" s="225">
        <v>577449.39</v>
      </c>
      <c r="S16" s="224" t="s">
        <v>6121</v>
      </c>
      <c r="T16" s="180"/>
      <c r="U16" s="181"/>
    </row>
    <row r="17" spans="1:21" ht="409.6" thickBot="1">
      <c r="A17" s="182">
        <v>13</v>
      </c>
      <c r="B17" s="220" t="s">
        <v>5616</v>
      </c>
      <c r="C17" s="220" t="s">
        <v>5615</v>
      </c>
      <c r="D17" s="220" t="s">
        <v>5614</v>
      </c>
      <c r="E17" s="185" t="s">
        <v>5613</v>
      </c>
      <c r="F17" s="220" t="s">
        <v>5612</v>
      </c>
      <c r="G17" s="236">
        <v>1023101037002</v>
      </c>
      <c r="H17" s="216">
        <v>3114005671</v>
      </c>
      <c r="I17" s="216">
        <v>311401001</v>
      </c>
      <c r="J17" s="216" t="s">
        <v>5518</v>
      </c>
      <c r="K17" s="216">
        <v>41936191</v>
      </c>
      <c r="L17" s="216">
        <v>20903</v>
      </c>
      <c r="M17" s="216">
        <v>14735000</v>
      </c>
      <c r="N17" s="216">
        <v>14</v>
      </c>
      <c r="O17" s="235">
        <v>0</v>
      </c>
      <c r="P17" s="235">
        <v>0</v>
      </c>
      <c r="Q17" s="235">
        <v>7508148.9400000004</v>
      </c>
      <c r="R17" s="235">
        <v>1258628.28</v>
      </c>
      <c r="S17" s="224">
        <v>64</v>
      </c>
      <c r="T17" s="180"/>
      <c r="U17" s="181"/>
    </row>
    <row r="18" spans="1:21" ht="409.6" thickBot="1">
      <c r="A18" s="179">
        <v>14</v>
      </c>
      <c r="B18" s="220" t="s">
        <v>5611</v>
      </c>
      <c r="C18" s="220" t="s">
        <v>5610</v>
      </c>
      <c r="D18" s="220" t="s">
        <v>9426</v>
      </c>
      <c r="E18" s="220" t="s">
        <v>5609</v>
      </c>
      <c r="F18" s="220" t="s">
        <v>5608</v>
      </c>
      <c r="G18" s="236">
        <v>1023101037398</v>
      </c>
      <c r="H18" s="216">
        <v>3114005777</v>
      </c>
      <c r="I18" s="216">
        <v>311401001</v>
      </c>
      <c r="J18" s="216" t="s">
        <v>5518</v>
      </c>
      <c r="K18" s="216">
        <v>22218886</v>
      </c>
      <c r="L18" s="216">
        <v>20903</v>
      </c>
      <c r="M18" s="216">
        <v>14735000</v>
      </c>
      <c r="N18" s="216">
        <v>14</v>
      </c>
      <c r="O18" s="235">
        <v>0</v>
      </c>
      <c r="P18" s="235">
        <v>0</v>
      </c>
      <c r="Q18" s="209">
        <v>16575593.66</v>
      </c>
      <c r="R18" s="209">
        <v>2601083.8199999998</v>
      </c>
      <c r="S18" s="224">
        <v>35</v>
      </c>
      <c r="T18" s="180"/>
      <c r="U18" s="237"/>
    </row>
    <row r="19" spans="1:21" ht="409.6" thickBot="1">
      <c r="A19" s="182">
        <v>15</v>
      </c>
      <c r="B19" s="12" t="s">
        <v>5607</v>
      </c>
      <c r="C19" s="12" t="s">
        <v>5606</v>
      </c>
      <c r="D19" s="220" t="s">
        <v>5605</v>
      </c>
      <c r="E19" s="220" t="s">
        <v>5604</v>
      </c>
      <c r="F19" s="12" t="s">
        <v>5603</v>
      </c>
      <c r="G19" s="236">
        <v>1023101037629</v>
      </c>
      <c r="H19" s="216">
        <v>3114005872</v>
      </c>
      <c r="I19" s="216">
        <v>311401001</v>
      </c>
      <c r="J19" s="216" t="s">
        <v>5544</v>
      </c>
      <c r="K19" s="216">
        <v>22218768</v>
      </c>
      <c r="L19" s="216">
        <v>20903</v>
      </c>
      <c r="M19" s="216">
        <v>14735000</v>
      </c>
      <c r="N19" s="216">
        <v>14</v>
      </c>
      <c r="O19" s="235">
        <v>0</v>
      </c>
      <c r="P19" s="235">
        <v>0</v>
      </c>
      <c r="Q19" s="209">
        <v>1921343.52</v>
      </c>
      <c r="R19" s="209">
        <v>160009.5</v>
      </c>
      <c r="S19" s="224">
        <v>15</v>
      </c>
      <c r="T19" s="180"/>
      <c r="U19" s="181"/>
    </row>
    <row r="20" spans="1:21" ht="409.6" thickBot="1">
      <c r="A20" s="179">
        <v>16</v>
      </c>
      <c r="B20" s="12" t="s">
        <v>5602</v>
      </c>
      <c r="C20" s="12" t="s">
        <v>5601</v>
      </c>
      <c r="D20" s="12" t="s">
        <v>5600</v>
      </c>
      <c r="E20" s="12" t="s">
        <v>5599</v>
      </c>
      <c r="F20" s="12" t="s">
        <v>5598</v>
      </c>
      <c r="G20" s="234">
        <v>1023101037651</v>
      </c>
      <c r="H20" s="216">
        <v>3114005689</v>
      </c>
      <c r="I20" s="216">
        <v>311401001</v>
      </c>
      <c r="J20" s="216" t="s">
        <v>5544</v>
      </c>
      <c r="K20" s="216">
        <v>22218053</v>
      </c>
      <c r="L20" s="216">
        <v>20903</v>
      </c>
      <c r="M20" s="216">
        <v>14735000</v>
      </c>
      <c r="N20" s="216">
        <v>14</v>
      </c>
      <c r="O20" s="238">
        <v>0</v>
      </c>
      <c r="P20" s="238">
        <v>0</v>
      </c>
      <c r="Q20" s="216">
        <v>8542728.9399999995</v>
      </c>
      <c r="R20" s="216">
        <v>3611408.88</v>
      </c>
      <c r="S20" s="233">
        <v>20.5</v>
      </c>
      <c r="T20" s="180"/>
      <c r="U20" s="181"/>
    </row>
    <row r="21" spans="1:21" ht="409.6" thickBot="1">
      <c r="A21" s="182">
        <v>17</v>
      </c>
      <c r="B21" s="12" t="s">
        <v>5597</v>
      </c>
      <c r="C21" s="12" t="s">
        <v>5596</v>
      </c>
      <c r="D21" s="12" t="s">
        <v>5595</v>
      </c>
      <c r="E21" s="189" t="s">
        <v>5594</v>
      </c>
      <c r="F21" s="220" t="s">
        <v>5593</v>
      </c>
      <c r="G21" s="236">
        <v>1023101037838</v>
      </c>
      <c r="H21" s="216">
        <v>3114006019</v>
      </c>
      <c r="I21" s="216">
        <v>311401001</v>
      </c>
      <c r="J21" s="216" t="s">
        <v>5518</v>
      </c>
      <c r="K21" s="216">
        <v>54654123</v>
      </c>
      <c r="L21" s="216">
        <v>20903</v>
      </c>
      <c r="M21" s="216">
        <v>14735000</v>
      </c>
      <c r="N21" s="216">
        <v>14</v>
      </c>
      <c r="O21" s="235">
        <v>0</v>
      </c>
      <c r="P21" s="235">
        <v>0</v>
      </c>
      <c r="Q21" s="209">
        <v>22848641.809999999</v>
      </c>
      <c r="R21" s="209">
        <v>1155019.55</v>
      </c>
      <c r="S21" s="224">
        <v>49.9</v>
      </c>
      <c r="T21" s="180"/>
      <c r="U21" s="181"/>
    </row>
    <row r="22" spans="1:21" ht="409.6" thickBot="1">
      <c r="A22" s="179">
        <v>18</v>
      </c>
      <c r="B22" s="12" t="s">
        <v>5592</v>
      </c>
      <c r="C22" s="12" t="s">
        <v>5591</v>
      </c>
      <c r="D22" s="220" t="s">
        <v>5590</v>
      </c>
      <c r="E22" s="185" t="s">
        <v>5589</v>
      </c>
      <c r="F22" s="220" t="s">
        <v>5588</v>
      </c>
      <c r="G22" s="236">
        <v>1023101037662</v>
      </c>
      <c r="H22" s="216">
        <v>3114005738</v>
      </c>
      <c r="I22" s="216">
        <v>311401001</v>
      </c>
      <c r="J22" s="216" t="s">
        <v>5518</v>
      </c>
      <c r="K22" s="216">
        <v>22217906</v>
      </c>
      <c r="L22" s="216">
        <v>20903</v>
      </c>
      <c r="M22" s="216">
        <v>14735000</v>
      </c>
      <c r="N22" s="216">
        <v>14</v>
      </c>
      <c r="O22" s="235">
        <v>0</v>
      </c>
      <c r="P22" s="235">
        <v>0</v>
      </c>
      <c r="Q22" s="235">
        <v>62332073.240000002</v>
      </c>
      <c r="R22" s="235">
        <v>40858843.359999999</v>
      </c>
      <c r="S22" s="224">
        <v>25.2</v>
      </c>
      <c r="T22" s="180"/>
      <c r="U22" s="181"/>
    </row>
    <row r="23" spans="1:21" ht="409.6" thickBot="1">
      <c r="A23" s="182">
        <v>19</v>
      </c>
      <c r="B23" s="220" t="s">
        <v>5587</v>
      </c>
      <c r="C23" s="220" t="s">
        <v>5586</v>
      </c>
      <c r="D23" s="220" t="s">
        <v>9427</v>
      </c>
      <c r="E23" s="185" t="s">
        <v>5585</v>
      </c>
      <c r="F23" s="220" t="s">
        <v>5584</v>
      </c>
      <c r="G23" s="236">
        <v>1023101037740</v>
      </c>
      <c r="H23" s="216">
        <v>3114005745</v>
      </c>
      <c r="I23" s="216">
        <v>311401001</v>
      </c>
      <c r="J23" s="216" t="s">
        <v>5518</v>
      </c>
      <c r="K23" s="216">
        <v>22218538</v>
      </c>
      <c r="L23" s="216">
        <v>20903</v>
      </c>
      <c r="M23" s="216">
        <v>14735000</v>
      </c>
      <c r="N23" s="216">
        <v>14</v>
      </c>
      <c r="O23" s="235">
        <v>0</v>
      </c>
      <c r="P23" s="235">
        <v>0</v>
      </c>
      <c r="Q23" s="209">
        <v>5313526.8899999997</v>
      </c>
      <c r="R23" s="209">
        <v>2800743.42</v>
      </c>
      <c r="S23" s="224">
        <v>24</v>
      </c>
      <c r="T23" s="180"/>
      <c r="U23" s="181"/>
    </row>
    <row r="24" spans="1:21" ht="409.6" thickBot="1">
      <c r="A24" s="179">
        <v>20</v>
      </c>
      <c r="B24" s="12" t="s">
        <v>5583</v>
      </c>
      <c r="C24" s="12" t="s">
        <v>5582</v>
      </c>
      <c r="D24" s="12" t="s">
        <v>5581</v>
      </c>
      <c r="E24" s="12" t="s">
        <v>5580</v>
      </c>
      <c r="F24" s="239" t="s">
        <v>5579</v>
      </c>
      <c r="G24" s="234">
        <v>1023101038124</v>
      </c>
      <c r="H24" s="216">
        <v>3114005760</v>
      </c>
      <c r="I24" s="216">
        <v>311401001</v>
      </c>
      <c r="J24" s="216" t="s">
        <v>5518</v>
      </c>
      <c r="K24" s="216">
        <v>22218248</v>
      </c>
      <c r="L24" s="216">
        <v>20903</v>
      </c>
      <c r="M24" s="216">
        <v>14735000</v>
      </c>
      <c r="N24" s="216">
        <v>14</v>
      </c>
      <c r="O24" s="216">
        <v>0</v>
      </c>
      <c r="P24" s="216">
        <v>0</v>
      </c>
      <c r="Q24" s="238">
        <v>8835642.5</v>
      </c>
      <c r="R24" s="238">
        <v>1890007.83</v>
      </c>
      <c r="S24" s="12">
        <v>26.5</v>
      </c>
      <c r="T24" s="180"/>
      <c r="U24" s="181"/>
    </row>
    <row r="25" spans="1:21" ht="409.6" thickBot="1">
      <c r="A25" s="182">
        <v>21</v>
      </c>
      <c r="B25" s="220" t="s">
        <v>5578</v>
      </c>
      <c r="C25" s="220" t="s">
        <v>5577</v>
      </c>
      <c r="D25" s="220" t="s">
        <v>5576</v>
      </c>
      <c r="E25" s="220" t="s">
        <v>5575</v>
      </c>
      <c r="F25" s="220" t="s">
        <v>5574</v>
      </c>
      <c r="G25" s="236">
        <v>1023101036837</v>
      </c>
      <c r="H25" s="216">
        <v>3114005992</v>
      </c>
      <c r="I25" s="216">
        <v>311401001</v>
      </c>
      <c r="J25" s="216" t="s">
        <v>5544</v>
      </c>
      <c r="K25" s="216">
        <v>22218366</v>
      </c>
      <c r="L25" s="216">
        <v>20903</v>
      </c>
      <c r="M25" s="216">
        <v>14735000</v>
      </c>
      <c r="N25" s="216">
        <v>14</v>
      </c>
      <c r="O25" s="235">
        <v>0</v>
      </c>
      <c r="P25" s="235">
        <v>0</v>
      </c>
      <c r="Q25" s="209">
        <v>7027432.2199999997</v>
      </c>
      <c r="R25" s="209">
        <v>4454837.2699999996</v>
      </c>
      <c r="S25" s="224">
        <v>15.5</v>
      </c>
      <c r="T25" s="180"/>
      <c r="U25" s="181"/>
    </row>
    <row r="26" spans="1:21" ht="409.6" thickBot="1">
      <c r="A26" s="179">
        <v>22</v>
      </c>
      <c r="B26" s="220" t="s">
        <v>5573</v>
      </c>
      <c r="C26" s="220" t="s">
        <v>5572</v>
      </c>
      <c r="D26" s="220" t="s">
        <v>9428</v>
      </c>
      <c r="E26" s="185" t="s">
        <v>5571</v>
      </c>
      <c r="F26" s="220" t="s">
        <v>5570</v>
      </c>
      <c r="G26" s="235" t="s">
        <v>9523</v>
      </c>
      <c r="H26" s="209">
        <v>3114005914</v>
      </c>
      <c r="I26" s="209">
        <v>311401001</v>
      </c>
      <c r="J26" s="209" t="s">
        <v>5518</v>
      </c>
      <c r="K26" s="209">
        <v>22218001</v>
      </c>
      <c r="L26" s="209">
        <v>20903</v>
      </c>
      <c r="M26" s="209">
        <v>14735000</v>
      </c>
      <c r="N26" s="209">
        <v>14</v>
      </c>
      <c r="O26" s="235">
        <v>0</v>
      </c>
      <c r="P26" s="235">
        <v>0</v>
      </c>
      <c r="Q26" s="235">
        <v>42262811.049999997</v>
      </c>
      <c r="R26" s="235">
        <v>21019236.539999999</v>
      </c>
      <c r="S26" s="224">
        <v>21.8</v>
      </c>
      <c r="T26" s="180"/>
      <c r="U26" s="181"/>
    </row>
    <row r="27" spans="1:21" ht="409.6" thickBot="1">
      <c r="A27" s="182">
        <v>23</v>
      </c>
      <c r="B27" s="12" t="s">
        <v>5569</v>
      </c>
      <c r="C27" s="12" t="s">
        <v>5568</v>
      </c>
      <c r="D27" s="12" t="s">
        <v>5567</v>
      </c>
      <c r="E27" s="189" t="s">
        <v>5566</v>
      </c>
      <c r="F27" s="220" t="s">
        <v>5565</v>
      </c>
      <c r="G27" s="236">
        <v>1023101037376</v>
      </c>
      <c r="H27" s="216">
        <v>3114005696</v>
      </c>
      <c r="I27" s="216">
        <v>311401001</v>
      </c>
      <c r="J27" s="216" t="s">
        <v>5544</v>
      </c>
      <c r="K27" s="216">
        <v>22218874</v>
      </c>
      <c r="L27" s="216">
        <v>20903</v>
      </c>
      <c r="M27" s="216">
        <v>14735000</v>
      </c>
      <c r="N27" s="216">
        <v>14</v>
      </c>
      <c r="O27" s="235">
        <v>0</v>
      </c>
      <c r="P27" s="235">
        <v>0</v>
      </c>
      <c r="Q27" s="235">
        <v>21405834.600000001</v>
      </c>
      <c r="R27" s="209">
        <v>2306416.2799999998</v>
      </c>
      <c r="S27" s="224">
        <v>22.9</v>
      </c>
      <c r="T27" s="180"/>
      <c r="U27" s="237"/>
    </row>
    <row r="28" spans="1:21" ht="409.6" thickBot="1">
      <c r="A28" s="179">
        <v>24</v>
      </c>
      <c r="B28" s="12" t="s">
        <v>5564</v>
      </c>
      <c r="C28" s="12" t="s">
        <v>5563</v>
      </c>
      <c r="D28" s="12" t="s">
        <v>5562</v>
      </c>
      <c r="E28" s="12" t="s">
        <v>5561</v>
      </c>
      <c r="F28" s="220" t="s">
        <v>5560</v>
      </c>
      <c r="G28" s="236">
        <v>1023101037574</v>
      </c>
      <c r="H28" s="216">
        <v>3114005921</v>
      </c>
      <c r="I28" s="216">
        <v>311401001</v>
      </c>
      <c r="J28" s="216" t="s">
        <v>5544</v>
      </c>
      <c r="K28" s="216">
        <v>22218521</v>
      </c>
      <c r="L28" s="216">
        <v>20903</v>
      </c>
      <c r="M28" s="216">
        <v>14735000</v>
      </c>
      <c r="N28" s="216">
        <v>14</v>
      </c>
      <c r="O28" s="235">
        <v>0</v>
      </c>
      <c r="P28" s="235">
        <v>0</v>
      </c>
      <c r="Q28" s="209">
        <v>3560257.38</v>
      </c>
      <c r="R28" s="209">
        <v>119958.62</v>
      </c>
      <c r="S28" s="224">
        <v>23.3</v>
      </c>
      <c r="T28" s="180"/>
      <c r="U28" s="181"/>
    </row>
    <row r="29" spans="1:21" ht="409.6" thickBot="1">
      <c r="A29" s="182">
        <v>25</v>
      </c>
      <c r="B29" s="12" t="s">
        <v>5559</v>
      </c>
      <c r="C29" s="12" t="s">
        <v>5558</v>
      </c>
      <c r="D29" s="12" t="s">
        <v>5557</v>
      </c>
      <c r="E29" s="189" t="s">
        <v>5556</v>
      </c>
      <c r="F29" s="220" t="s">
        <v>5555</v>
      </c>
      <c r="G29" s="236">
        <v>1023101037431</v>
      </c>
      <c r="H29" s="216">
        <v>3114005953</v>
      </c>
      <c r="I29" s="216">
        <v>311401001</v>
      </c>
      <c r="J29" s="216" t="s">
        <v>5544</v>
      </c>
      <c r="K29" s="216">
        <v>22218751</v>
      </c>
      <c r="L29" s="216">
        <v>20903</v>
      </c>
      <c r="M29" s="216">
        <v>14735000</v>
      </c>
      <c r="N29" s="216">
        <v>14</v>
      </c>
      <c r="O29" s="235">
        <v>0</v>
      </c>
      <c r="P29" s="235">
        <v>0</v>
      </c>
      <c r="Q29" s="209">
        <v>9245758.5700000003</v>
      </c>
      <c r="R29" s="209">
        <v>2996038.47</v>
      </c>
      <c r="S29" s="224">
        <v>25</v>
      </c>
      <c r="T29" s="180"/>
      <c r="U29" s="237"/>
    </row>
    <row r="30" spans="1:21" ht="409.6" thickBot="1">
      <c r="A30" s="179">
        <v>26</v>
      </c>
      <c r="B30" s="12" t="s">
        <v>5554</v>
      </c>
      <c r="C30" s="12" t="s">
        <v>5553</v>
      </c>
      <c r="D30" s="12" t="s">
        <v>5552</v>
      </c>
      <c r="E30" s="12" t="s">
        <v>5551</v>
      </c>
      <c r="F30" s="12" t="s">
        <v>5550</v>
      </c>
      <c r="G30" s="234">
        <v>1023101036860</v>
      </c>
      <c r="H30" s="216">
        <v>3114005939</v>
      </c>
      <c r="I30" s="216">
        <v>311401001</v>
      </c>
      <c r="J30" s="216" t="s">
        <v>5544</v>
      </c>
      <c r="K30" s="216">
        <v>22218194</v>
      </c>
      <c r="L30" s="216">
        <v>20903</v>
      </c>
      <c r="M30" s="216">
        <v>14735000</v>
      </c>
      <c r="N30" s="216">
        <v>14</v>
      </c>
      <c r="O30" s="238">
        <v>0</v>
      </c>
      <c r="P30" s="238">
        <v>0</v>
      </c>
      <c r="Q30" s="216">
        <v>0</v>
      </c>
      <c r="R30" s="238">
        <v>0</v>
      </c>
      <c r="S30" s="12">
        <v>0</v>
      </c>
      <c r="T30" s="180"/>
      <c r="U30" s="181"/>
    </row>
    <row r="31" spans="1:21" ht="409.6" thickBot="1">
      <c r="A31" s="182">
        <v>27</v>
      </c>
      <c r="B31" s="12" t="s">
        <v>5549</v>
      </c>
      <c r="C31" s="12" t="s">
        <v>5548</v>
      </c>
      <c r="D31" s="12" t="s">
        <v>5547</v>
      </c>
      <c r="E31" s="12" t="s">
        <v>5546</v>
      </c>
      <c r="F31" s="220" t="s">
        <v>5545</v>
      </c>
      <c r="G31" s="236">
        <v>1023101038113</v>
      </c>
      <c r="H31" s="216">
        <v>3114005897</v>
      </c>
      <c r="I31" s="216">
        <v>311401001</v>
      </c>
      <c r="J31" s="216" t="s">
        <v>5544</v>
      </c>
      <c r="K31" s="216">
        <v>22218780</v>
      </c>
      <c r="L31" s="216">
        <v>20903</v>
      </c>
      <c r="M31" s="216">
        <v>14735000</v>
      </c>
      <c r="N31" s="216">
        <v>14</v>
      </c>
      <c r="O31" s="235">
        <v>0</v>
      </c>
      <c r="P31" s="235">
        <v>0</v>
      </c>
      <c r="Q31" s="235">
        <v>0</v>
      </c>
      <c r="R31" s="209">
        <v>0</v>
      </c>
      <c r="S31" s="224">
        <v>0</v>
      </c>
      <c r="T31" s="180"/>
      <c r="U31" s="181"/>
    </row>
    <row r="32" spans="1:21" ht="409.6" thickBot="1">
      <c r="A32" s="179">
        <v>28</v>
      </c>
      <c r="B32" s="220" t="s">
        <v>5543</v>
      </c>
      <c r="C32" s="220" t="s">
        <v>5542</v>
      </c>
      <c r="D32" s="220" t="s">
        <v>5541</v>
      </c>
      <c r="E32" s="185" t="s">
        <v>5540</v>
      </c>
      <c r="F32" s="220" t="s">
        <v>5539</v>
      </c>
      <c r="G32" s="236">
        <v>1023101037057</v>
      </c>
      <c r="H32" s="216">
        <v>3114006001</v>
      </c>
      <c r="I32" s="216">
        <v>311401001</v>
      </c>
      <c r="J32" s="216" t="s">
        <v>5518</v>
      </c>
      <c r="K32" s="216">
        <v>22218797</v>
      </c>
      <c r="L32" s="216">
        <v>20903</v>
      </c>
      <c r="M32" s="216">
        <v>14735000</v>
      </c>
      <c r="N32" s="216">
        <v>14</v>
      </c>
      <c r="O32" s="235">
        <v>0</v>
      </c>
      <c r="P32" s="235">
        <v>0</v>
      </c>
      <c r="Q32" s="209">
        <v>23944652.420000002</v>
      </c>
      <c r="R32" s="235">
        <v>1892840.03</v>
      </c>
      <c r="S32" s="224">
        <v>41</v>
      </c>
      <c r="T32" s="240"/>
      <c r="U32" s="181"/>
    </row>
    <row r="33" spans="1:21" ht="409.5">
      <c r="A33" s="182">
        <v>29</v>
      </c>
      <c r="B33" s="12" t="s">
        <v>5538</v>
      </c>
      <c r="C33" s="12" t="s">
        <v>5537</v>
      </c>
      <c r="D33" s="12" t="s">
        <v>5536</v>
      </c>
      <c r="E33" s="12" t="s">
        <v>5535</v>
      </c>
      <c r="F33" s="12" t="s">
        <v>5534</v>
      </c>
      <c r="G33" s="234">
        <v>1023101036859</v>
      </c>
      <c r="H33" s="216">
        <v>3114004808</v>
      </c>
      <c r="I33" s="216">
        <v>311401001</v>
      </c>
      <c r="J33" s="216" t="s">
        <v>5518</v>
      </c>
      <c r="K33" s="216">
        <v>22218018</v>
      </c>
      <c r="L33" s="216">
        <v>20903</v>
      </c>
      <c r="M33" s="216">
        <v>14735000</v>
      </c>
      <c r="N33" s="216">
        <v>14</v>
      </c>
      <c r="O33" s="238">
        <v>0</v>
      </c>
      <c r="P33" s="238">
        <v>0</v>
      </c>
      <c r="Q33" s="238">
        <v>15696042.800000001</v>
      </c>
      <c r="R33" s="238">
        <v>12082320.960000001</v>
      </c>
      <c r="S33" s="12">
        <v>25</v>
      </c>
      <c r="T33" s="180"/>
      <c r="U33" s="181"/>
    </row>
    <row r="34" spans="1:21" ht="243.75" thickBot="1">
      <c r="A34" s="179">
        <v>30</v>
      </c>
      <c r="B34" s="12" t="s">
        <v>5533</v>
      </c>
      <c r="C34" s="12" t="s">
        <v>5532</v>
      </c>
      <c r="D34" s="12" t="s">
        <v>5531</v>
      </c>
      <c r="E34" s="12" t="s">
        <v>5530</v>
      </c>
      <c r="F34" s="241" t="s">
        <v>5529</v>
      </c>
      <c r="G34" s="234">
        <v>1023101036936</v>
      </c>
      <c r="H34" s="216">
        <v>3114002977</v>
      </c>
      <c r="I34" s="216">
        <v>311401001</v>
      </c>
      <c r="J34" s="216" t="s">
        <v>5363</v>
      </c>
      <c r="K34" s="216">
        <v>2103253</v>
      </c>
      <c r="L34" s="216">
        <v>75404</v>
      </c>
      <c r="M34" s="216">
        <v>14735000</v>
      </c>
      <c r="N34" s="216">
        <v>14</v>
      </c>
      <c r="O34" s="238">
        <v>0</v>
      </c>
      <c r="P34" s="238">
        <v>0</v>
      </c>
      <c r="Q34" s="238">
        <v>4426175.51</v>
      </c>
      <c r="R34" s="238">
        <v>746138.38</v>
      </c>
      <c r="S34" s="233">
        <v>51</v>
      </c>
      <c r="T34" s="180"/>
      <c r="U34" s="181"/>
    </row>
    <row r="35" spans="1:21" ht="409.6" thickBot="1">
      <c r="A35" s="182">
        <v>31</v>
      </c>
      <c r="B35" s="220" t="s">
        <v>5528</v>
      </c>
      <c r="C35" s="220" t="s">
        <v>5527</v>
      </c>
      <c r="D35" s="220" t="s">
        <v>5526</v>
      </c>
      <c r="E35" s="12" t="s">
        <v>5525</v>
      </c>
      <c r="F35" s="220" t="s">
        <v>5524</v>
      </c>
      <c r="G35" s="236">
        <v>1023101038212</v>
      </c>
      <c r="H35" s="216">
        <v>3114005720</v>
      </c>
      <c r="I35" s="216">
        <v>311401001</v>
      </c>
      <c r="J35" s="216" t="s">
        <v>5518</v>
      </c>
      <c r="K35" s="216">
        <v>22217912</v>
      </c>
      <c r="L35" s="216">
        <v>20903</v>
      </c>
      <c r="M35" s="216">
        <v>14735000</v>
      </c>
      <c r="N35" s="216">
        <v>14</v>
      </c>
      <c r="O35" s="235">
        <v>0</v>
      </c>
      <c r="P35" s="235">
        <v>0</v>
      </c>
      <c r="Q35" s="235">
        <v>16748856.359999999</v>
      </c>
      <c r="R35" s="235">
        <v>4275627.8099999996</v>
      </c>
      <c r="S35" s="224">
        <v>43.7</v>
      </c>
      <c r="T35" s="180"/>
      <c r="U35" s="181"/>
    </row>
    <row r="36" spans="1:21" ht="409.6" thickBot="1">
      <c r="A36" s="179">
        <v>32</v>
      </c>
      <c r="B36" s="12" t="s">
        <v>5523</v>
      </c>
      <c r="C36" s="12" t="s">
        <v>5522</v>
      </c>
      <c r="D36" s="12" t="s">
        <v>5521</v>
      </c>
      <c r="E36" s="12" t="s">
        <v>5520</v>
      </c>
      <c r="F36" s="12" t="s">
        <v>5519</v>
      </c>
      <c r="G36" s="234">
        <v>1023101036485</v>
      </c>
      <c r="H36" s="216">
        <v>3114005713</v>
      </c>
      <c r="I36" s="216">
        <v>311401001</v>
      </c>
      <c r="J36" s="216" t="s">
        <v>5518</v>
      </c>
      <c r="K36" s="216">
        <v>22218165</v>
      </c>
      <c r="L36" s="216">
        <v>20903</v>
      </c>
      <c r="M36" s="216">
        <v>14735000</v>
      </c>
      <c r="N36" s="216">
        <v>14</v>
      </c>
      <c r="O36" s="238">
        <v>0</v>
      </c>
      <c r="P36" s="238">
        <v>0</v>
      </c>
      <c r="Q36" s="238">
        <v>65222158.950000003</v>
      </c>
      <c r="R36" s="238">
        <v>3296011.51</v>
      </c>
      <c r="S36" s="12">
        <v>33</v>
      </c>
      <c r="T36" s="180"/>
      <c r="U36" s="181"/>
    </row>
    <row r="37" spans="1:21" ht="364.5">
      <c r="A37" s="182">
        <v>33</v>
      </c>
      <c r="B37" s="12" t="s">
        <v>9429</v>
      </c>
      <c r="C37" s="12" t="s">
        <v>5517</v>
      </c>
      <c r="D37" s="12" t="s">
        <v>5516</v>
      </c>
      <c r="E37" s="12" t="s">
        <v>9430</v>
      </c>
      <c r="F37" s="12" t="s">
        <v>5515</v>
      </c>
      <c r="G37" s="234">
        <v>1023101038091</v>
      </c>
      <c r="H37" s="216">
        <v>114005826</v>
      </c>
      <c r="I37" s="234">
        <v>311401001</v>
      </c>
      <c r="J37" s="216">
        <v>7.8</v>
      </c>
      <c r="K37" s="216">
        <v>50978840</v>
      </c>
      <c r="L37" s="216">
        <v>20903</v>
      </c>
      <c r="M37" s="216">
        <v>14735000</v>
      </c>
      <c r="N37" s="216">
        <v>14</v>
      </c>
      <c r="O37" s="216" t="s">
        <v>5457</v>
      </c>
      <c r="P37" s="216" t="s">
        <v>5457</v>
      </c>
      <c r="Q37" s="238">
        <v>606996.9</v>
      </c>
      <c r="R37" s="238">
        <v>268363.40999999997</v>
      </c>
      <c r="S37" s="12">
        <v>8</v>
      </c>
      <c r="T37" s="180"/>
      <c r="U37" s="181"/>
    </row>
    <row r="38" spans="1:21" ht="409.6" thickBot="1">
      <c r="A38" s="179">
        <v>34</v>
      </c>
      <c r="B38" s="12" t="s">
        <v>5514</v>
      </c>
      <c r="C38" s="12" t="s">
        <v>5513</v>
      </c>
      <c r="D38" s="12" t="s">
        <v>9431</v>
      </c>
      <c r="E38" s="12" t="s">
        <v>5512</v>
      </c>
      <c r="F38" s="12" t="s">
        <v>5511</v>
      </c>
      <c r="G38" s="234">
        <v>1023101037277</v>
      </c>
      <c r="H38" s="216">
        <v>3114005833</v>
      </c>
      <c r="I38" s="216">
        <v>311401001</v>
      </c>
      <c r="J38" s="216">
        <v>17</v>
      </c>
      <c r="K38" s="216">
        <v>10433295</v>
      </c>
      <c r="L38" s="216">
        <v>20903</v>
      </c>
      <c r="M38" s="216">
        <v>14735000</v>
      </c>
      <c r="N38" s="216">
        <v>14</v>
      </c>
      <c r="O38" s="216" t="s">
        <v>5457</v>
      </c>
      <c r="P38" s="216" t="s">
        <v>5457</v>
      </c>
      <c r="Q38" s="238">
        <v>1328867.58</v>
      </c>
      <c r="R38" s="238">
        <v>113648.53</v>
      </c>
      <c r="S38" s="12">
        <v>17</v>
      </c>
      <c r="T38" s="180"/>
      <c r="U38" s="181"/>
    </row>
    <row r="39" spans="1:21" ht="409.6" thickBot="1">
      <c r="A39" s="182">
        <v>35</v>
      </c>
      <c r="B39" s="220" t="s">
        <v>5510</v>
      </c>
      <c r="C39" s="12" t="s">
        <v>5509</v>
      </c>
      <c r="D39" s="12" t="s">
        <v>9432</v>
      </c>
      <c r="E39" s="12" t="s">
        <v>5508</v>
      </c>
      <c r="F39" s="242" t="s">
        <v>5507</v>
      </c>
      <c r="G39" s="234">
        <v>1023101036606</v>
      </c>
      <c r="H39" s="216">
        <v>3114005858</v>
      </c>
      <c r="I39" s="234">
        <v>311401001</v>
      </c>
      <c r="J39" s="216">
        <v>11</v>
      </c>
      <c r="K39" s="216">
        <v>50978886</v>
      </c>
      <c r="L39" s="216">
        <v>20903</v>
      </c>
      <c r="M39" s="216">
        <v>14735000</v>
      </c>
      <c r="N39" s="216">
        <v>14</v>
      </c>
      <c r="O39" s="216" t="s">
        <v>5457</v>
      </c>
      <c r="P39" s="216" t="s">
        <v>5457</v>
      </c>
      <c r="Q39" s="238">
        <v>4691520.3600000003</v>
      </c>
      <c r="R39" s="238">
        <v>1944128.05</v>
      </c>
      <c r="S39" s="12">
        <v>11</v>
      </c>
      <c r="T39" s="180"/>
      <c r="U39" s="181"/>
    </row>
    <row r="40" spans="1:21" ht="409.6" thickBot="1">
      <c r="A40" s="179">
        <v>36</v>
      </c>
      <c r="B40" s="12" t="s">
        <v>5506</v>
      </c>
      <c r="C40" s="12" t="s">
        <v>5505</v>
      </c>
      <c r="D40" s="12" t="s">
        <v>5504</v>
      </c>
      <c r="E40" s="243" t="s">
        <v>5503</v>
      </c>
      <c r="F40" s="244" t="s">
        <v>5502</v>
      </c>
      <c r="G40" s="234">
        <v>1023101036628</v>
      </c>
      <c r="H40" s="216">
        <v>3114005840</v>
      </c>
      <c r="I40" s="216">
        <v>311401001</v>
      </c>
      <c r="J40" s="216">
        <v>6</v>
      </c>
      <c r="K40" s="216">
        <v>50978863</v>
      </c>
      <c r="L40" s="216">
        <v>20903</v>
      </c>
      <c r="M40" s="216">
        <v>14735000</v>
      </c>
      <c r="N40" s="216">
        <v>14</v>
      </c>
      <c r="O40" s="216" t="s">
        <v>5457</v>
      </c>
      <c r="P40" s="216" t="s">
        <v>5457</v>
      </c>
      <c r="Q40" s="238">
        <v>1030496.68</v>
      </c>
      <c r="R40" s="238">
        <v>608086.69999999995</v>
      </c>
      <c r="S40" s="12">
        <v>6</v>
      </c>
      <c r="T40" s="180"/>
      <c r="U40" s="181"/>
    </row>
    <row r="41" spans="1:21" ht="409.6" thickBot="1">
      <c r="A41" s="182">
        <v>37</v>
      </c>
      <c r="B41" s="12" t="s">
        <v>1920</v>
      </c>
      <c r="C41" s="12" t="s">
        <v>5501</v>
      </c>
      <c r="D41" s="12" t="s">
        <v>9433</v>
      </c>
      <c r="E41" s="12" t="s">
        <v>5500</v>
      </c>
      <c r="F41" s="12" t="s">
        <v>5499</v>
      </c>
      <c r="G41" s="234">
        <v>1023101038400</v>
      </c>
      <c r="H41" s="216">
        <v>3114006033</v>
      </c>
      <c r="I41" s="216">
        <v>311401001</v>
      </c>
      <c r="J41" s="216">
        <v>47.7</v>
      </c>
      <c r="K41" s="216">
        <v>41936239</v>
      </c>
      <c r="L41" s="216">
        <v>20903</v>
      </c>
      <c r="M41" s="216">
        <v>14735000</v>
      </c>
      <c r="N41" s="216">
        <v>14</v>
      </c>
      <c r="O41" s="216" t="s">
        <v>5457</v>
      </c>
      <c r="P41" s="209" t="s">
        <v>5457</v>
      </c>
      <c r="Q41" s="235">
        <v>84899391.840000004</v>
      </c>
      <c r="R41" s="235">
        <v>80785566.439999998</v>
      </c>
      <c r="S41" s="224">
        <v>55.8</v>
      </c>
      <c r="T41" s="180"/>
      <c r="U41" s="181"/>
    </row>
    <row r="42" spans="1:21" ht="409.6" thickBot="1">
      <c r="A42" s="179">
        <v>38</v>
      </c>
      <c r="B42" s="12" t="s">
        <v>5498</v>
      </c>
      <c r="C42" s="12" t="s">
        <v>5497</v>
      </c>
      <c r="D42" s="12" t="s">
        <v>9434</v>
      </c>
      <c r="E42" s="243" t="s">
        <v>5496</v>
      </c>
      <c r="F42" s="242" t="s">
        <v>5495</v>
      </c>
      <c r="G42" s="234">
        <v>1023101037486</v>
      </c>
      <c r="H42" s="216">
        <v>3114006040</v>
      </c>
      <c r="I42" s="216">
        <v>311401001</v>
      </c>
      <c r="J42" s="216">
        <v>39</v>
      </c>
      <c r="K42" s="216">
        <v>41936251</v>
      </c>
      <c r="L42" s="216">
        <v>20903</v>
      </c>
      <c r="M42" s="216">
        <v>14735000</v>
      </c>
      <c r="N42" s="216">
        <v>14</v>
      </c>
      <c r="O42" s="216" t="s">
        <v>5457</v>
      </c>
      <c r="P42" s="216" t="s">
        <v>5457</v>
      </c>
      <c r="Q42" s="238">
        <v>3014276.2</v>
      </c>
      <c r="R42" s="238">
        <v>0</v>
      </c>
      <c r="S42" s="12">
        <v>38</v>
      </c>
      <c r="T42" s="180"/>
      <c r="U42" s="181"/>
    </row>
    <row r="43" spans="1:21" ht="409.5">
      <c r="A43" s="182">
        <v>39</v>
      </c>
      <c r="B43" s="245" t="s">
        <v>9435</v>
      </c>
      <c r="C43" s="12" t="s">
        <v>5494</v>
      </c>
      <c r="D43" s="12" t="s">
        <v>5493</v>
      </c>
      <c r="E43" s="243" t="s">
        <v>9436</v>
      </c>
      <c r="F43" s="12" t="s">
        <v>5492</v>
      </c>
      <c r="G43" s="234">
        <v>1023101037563</v>
      </c>
      <c r="H43" s="216">
        <v>3114006058</v>
      </c>
      <c r="I43" s="216">
        <v>311401001</v>
      </c>
      <c r="J43" s="238">
        <v>46</v>
      </c>
      <c r="K43" s="216">
        <v>41936274</v>
      </c>
      <c r="L43" s="216">
        <v>2093</v>
      </c>
      <c r="M43" s="216">
        <v>14735000</v>
      </c>
      <c r="N43" s="216">
        <v>14</v>
      </c>
      <c r="O43" s="216" t="s">
        <v>5457</v>
      </c>
      <c r="P43" s="216" t="s">
        <v>5457</v>
      </c>
      <c r="Q43" s="238">
        <v>5531531</v>
      </c>
      <c r="R43" s="238">
        <v>300060.3</v>
      </c>
      <c r="S43" s="12">
        <v>46</v>
      </c>
      <c r="T43" s="180"/>
      <c r="U43" s="181"/>
    </row>
    <row r="44" spans="1:21" ht="409.6" thickBot="1">
      <c r="A44" s="179">
        <v>40</v>
      </c>
      <c r="B44" s="12" t="s">
        <v>5491</v>
      </c>
      <c r="C44" s="243" t="s">
        <v>5490</v>
      </c>
      <c r="D44" s="246" t="s">
        <v>9437</v>
      </c>
      <c r="E44" s="243" t="s">
        <v>5489</v>
      </c>
      <c r="F44" s="12" t="s">
        <v>5488</v>
      </c>
      <c r="G44" s="234">
        <v>1023101036970</v>
      </c>
      <c r="H44" s="247">
        <v>3114006065</v>
      </c>
      <c r="I44" s="247">
        <v>311401001</v>
      </c>
      <c r="J44" s="238">
        <v>26.3</v>
      </c>
      <c r="K44" s="216">
        <v>22218679</v>
      </c>
      <c r="L44" s="216">
        <v>20903</v>
      </c>
      <c r="M44" s="216">
        <v>14735000</v>
      </c>
      <c r="N44" s="216">
        <v>14</v>
      </c>
      <c r="O44" s="216" t="s">
        <v>5457</v>
      </c>
      <c r="P44" s="216" t="s">
        <v>5457</v>
      </c>
      <c r="Q44" s="238">
        <v>5556459.1200000001</v>
      </c>
      <c r="R44" s="238">
        <v>1393526.44</v>
      </c>
      <c r="S44" s="12">
        <v>32.799999999999997</v>
      </c>
      <c r="T44" s="180"/>
      <c r="U44" s="181"/>
    </row>
    <row r="45" spans="1:21" ht="409.5">
      <c r="A45" s="182">
        <v>41</v>
      </c>
      <c r="B45" s="12" t="s">
        <v>5487</v>
      </c>
      <c r="C45" s="12" t="s">
        <v>5486</v>
      </c>
      <c r="D45" s="12" t="s">
        <v>5485</v>
      </c>
      <c r="E45" s="243" t="s">
        <v>5484</v>
      </c>
      <c r="F45" s="12" t="s">
        <v>5483</v>
      </c>
      <c r="G45" s="234">
        <v>1023101037310</v>
      </c>
      <c r="H45" s="216">
        <v>3114006072</v>
      </c>
      <c r="I45" s="216">
        <v>311401001</v>
      </c>
      <c r="J45" s="216">
        <v>50.3</v>
      </c>
      <c r="K45" s="216">
        <v>50978923</v>
      </c>
      <c r="L45" s="216">
        <v>20903</v>
      </c>
      <c r="M45" s="216">
        <v>14735000</v>
      </c>
      <c r="N45" s="216">
        <v>14</v>
      </c>
      <c r="O45" s="216" t="s">
        <v>5457</v>
      </c>
      <c r="P45" s="216" t="s">
        <v>5457</v>
      </c>
      <c r="Q45" s="238">
        <v>8120244</v>
      </c>
      <c r="R45" s="238">
        <v>353539.2</v>
      </c>
      <c r="S45" s="12">
        <v>50</v>
      </c>
      <c r="T45" s="180"/>
      <c r="U45" s="181"/>
    </row>
    <row r="46" spans="1:21" ht="409.6" thickBot="1">
      <c r="A46" s="179">
        <v>42</v>
      </c>
      <c r="B46" s="12" t="s">
        <v>9438</v>
      </c>
      <c r="C46" s="12" t="s">
        <v>5482</v>
      </c>
      <c r="D46" s="12" t="s">
        <v>5481</v>
      </c>
      <c r="E46" s="243" t="s">
        <v>9439</v>
      </c>
      <c r="F46" s="242" t="s">
        <v>5480</v>
      </c>
      <c r="G46" s="234">
        <v>1023101037497</v>
      </c>
      <c r="H46" s="216">
        <v>3114005784</v>
      </c>
      <c r="I46" s="216">
        <v>311401001</v>
      </c>
      <c r="J46" s="216">
        <v>57.7</v>
      </c>
      <c r="K46" s="216">
        <v>50979029</v>
      </c>
      <c r="L46" s="216">
        <v>20903</v>
      </c>
      <c r="M46" s="216">
        <v>14735000</v>
      </c>
      <c r="N46" s="216">
        <v>14</v>
      </c>
      <c r="O46" s="216" t="s">
        <v>5457</v>
      </c>
      <c r="P46" s="216" t="s">
        <v>5457</v>
      </c>
      <c r="Q46" s="238">
        <v>13882584</v>
      </c>
      <c r="R46" s="238">
        <v>461886.58</v>
      </c>
      <c r="S46" s="12">
        <v>23.8</v>
      </c>
      <c r="T46" s="180"/>
      <c r="U46" s="181"/>
    </row>
    <row r="47" spans="1:21" ht="409.5">
      <c r="A47" s="182">
        <v>43</v>
      </c>
      <c r="B47" s="12" t="s">
        <v>5479</v>
      </c>
      <c r="C47" s="12" t="s">
        <v>5478</v>
      </c>
      <c r="D47" s="12" t="s">
        <v>5477</v>
      </c>
      <c r="E47" s="243" t="s">
        <v>5476</v>
      </c>
      <c r="F47" s="242" t="s">
        <v>5475</v>
      </c>
      <c r="G47" s="234">
        <v>1023101037486</v>
      </c>
      <c r="H47" s="216">
        <v>3114006107</v>
      </c>
      <c r="I47" s="216">
        <v>311401001</v>
      </c>
      <c r="J47" s="216">
        <v>27</v>
      </c>
      <c r="K47" s="216">
        <v>22218544</v>
      </c>
      <c r="L47" s="216">
        <v>72</v>
      </c>
      <c r="M47" s="216">
        <v>14735000</v>
      </c>
      <c r="N47" s="216">
        <v>14</v>
      </c>
      <c r="O47" s="216" t="s">
        <v>5457</v>
      </c>
      <c r="P47" s="216" t="s">
        <v>5457</v>
      </c>
      <c r="Q47" s="238">
        <v>11996079.35</v>
      </c>
      <c r="R47" s="238">
        <v>5272739.62</v>
      </c>
      <c r="S47" s="12">
        <v>27.6</v>
      </c>
      <c r="T47" s="180"/>
      <c r="U47" s="181"/>
    </row>
    <row r="48" spans="1:21" ht="409.6" thickBot="1">
      <c r="A48" s="179">
        <v>44</v>
      </c>
      <c r="B48" s="12" t="s">
        <v>5474</v>
      </c>
      <c r="C48" s="243" t="s">
        <v>5473</v>
      </c>
      <c r="D48" s="243" t="s">
        <v>5472</v>
      </c>
      <c r="E48" s="243" t="s">
        <v>9440</v>
      </c>
      <c r="F48" s="12" t="s">
        <v>5471</v>
      </c>
      <c r="G48" s="234">
        <v>1023101037079</v>
      </c>
      <c r="H48" s="247">
        <v>3114006121</v>
      </c>
      <c r="I48" s="247">
        <v>311401001</v>
      </c>
      <c r="J48" s="216">
        <v>8</v>
      </c>
      <c r="K48" s="216">
        <v>41934499</v>
      </c>
      <c r="L48" s="216">
        <v>20903</v>
      </c>
      <c r="M48" s="216">
        <v>14735000</v>
      </c>
      <c r="N48" s="216">
        <v>14</v>
      </c>
      <c r="O48" s="209" t="s">
        <v>5457</v>
      </c>
      <c r="P48" s="209" t="s">
        <v>5457</v>
      </c>
      <c r="Q48" s="235">
        <v>7616969.7000000002</v>
      </c>
      <c r="R48" s="235">
        <v>1550814.44</v>
      </c>
      <c r="S48" s="224">
        <v>8</v>
      </c>
      <c r="T48" s="180"/>
      <c r="U48" s="181"/>
    </row>
    <row r="49" spans="1:21" ht="409.6" thickBot="1">
      <c r="A49" s="182">
        <v>45</v>
      </c>
      <c r="B49" s="12" t="s">
        <v>5470</v>
      </c>
      <c r="C49" s="243" t="s">
        <v>5469</v>
      </c>
      <c r="D49" s="248" t="s">
        <v>5468</v>
      </c>
      <c r="E49" s="248" t="s">
        <v>5467</v>
      </c>
      <c r="F49" s="12" t="s">
        <v>9441</v>
      </c>
      <c r="G49" s="234">
        <v>1023101037145</v>
      </c>
      <c r="H49" s="247">
        <v>3114006139</v>
      </c>
      <c r="I49" s="247">
        <v>311401001</v>
      </c>
      <c r="J49" s="216">
        <v>10</v>
      </c>
      <c r="K49" s="216">
        <v>22218685</v>
      </c>
      <c r="L49" s="216">
        <v>20903</v>
      </c>
      <c r="M49" s="216">
        <v>14735000</v>
      </c>
      <c r="N49" s="216">
        <v>14</v>
      </c>
      <c r="O49" s="209" t="s">
        <v>5457</v>
      </c>
      <c r="P49" s="209" t="s">
        <v>5457</v>
      </c>
      <c r="Q49" s="209">
        <v>3828098.33</v>
      </c>
      <c r="R49" s="209">
        <v>195266.83</v>
      </c>
      <c r="S49" s="224">
        <v>10</v>
      </c>
      <c r="T49" s="180"/>
      <c r="U49" s="181"/>
    </row>
    <row r="50" spans="1:21" ht="409.6" thickBot="1">
      <c r="A50" s="179">
        <v>46</v>
      </c>
      <c r="B50" s="12" t="s">
        <v>5466</v>
      </c>
      <c r="C50" s="243" t="s">
        <v>5465</v>
      </c>
      <c r="D50" s="243" t="s">
        <v>5464</v>
      </c>
      <c r="E50" s="243" t="s">
        <v>5463</v>
      </c>
      <c r="F50" s="12" t="s">
        <v>5462</v>
      </c>
      <c r="G50" s="234">
        <v>1023101036914</v>
      </c>
      <c r="H50" s="247">
        <v>3114006160</v>
      </c>
      <c r="I50" s="234">
        <v>311401001</v>
      </c>
      <c r="J50" s="216">
        <v>11</v>
      </c>
      <c r="K50" s="216">
        <v>41934660</v>
      </c>
      <c r="L50" s="216">
        <v>20903</v>
      </c>
      <c r="M50" s="216">
        <v>14735000</v>
      </c>
      <c r="N50" s="216">
        <v>14</v>
      </c>
      <c r="O50" s="216" t="s">
        <v>5457</v>
      </c>
      <c r="P50" s="209" t="s">
        <v>5457</v>
      </c>
      <c r="Q50" s="209">
        <v>8461236.1799999997</v>
      </c>
      <c r="R50" s="209">
        <v>7444588.4900000002</v>
      </c>
      <c r="S50" s="224">
        <v>13.3</v>
      </c>
      <c r="T50" s="180"/>
      <c r="U50" s="181"/>
    </row>
    <row r="51" spans="1:21" ht="409.5">
      <c r="A51" s="182">
        <v>47</v>
      </c>
      <c r="B51" s="12" t="s">
        <v>5461</v>
      </c>
      <c r="C51" s="243" t="s">
        <v>5460</v>
      </c>
      <c r="D51" s="243" t="s">
        <v>9442</v>
      </c>
      <c r="E51" s="243" t="s">
        <v>5459</v>
      </c>
      <c r="F51" s="12" t="s">
        <v>5458</v>
      </c>
      <c r="G51" s="234">
        <v>1023101036540</v>
      </c>
      <c r="H51" s="247">
        <v>3114005819</v>
      </c>
      <c r="I51" s="247">
        <v>311401001</v>
      </c>
      <c r="J51" s="216">
        <v>10</v>
      </c>
      <c r="K51" s="216">
        <v>22218939</v>
      </c>
      <c r="L51" s="216">
        <v>20903</v>
      </c>
      <c r="M51" s="216">
        <v>14735000</v>
      </c>
      <c r="N51" s="216">
        <v>14</v>
      </c>
      <c r="O51" s="216" t="s">
        <v>5457</v>
      </c>
      <c r="P51" s="216" t="s">
        <v>5457</v>
      </c>
      <c r="Q51" s="238">
        <v>727263.72</v>
      </c>
      <c r="R51" s="238">
        <v>366435.09</v>
      </c>
      <c r="S51" s="12">
        <v>9</v>
      </c>
      <c r="T51" s="180"/>
      <c r="U51" s="181"/>
    </row>
    <row r="52" spans="1:21" ht="365.25" thickBot="1">
      <c r="A52" s="179">
        <v>48</v>
      </c>
      <c r="B52" s="12" t="s">
        <v>9443</v>
      </c>
      <c r="C52" s="12" t="s">
        <v>9444</v>
      </c>
      <c r="D52" s="12" t="s">
        <v>9445</v>
      </c>
      <c r="E52" s="12" t="s">
        <v>9446</v>
      </c>
      <c r="F52" s="12" t="s">
        <v>9447</v>
      </c>
      <c r="G52" s="216" t="s">
        <v>9448</v>
      </c>
      <c r="H52" s="216">
        <v>3114009595</v>
      </c>
      <c r="I52" s="216">
        <v>311401001</v>
      </c>
      <c r="J52" s="216" t="s">
        <v>9449</v>
      </c>
      <c r="K52" s="216">
        <v>86745181</v>
      </c>
      <c r="L52" s="216">
        <v>65243</v>
      </c>
      <c r="M52" s="216">
        <v>14735000</v>
      </c>
      <c r="N52" s="216">
        <v>14</v>
      </c>
      <c r="O52" s="216">
        <v>585036</v>
      </c>
      <c r="P52" s="216">
        <v>100</v>
      </c>
      <c r="Q52" s="216">
        <v>4833110.6399999997</v>
      </c>
      <c r="R52" s="216">
        <v>2459690.56</v>
      </c>
      <c r="S52" s="12">
        <v>10</v>
      </c>
      <c r="T52" s="180"/>
      <c r="U52" s="181"/>
    </row>
    <row r="53" spans="1:21" ht="409.6" thickBot="1">
      <c r="A53" s="182">
        <v>49</v>
      </c>
      <c r="B53" s="220" t="s">
        <v>9450</v>
      </c>
      <c r="C53" s="220" t="s">
        <v>5354</v>
      </c>
      <c r="D53" s="209" t="s">
        <v>9451</v>
      </c>
      <c r="E53" s="220" t="s">
        <v>5456</v>
      </c>
      <c r="F53" s="220" t="s">
        <v>9452</v>
      </c>
      <c r="G53" s="249">
        <v>1133114000271</v>
      </c>
      <c r="H53" s="209">
        <v>3114010600</v>
      </c>
      <c r="I53" s="209">
        <v>311401001</v>
      </c>
      <c r="J53" s="209" t="s">
        <v>5455</v>
      </c>
      <c r="K53" s="209">
        <v>22223539</v>
      </c>
      <c r="L53" s="209">
        <v>75404</v>
      </c>
      <c r="M53" s="209">
        <v>14735000001</v>
      </c>
      <c r="N53" s="209">
        <v>14</v>
      </c>
      <c r="O53" s="209">
        <v>0</v>
      </c>
      <c r="P53" s="209">
        <v>0</v>
      </c>
      <c r="Q53" s="235">
        <f>'[3]НЕДВИЖИМОЕ ИМУЩЕСТВО'!H67+'[3]ДВИЖИМОЕ ИМУЩЕСТВО'!E115+'[3]ДВИЖИМОЕ ИМУЩЕСТВО'!E194</f>
        <v>63000</v>
      </c>
      <c r="R53" s="235">
        <f>'[3]НЕДВИЖИМОЕ ИМУЩЕСТВО'!I67+'[3]ДВИЖИМОЕ ИМУЩЕСТВО'!F115+'[3]ДВИЖИМОЕ ИМУЩЕСТВО'!F194</f>
        <v>0</v>
      </c>
      <c r="S53" s="250">
        <v>172.9</v>
      </c>
      <c r="T53" s="180"/>
      <c r="U53" s="181"/>
    </row>
    <row r="54" spans="1:21" ht="237.75" customHeight="1" thickBot="1">
      <c r="A54" s="179">
        <v>50</v>
      </c>
      <c r="B54" s="220" t="s">
        <v>9453</v>
      </c>
      <c r="C54" s="220" t="s">
        <v>5361</v>
      </c>
      <c r="D54" s="220" t="s">
        <v>9454</v>
      </c>
      <c r="E54" s="220" t="s">
        <v>9455</v>
      </c>
      <c r="F54" s="220" t="s">
        <v>9418</v>
      </c>
      <c r="G54" s="209" t="s">
        <v>9456</v>
      </c>
      <c r="H54" s="209">
        <v>3114005424</v>
      </c>
      <c r="I54" s="209">
        <v>311401001</v>
      </c>
      <c r="J54" s="209" t="s">
        <v>9420</v>
      </c>
      <c r="K54" s="209">
        <v>45812965</v>
      </c>
      <c r="L54" s="209">
        <v>75404</v>
      </c>
      <c r="M54" s="209">
        <v>14735000</v>
      </c>
      <c r="N54" s="209">
        <v>14</v>
      </c>
      <c r="O54" s="209"/>
      <c r="P54" s="209"/>
      <c r="Q54" s="209"/>
      <c r="R54" s="209"/>
      <c r="S54" s="224">
        <v>8.5</v>
      </c>
      <c r="T54" s="180"/>
      <c r="U54" s="181"/>
    </row>
    <row r="55" spans="1:21" ht="385.5" thickBot="1">
      <c r="A55" s="182">
        <v>51</v>
      </c>
      <c r="B55" s="220" t="s">
        <v>5454</v>
      </c>
      <c r="C55" s="220" t="s">
        <v>5361</v>
      </c>
      <c r="D55" s="220" t="s">
        <v>9457</v>
      </c>
      <c r="E55" s="220" t="s">
        <v>9458</v>
      </c>
      <c r="F55" s="220" t="s">
        <v>9418</v>
      </c>
      <c r="G55" s="209" t="s">
        <v>9459</v>
      </c>
      <c r="H55" s="209">
        <v>3114011379</v>
      </c>
      <c r="I55" s="209">
        <v>311401001</v>
      </c>
      <c r="J55" s="209" t="s">
        <v>9420</v>
      </c>
      <c r="K55" s="209">
        <v>35083287</v>
      </c>
      <c r="L55" s="209">
        <v>75404</v>
      </c>
      <c r="M55" s="209">
        <v>14735000</v>
      </c>
      <c r="N55" s="209">
        <v>14</v>
      </c>
      <c r="O55" s="209"/>
      <c r="P55" s="209"/>
      <c r="Q55" s="209">
        <v>21935560.949999999</v>
      </c>
      <c r="R55" s="209">
        <v>4457429.75</v>
      </c>
      <c r="S55" s="224">
        <v>71.5</v>
      </c>
      <c r="T55" s="180"/>
      <c r="U55" s="181"/>
    </row>
    <row r="56" spans="1:21" ht="385.5" thickBot="1">
      <c r="A56" s="179">
        <v>52</v>
      </c>
      <c r="B56" s="220" t="s">
        <v>2476</v>
      </c>
      <c r="C56" s="220" t="s">
        <v>5361</v>
      </c>
      <c r="D56" s="220" t="s">
        <v>9460</v>
      </c>
      <c r="E56" s="220" t="s">
        <v>9461</v>
      </c>
      <c r="F56" s="220" t="s">
        <v>9418</v>
      </c>
      <c r="G56" s="209" t="s">
        <v>9462</v>
      </c>
      <c r="H56" s="209">
        <v>3114011361</v>
      </c>
      <c r="I56" s="209">
        <v>311401001</v>
      </c>
      <c r="J56" s="209" t="s">
        <v>9420</v>
      </c>
      <c r="K56" s="209">
        <v>35036313</v>
      </c>
      <c r="L56" s="209">
        <v>75404</v>
      </c>
      <c r="M56" s="209">
        <v>14735000</v>
      </c>
      <c r="N56" s="209">
        <v>14</v>
      </c>
      <c r="O56" s="209"/>
      <c r="P56" s="209"/>
      <c r="Q56" s="209"/>
      <c r="R56" s="209"/>
      <c r="S56" s="224">
        <v>3</v>
      </c>
      <c r="T56" s="180"/>
      <c r="U56" s="181"/>
    </row>
    <row r="57" spans="1:21" ht="385.5" thickBot="1">
      <c r="A57" s="182">
        <v>53</v>
      </c>
      <c r="B57" s="220" t="s">
        <v>9463</v>
      </c>
      <c r="C57" s="220" t="s">
        <v>5361</v>
      </c>
      <c r="D57" s="220" t="s">
        <v>9464</v>
      </c>
      <c r="E57" s="220" t="s">
        <v>9465</v>
      </c>
      <c r="F57" s="220" t="s">
        <v>9418</v>
      </c>
      <c r="G57" s="209" t="s">
        <v>9466</v>
      </c>
      <c r="H57" s="209">
        <v>3114010583</v>
      </c>
      <c r="I57" s="209">
        <v>311401001</v>
      </c>
      <c r="J57" s="209" t="s">
        <v>9467</v>
      </c>
      <c r="K57" s="209">
        <v>14951791</v>
      </c>
      <c r="L57" s="209">
        <v>75404</v>
      </c>
      <c r="M57" s="209">
        <v>14735000</v>
      </c>
      <c r="N57" s="209">
        <v>14</v>
      </c>
      <c r="O57" s="209">
        <v>0</v>
      </c>
      <c r="P57" s="209">
        <v>0</v>
      </c>
      <c r="Q57" s="209">
        <v>5060512.16</v>
      </c>
      <c r="R57" s="209">
        <v>1282631.44</v>
      </c>
      <c r="S57" s="224">
        <v>9.1</v>
      </c>
      <c r="T57" s="180"/>
      <c r="U57" s="181"/>
    </row>
    <row r="58" spans="1:21" ht="385.5" thickBot="1">
      <c r="A58" s="179">
        <v>54</v>
      </c>
      <c r="B58" s="220" t="s">
        <v>5453</v>
      </c>
      <c r="C58" s="220" t="s">
        <v>5361</v>
      </c>
      <c r="D58" s="220" t="s">
        <v>9468</v>
      </c>
      <c r="E58" s="220" t="s">
        <v>9469</v>
      </c>
      <c r="F58" s="220" t="s">
        <v>9418</v>
      </c>
      <c r="G58" s="209" t="s">
        <v>9470</v>
      </c>
      <c r="H58" s="209">
        <v>3114011604</v>
      </c>
      <c r="I58" s="209">
        <v>311401001</v>
      </c>
      <c r="J58" s="209" t="s">
        <v>9420</v>
      </c>
      <c r="K58" s="209">
        <v>35997656</v>
      </c>
      <c r="L58" s="209">
        <v>75404</v>
      </c>
      <c r="M58" s="209">
        <v>14735000</v>
      </c>
      <c r="N58" s="209">
        <v>14</v>
      </c>
      <c r="O58" s="209"/>
      <c r="P58" s="209"/>
      <c r="Q58" s="209"/>
      <c r="R58" s="209"/>
      <c r="S58" s="224">
        <v>2</v>
      </c>
      <c r="T58" s="180"/>
      <c r="U58" s="181"/>
    </row>
    <row r="59" spans="1:21" ht="409.6" thickBot="1">
      <c r="A59" s="182">
        <v>55</v>
      </c>
      <c r="B59" s="220" t="s">
        <v>2309</v>
      </c>
      <c r="C59" s="220" t="s">
        <v>9471</v>
      </c>
      <c r="D59" s="220" t="s">
        <v>5452</v>
      </c>
      <c r="E59" s="220" t="s">
        <v>5451</v>
      </c>
      <c r="F59" s="220" t="s">
        <v>9472</v>
      </c>
      <c r="G59" s="209" t="s">
        <v>5450</v>
      </c>
      <c r="H59" s="209">
        <v>3114009147</v>
      </c>
      <c r="I59" s="209">
        <v>311401001</v>
      </c>
      <c r="J59" s="209" t="s">
        <v>5363</v>
      </c>
      <c r="K59" s="209">
        <v>99957507</v>
      </c>
      <c r="L59" s="209">
        <v>20904</v>
      </c>
      <c r="M59" s="209">
        <v>14735000001</v>
      </c>
      <c r="N59" s="209">
        <v>14</v>
      </c>
      <c r="O59" s="209" t="s">
        <v>2355</v>
      </c>
      <c r="P59" s="209" t="s">
        <v>2355</v>
      </c>
      <c r="Q59" s="235">
        <v>244106831.44999999</v>
      </c>
      <c r="R59" s="235">
        <v>153371176.16</v>
      </c>
      <c r="S59" s="224">
        <v>100</v>
      </c>
      <c r="T59" s="180"/>
      <c r="U59" s="181"/>
    </row>
    <row r="60" spans="1:21" ht="409.6" thickBot="1">
      <c r="A60" s="179">
        <v>56</v>
      </c>
      <c r="B60" s="12" t="s">
        <v>9473</v>
      </c>
      <c r="C60" s="12" t="s">
        <v>5449</v>
      </c>
      <c r="D60" s="12" t="s">
        <v>5448</v>
      </c>
      <c r="E60" s="12" t="s">
        <v>5447</v>
      </c>
      <c r="F60" s="12" t="s">
        <v>5446</v>
      </c>
      <c r="G60" s="187" t="s">
        <v>5445</v>
      </c>
      <c r="H60" s="216">
        <v>3114010897</v>
      </c>
      <c r="I60" s="216">
        <v>311401001</v>
      </c>
      <c r="J60" s="216" t="s">
        <v>5444</v>
      </c>
      <c r="K60" s="216">
        <v>22315282</v>
      </c>
      <c r="L60" s="216">
        <v>75404</v>
      </c>
      <c r="M60" s="216">
        <v>14735000001</v>
      </c>
      <c r="N60" s="216">
        <v>14</v>
      </c>
      <c r="O60" s="216" t="s">
        <v>5443</v>
      </c>
      <c r="P60" s="216" t="s">
        <v>5442</v>
      </c>
      <c r="Q60" s="232">
        <v>12952437</v>
      </c>
      <c r="R60" s="232">
        <v>3990621.17</v>
      </c>
      <c r="S60" s="233">
        <v>131</v>
      </c>
      <c r="T60" s="180"/>
      <c r="U60" s="181"/>
    </row>
    <row r="61" spans="1:21" ht="324.75" thickBot="1">
      <c r="A61" s="182">
        <v>57</v>
      </c>
      <c r="B61" s="220" t="s">
        <v>9474</v>
      </c>
      <c r="C61" s="220" t="s">
        <v>9475</v>
      </c>
      <c r="D61" s="209" t="s">
        <v>9476</v>
      </c>
      <c r="E61" s="209" t="s">
        <v>9477</v>
      </c>
      <c r="F61" s="220" t="s">
        <v>5437</v>
      </c>
      <c r="G61" s="251" t="s">
        <v>9478</v>
      </c>
      <c r="H61" s="252">
        <v>3114011562</v>
      </c>
      <c r="I61" s="252">
        <v>311401001</v>
      </c>
      <c r="J61" s="252" t="s">
        <v>5380</v>
      </c>
      <c r="K61" s="252">
        <v>35233924</v>
      </c>
      <c r="L61" s="252">
        <v>75404</v>
      </c>
      <c r="M61" s="252">
        <v>14735000141</v>
      </c>
      <c r="N61" s="209">
        <v>14</v>
      </c>
      <c r="O61" s="209"/>
      <c r="P61" s="209"/>
      <c r="Q61" s="209">
        <v>8840803.9800000004</v>
      </c>
      <c r="R61" s="209">
        <v>2635624.71</v>
      </c>
      <c r="S61" s="224">
        <v>1.5</v>
      </c>
      <c r="T61" s="180"/>
      <c r="U61" s="181"/>
    </row>
    <row r="62" spans="1:21" ht="315" thickBot="1">
      <c r="A62" s="179">
        <v>58</v>
      </c>
      <c r="B62" s="220" t="s">
        <v>5441</v>
      </c>
      <c r="C62" s="220" t="s">
        <v>5440</v>
      </c>
      <c r="D62" s="209" t="s">
        <v>5439</v>
      </c>
      <c r="E62" s="209" t="s">
        <v>5438</v>
      </c>
      <c r="F62" s="220" t="s">
        <v>5437</v>
      </c>
      <c r="G62" s="251" t="s">
        <v>5436</v>
      </c>
      <c r="H62" s="252">
        <v>3114011509</v>
      </c>
      <c r="I62" s="252">
        <v>311401001</v>
      </c>
      <c r="J62" s="252" t="s">
        <v>5380</v>
      </c>
      <c r="K62" s="252">
        <v>35234601</v>
      </c>
      <c r="L62" s="252">
        <v>75404</v>
      </c>
      <c r="M62" s="252">
        <v>14735000151</v>
      </c>
      <c r="N62" s="209">
        <v>14</v>
      </c>
      <c r="O62" s="209"/>
      <c r="P62" s="209"/>
      <c r="Q62" s="209">
        <v>8531714.4299999997</v>
      </c>
      <c r="R62" s="209">
        <v>3491300.18</v>
      </c>
      <c r="S62" s="224">
        <v>2</v>
      </c>
      <c r="T62" s="180"/>
      <c r="U62" s="181"/>
    </row>
    <row r="63" spans="1:21" ht="304.5" thickBot="1">
      <c r="A63" s="182">
        <v>59</v>
      </c>
      <c r="B63" s="188" t="s">
        <v>5435</v>
      </c>
      <c r="C63" s="188" t="s">
        <v>5434</v>
      </c>
      <c r="D63" s="188" t="s">
        <v>5433</v>
      </c>
      <c r="E63" s="189" t="s">
        <v>5432</v>
      </c>
      <c r="F63" s="253" t="s">
        <v>5431</v>
      </c>
      <c r="G63" s="187" t="s">
        <v>5430</v>
      </c>
      <c r="H63" s="187">
        <v>3114011450</v>
      </c>
      <c r="I63" s="187">
        <v>311401001</v>
      </c>
      <c r="J63" s="187" t="s">
        <v>5385</v>
      </c>
      <c r="K63" s="187">
        <v>31537669</v>
      </c>
      <c r="L63" s="187">
        <v>75404</v>
      </c>
      <c r="M63" s="187">
        <v>14735000</v>
      </c>
      <c r="N63" s="187">
        <v>14</v>
      </c>
      <c r="O63" s="187" t="s">
        <v>5429</v>
      </c>
      <c r="P63" s="187" t="s">
        <v>5429</v>
      </c>
      <c r="Q63" s="186" t="s">
        <v>9481</v>
      </c>
      <c r="R63" s="187" t="s">
        <v>9482</v>
      </c>
      <c r="S63" s="188">
        <v>2</v>
      </c>
      <c r="T63" s="183"/>
      <c r="U63" s="181"/>
    </row>
    <row r="64" spans="1:21" ht="324.75" thickBot="1">
      <c r="A64" s="179">
        <v>60</v>
      </c>
      <c r="B64" s="220" t="s">
        <v>5428</v>
      </c>
      <c r="C64" s="220" t="s">
        <v>5427</v>
      </c>
      <c r="D64" s="220" t="s">
        <v>5426</v>
      </c>
      <c r="E64" s="220" t="s">
        <v>9479</v>
      </c>
      <c r="F64" s="220" t="s">
        <v>9480</v>
      </c>
      <c r="G64" s="254">
        <v>1183123036216</v>
      </c>
      <c r="H64" s="255">
        <v>3114011442</v>
      </c>
      <c r="I64" s="209">
        <v>311401001</v>
      </c>
      <c r="J64" s="209" t="s">
        <v>5380</v>
      </c>
      <c r="K64" s="209">
        <v>35141085</v>
      </c>
      <c r="L64" s="209">
        <v>75404</v>
      </c>
      <c r="M64" s="209">
        <v>14735000</v>
      </c>
      <c r="N64" s="209">
        <v>14</v>
      </c>
      <c r="O64" s="256" t="s">
        <v>23</v>
      </c>
      <c r="P64" s="256" t="s">
        <v>23</v>
      </c>
      <c r="Q64" s="225">
        <v>10073437.57</v>
      </c>
      <c r="R64" s="225">
        <v>3318944.39</v>
      </c>
      <c r="S64" s="224">
        <v>2</v>
      </c>
      <c r="T64" s="180"/>
      <c r="U64" s="181"/>
    </row>
    <row r="65" spans="1:21" ht="345" thickBot="1">
      <c r="A65" s="182">
        <v>61</v>
      </c>
      <c r="B65" s="220" t="s">
        <v>9483</v>
      </c>
      <c r="C65" s="220" t="s">
        <v>9484</v>
      </c>
      <c r="D65" s="220" t="s">
        <v>5423</v>
      </c>
      <c r="E65" s="220" t="s">
        <v>5422</v>
      </c>
      <c r="F65" s="220" t="s">
        <v>9485</v>
      </c>
      <c r="G65" s="236">
        <v>1183123036315</v>
      </c>
      <c r="H65" s="209">
        <v>3114011499</v>
      </c>
      <c r="I65" s="209">
        <v>311401001</v>
      </c>
      <c r="J65" s="209" t="s">
        <v>5380</v>
      </c>
      <c r="K65" s="209">
        <v>35234674</v>
      </c>
      <c r="L65" s="209">
        <v>75404</v>
      </c>
      <c r="M65" s="209">
        <v>14735000</v>
      </c>
      <c r="N65" s="209">
        <v>14</v>
      </c>
      <c r="O65" s="209"/>
      <c r="P65" s="209"/>
      <c r="Q65" s="209">
        <v>5374345.7400000002</v>
      </c>
      <c r="R65" s="209">
        <v>1172464.1299999999</v>
      </c>
      <c r="S65" s="224">
        <v>2</v>
      </c>
      <c r="T65" s="180"/>
      <c r="U65" s="181"/>
    </row>
    <row r="66" spans="1:21" ht="345" thickBot="1">
      <c r="A66" s="179">
        <v>62</v>
      </c>
      <c r="B66" s="220" t="s">
        <v>5425</v>
      </c>
      <c r="C66" s="220" t="s">
        <v>5424</v>
      </c>
      <c r="D66" s="220" t="s">
        <v>5423</v>
      </c>
      <c r="E66" s="220" t="s">
        <v>5422</v>
      </c>
      <c r="F66" s="220" t="s">
        <v>5421</v>
      </c>
      <c r="G66" s="236">
        <v>1183123036568</v>
      </c>
      <c r="H66" s="209">
        <v>3114011570</v>
      </c>
      <c r="I66" s="209">
        <v>311401001</v>
      </c>
      <c r="J66" s="209" t="s">
        <v>5380</v>
      </c>
      <c r="K66" s="209">
        <v>35233858</v>
      </c>
      <c r="L66" s="209">
        <v>75404</v>
      </c>
      <c r="M66" s="209">
        <v>14735000176</v>
      </c>
      <c r="N66" s="209">
        <v>14</v>
      </c>
      <c r="O66" s="209"/>
      <c r="P66" s="209"/>
      <c r="Q66" s="209">
        <v>10909189.85</v>
      </c>
      <c r="R66" s="209">
        <v>6570519.6900000004</v>
      </c>
      <c r="S66" s="224">
        <v>2</v>
      </c>
      <c r="T66" s="180"/>
      <c r="U66" s="181"/>
    </row>
    <row r="67" spans="1:21" ht="304.5" thickBot="1">
      <c r="A67" s="182">
        <v>63</v>
      </c>
      <c r="B67" s="220" t="s">
        <v>5420</v>
      </c>
      <c r="C67" s="220" t="s">
        <v>5419</v>
      </c>
      <c r="D67" s="220" t="s">
        <v>9486</v>
      </c>
      <c r="E67" s="220" t="s">
        <v>5418</v>
      </c>
      <c r="F67" s="257" t="s">
        <v>9487</v>
      </c>
      <c r="G67" s="258" t="s">
        <v>5417</v>
      </c>
      <c r="H67" s="209">
        <v>3114011467</v>
      </c>
      <c r="I67" s="209">
        <v>311401001</v>
      </c>
      <c r="J67" s="259" t="s">
        <v>5380</v>
      </c>
      <c r="K67" s="209">
        <v>35140097</v>
      </c>
      <c r="L67" s="209">
        <v>75404</v>
      </c>
      <c r="M67" s="209">
        <v>14735000</v>
      </c>
      <c r="N67" s="209">
        <v>14</v>
      </c>
      <c r="O67" s="209"/>
      <c r="P67" s="209" t="s">
        <v>5396</v>
      </c>
      <c r="Q67" s="225">
        <v>8722497.9700000007</v>
      </c>
      <c r="R67" s="186" t="s">
        <v>9488</v>
      </c>
      <c r="S67" s="1164">
        <v>2</v>
      </c>
      <c r="T67" s="1165"/>
      <c r="U67" s="181"/>
    </row>
    <row r="68" spans="1:21" ht="304.5" thickBot="1">
      <c r="A68" s="179">
        <v>64</v>
      </c>
      <c r="B68" s="220" t="s">
        <v>9489</v>
      </c>
      <c r="C68" s="220" t="s">
        <v>9490</v>
      </c>
      <c r="D68" s="220" t="s">
        <v>9491</v>
      </c>
      <c r="E68" s="220" t="s">
        <v>9492</v>
      </c>
      <c r="F68" s="220" t="s">
        <v>9493</v>
      </c>
      <c r="G68" s="254">
        <v>1183123036392</v>
      </c>
      <c r="H68" s="255">
        <v>3114011523</v>
      </c>
      <c r="I68" s="209">
        <v>311401001</v>
      </c>
      <c r="J68" s="209" t="s">
        <v>5380</v>
      </c>
      <c r="K68" s="209">
        <v>35234214</v>
      </c>
      <c r="L68" s="209">
        <v>75404</v>
      </c>
      <c r="M68" s="209">
        <v>14735000</v>
      </c>
      <c r="N68" s="209">
        <v>14</v>
      </c>
      <c r="O68" s="256" t="s">
        <v>23</v>
      </c>
      <c r="P68" s="256" t="s">
        <v>23</v>
      </c>
      <c r="Q68" s="225">
        <v>9862039.75</v>
      </c>
      <c r="R68" s="225">
        <v>3024366.84</v>
      </c>
      <c r="S68" s="224">
        <v>2</v>
      </c>
      <c r="T68" s="180"/>
      <c r="U68" s="181"/>
    </row>
    <row r="69" spans="1:21" ht="304.5" thickBot="1">
      <c r="A69" s="182">
        <v>65</v>
      </c>
      <c r="B69" s="220" t="s">
        <v>9494</v>
      </c>
      <c r="C69" s="220" t="s">
        <v>9495</v>
      </c>
      <c r="D69" s="220" t="s">
        <v>9496</v>
      </c>
      <c r="E69" s="220" t="s">
        <v>9497</v>
      </c>
      <c r="F69" s="220" t="s">
        <v>9480</v>
      </c>
      <c r="G69" s="254">
        <v>1183123036073</v>
      </c>
      <c r="H69" s="255">
        <v>3114011386</v>
      </c>
      <c r="I69" s="209">
        <v>311401001</v>
      </c>
      <c r="J69" s="209" t="s">
        <v>5380</v>
      </c>
      <c r="K69" s="209">
        <v>35139088</v>
      </c>
      <c r="L69" s="209">
        <v>75404</v>
      </c>
      <c r="M69" s="209">
        <v>14735000</v>
      </c>
      <c r="N69" s="209">
        <v>14</v>
      </c>
      <c r="O69" s="256" t="s">
        <v>23</v>
      </c>
      <c r="P69" s="256" t="s">
        <v>23</v>
      </c>
      <c r="Q69" s="225">
        <v>11039344.82</v>
      </c>
      <c r="R69" s="225">
        <v>1971957.03</v>
      </c>
      <c r="S69" s="224">
        <v>1.8</v>
      </c>
      <c r="T69" s="183"/>
      <c r="U69" s="181"/>
    </row>
    <row r="70" spans="1:21" ht="324.75" thickBot="1">
      <c r="A70" s="179">
        <v>66</v>
      </c>
      <c r="B70" s="188" t="s">
        <v>5416</v>
      </c>
      <c r="C70" s="188" t="s">
        <v>5415</v>
      </c>
      <c r="D70" s="188" t="s">
        <v>5414</v>
      </c>
      <c r="E70" s="189" t="s">
        <v>5413</v>
      </c>
      <c r="F70" s="253" t="s">
        <v>5398</v>
      </c>
      <c r="G70" s="187" t="s">
        <v>5412</v>
      </c>
      <c r="H70" s="187">
        <v>3114011428</v>
      </c>
      <c r="I70" s="187">
        <v>311401001</v>
      </c>
      <c r="J70" s="187" t="s">
        <v>5385</v>
      </c>
      <c r="K70" s="187">
        <v>35138686</v>
      </c>
      <c r="L70" s="187">
        <v>75404</v>
      </c>
      <c r="M70" s="187">
        <v>14735000</v>
      </c>
      <c r="N70" s="187" t="s">
        <v>6418</v>
      </c>
      <c r="O70" s="187" t="s">
        <v>9498</v>
      </c>
      <c r="P70" s="187" t="s">
        <v>5396</v>
      </c>
      <c r="Q70" s="187" t="s">
        <v>9499</v>
      </c>
      <c r="R70" s="187" t="s">
        <v>9500</v>
      </c>
      <c r="S70" s="188">
        <v>2</v>
      </c>
      <c r="T70" s="183"/>
      <c r="U70" s="181"/>
    </row>
    <row r="71" spans="1:21" ht="304.5" thickBot="1">
      <c r="A71" s="182">
        <v>67</v>
      </c>
      <c r="B71" s="220" t="s">
        <v>5411</v>
      </c>
      <c r="C71" s="220" t="s">
        <v>9501</v>
      </c>
      <c r="D71" s="220" t="s">
        <v>9502</v>
      </c>
      <c r="E71" s="220" t="s">
        <v>9503</v>
      </c>
      <c r="F71" s="220" t="s">
        <v>9504</v>
      </c>
      <c r="G71" s="186" t="s">
        <v>9505</v>
      </c>
      <c r="H71" s="186" t="s">
        <v>9506</v>
      </c>
      <c r="I71" s="186">
        <v>311401001</v>
      </c>
      <c r="J71" s="209" t="s">
        <v>5380</v>
      </c>
      <c r="K71" s="186" t="s">
        <v>9507</v>
      </c>
      <c r="L71" s="209">
        <v>75404</v>
      </c>
      <c r="M71" s="186" t="s">
        <v>5403</v>
      </c>
      <c r="N71" s="209">
        <v>14</v>
      </c>
      <c r="O71" s="209" t="s">
        <v>5387</v>
      </c>
      <c r="P71" s="209" t="s">
        <v>5387</v>
      </c>
      <c r="Q71" s="235">
        <v>10015046.060000001</v>
      </c>
      <c r="R71" s="235">
        <v>491080.75</v>
      </c>
      <c r="S71" s="224">
        <v>2</v>
      </c>
      <c r="T71" s="180"/>
      <c r="U71" s="181"/>
    </row>
    <row r="72" spans="1:21" ht="345" thickBot="1">
      <c r="A72" s="179">
        <v>68</v>
      </c>
      <c r="B72" s="220" t="s">
        <v>5410</v>
      </c>
      <c r="C72" s="220" t="s">
        <v>5409</v>
      </c>
      <c r="D72" s="220" t="s">
        <v>5408</v>
      </c>
      <c r="E72" s="220" t="s">
        <v>5407</v>
      </c>
      <c r="F72" s="220" t="s">
        <v>9504</v>
      </c>
      <c r="G72" s="186" t="s">
        <v>5406</v>
      </c>
      <c r="H72" s="186" t="s">
        <v>5405</v>
      </c>
      <c r="I72" s="186">
        <v>311401001</v>
      </c>
      <c r="J72" s="209" t="s">
        <v>5380</v>
      </c>
      <c r="K72" s="186" t="s">
        <v>5404</v>
      </c>
      <c r="L72" s="209">
        <v>75404</v>
      </c>
      <c r="M72" s="186" t="s">
        <v>5403</v>
      </c>
      <c r="N72" s="209">
        <v>14</v>
      </c>
      <c r="O72" s="209" t="s">
        <v>5387</v>
      </c>
      <c r="P72" s="209" t="s">
        <v>5387</v>
      </c>
      <c r="Q72" s="235">
        <v>4162697.42</v>
      </c>
      <c r="R72" s="235">
        <v>369270.67</v>
      </c>
      <c r="S72" s="224">
        <v>2</v>
      </c>
      <c r="T72" s="180"/>
      <c r="U72" s="181"/>
    </row>
    <row r="73" spans="1:21" ht="324">
      <c r="A73" s="182">
        <v>69</v>
      </c>
      <c r="B73" s="188" t="s">
        <v>5402</v>
      </c>
      <c r="C73" s="188" t="s">
        <v>5401</v>
      </c>
      <c r="D73" s="188" t="s">
        <v>5400</v>
      </c>
      <c r="E73" s="189" t="s">
        <v>5399</v>
      </c>
      <c r="F73" s="253" t="s">
        <v>5398</v>
      </c>
      <c r="G73" s="187" t="s">
        <v>5397</v>
      </c>
      <c r="H73" s="187">
        <v>3114011555</v>
      </c>
      <c r="I73" s="187">
        <v>311401001</v>
      </c>
      <c r="J73" s="187" t="s">
        <v>5385</v>
      </c>
      <c r="K73" s="187">
        <v>35234266</v>
      </c>
      <c r="L73" s="187">
        <v>75404</v>
      </c>
      <c r="M73" s="187">
        <v>14735000346</v>
      </c>
      <c r="N73" s="187">
        <v>14</v>
      </c>
      <c r="O73" s="187">
        <v>0</v>
      </c>
      <c r="P73" s="187" t="s">
        <v>5396</v>
      </c>
      <c r="Q73" s="187" t="s">
        <v>9508</v>
      </c>
      <c r="R73" s="187" t="s">
        <v>9509</v>
      </c>
      <c r="S73" s="188">
        <v>2</v>
      </c>
      <c r="T73" s="180"/>
      <c r="U73" s="181"/>
    </row>
    <row r="74" spans="1:21" ht="304.5" thickBot="1">
      <c r="A74" s="179">
        <v>70</v>
      </c>
      <c r="B74" s="220" t="s">
        <v>5395</v>
      </c>
      <c r="C74" s="220" t="s">
        <v>5394</v>
      </c>
      <c r="D74" s="220" t="s">
        <v>5393</v>
      </c>
      <c r="E74" s="220" t="s">
        <v>5392</v>
      </c>
      <c r="F74" s="220" t="s">
        <v>9504</v>
      </c>
      <c r="G74" s="186" t="s">
        <v>5391</v>
      </c>
      <c r="H74" s="186" t="s">
        <v>5390</v>
      </c>
      <c r="I74" s="186">
        <v>311401001</v>
      </c>
      <c r="J74" s="209" t="s">
        <v>5380</v>
      </c>
      <c r="K74" s="186" t="s">
        <v>5389</v>
      </c>
      <c r="L74" s="209">
        <v>75404</v>
      </c>
      <c r="M74" s="186" t="s">
        <v>5388</v>
      </c>
      <c r="N74" s="209">
        <v>14</v>
      </c>
      <c r="O74" s="209" t="s">
        <v>5387</v>
      </c>
      <c r="P74" s="209" t="s">
        <v>5387</v>
      </c>
      <c r="Q74" s="235">
        <v>3509813.28</v>
      </c>
      <c r="R74" s="235">
        <v>1643201.47</v>
      </c>
      <c r="S74" s="224">
        <v>2</v>
      </c>
      <c r="T74" s="180"/>
      <c r="U74" s="181"/>
    </row>
    <row r="75" spans="1:21" ht="315" thickBot="1">
      <c r="A75" s="182">
        <v>71</v>
      </c>
      <c r="B75" s="220" t="s">
        <v>5386</v>
      </c>
      <c r="C75" s="220" t="s">
        <v>9510</v>
      </c>
      <c r="D75" s="209" t="s">
        <v>9511</v>
      </c>
      <c r="E75" s="209" t="s">
        <v>9512</v>
      </c>
      <c r="F75" s="220" t="s">
        <v>5437</v>
      </c>
      <c r="G75" s="251" t="s">
        <v>9513</v>
      </c>
      <c r="H75" s="252">
        <v>3114011435</v>
      </c>
      <c r="I75" s="252">
        <v>311401001</v>
      </c>
      <c r="J75" s="252" t="s">
        <v>5380</v>
      </c>
      <c r="K75" s="252">
        <v>35234601</v>
      </c>
      <c r="L75" s="252">
        <v>75404</v>
      </c>
      <c r="M75" s="252">
        <v>14735000151</v>
      </c>
      <c r="N75" s="209">
        <v>14</v>
      </c>
      <c r="O75" s="209"/>
      <c r="P75" s="209"/>
      <c r="Q75" s="209">
        <v>2948832.33</v>
      </c>
      <c r="R75" s="209">
        <v>103032.65</v>
      </c>
      <c r="S75" s="224">
        <v>2</v>
      </c>
      <c r="T75" s="183"/>
      <c r="U75" s="181"/>
    </row>
    <row r="76" spans="1:21" ht="369.75" thickBot="1">
      <c r="A76" s="179">
        <v>72</v>
      </c>
      <c r="B76" s="216" t="s">
        <v>5384</v>
      </c>
      <c r="C76" s="216" t="s">
        <v>5383</v>
      </c>
      <c r="D76" s="216" t="s">
        <v>5382</v>
      </c>
      <c r="E76" s="216" t="s">
        <v>5381</v>
      </c>
      <c r="F76" s="247" t="s">
        <v>9514</v>
      </c>
      <c r="G76" s="260">
        <v>1183123036084</v>
      </c>
      <c r="H76" s="216">
        <v>3114011393</v>
      </c>
      <c r="I76" s="216">
        <v>311401001</v>
      </c>
      <c r="J76" s="261" t="s">
        <v>5380</v>
      </c>
      <c r="K76" s="247">
        <v>35141139</v>
      </c>
      <c r="L76" s="216">
        <v>75404</v>
      </c>
      <c r="M76" s="216">
        <v>14735000</v>
      </c>
      <c r="N76" s="216">
        <v>14</v>
      </c>
      <c r="O76" s="216">
        <v>14</v>
      </c>
      <c r="P76" s="216"/>
      <c r="Q76" s="216">
        <v>4876963.05</v>
      </c>
      <c r="R76" s="262">
        <v>1602206.56</v>
      </c>
      <c r="S76" s="12">
        <v>2</v>
      </c>
      <c r="T76" s="180"/>
      <c r="U76" s="181"/>
    </row>
    <row r="77" spans="1:21" ht="369.75" thickBot="1">
      <c r="A77" s="182">
        <v>73</v>
      </c>
      <c r="B77" s="209" t="s">
        <v>5379</v>
      </c>
      <c r="C77" s="209" t="s">
        <v>5378</v>
      </c>
      <c r="D77" s="209" t="s">
        <v>9515</v>
      </c>
      <c r="E77" s="209" t="s">
        <v>5377</v>
      </c>
      <c r="F77" s="209" t="s">
        <v>5376</v>
      </c>
      <c r="G77" s="186" t="s">
        <v>5375</v>
      </c>
      <c r="H77" s="209">
        <v>3114011403</v>
      </c>
      <c r="I77" s="209">
        <v>311401001</v>
      </c>
      <c r="J77" s="209" t="s">
        <v>5374</v>
      </c>
      <c r="K77" s="209">
        <v>35138077</v>
      </c>
      <c r="L77" s="209">
        <v>75404</v>
      </c>
      <c r="M77" s="209">
        <v>14735000371</v>
      </c>
      <c r="N77" s="209">
        <v>14</v>
      </c>
      <c r="O77" s="209"/>
      <c r="P77" s="209"/>
      <c r="Q77" s="209">
        <v>7841533.9199999999</v>
      </c>
      <c r="R77" s="209">
        <v>2665876.65</v>
      </c>
      <c r="S77" s="224">
        <v>2</v>
      </c>
      <c r="T77" s="180"/>
      <c r="U77" s="181"/>
    </row>
    <row r="78" spans="1:21" ht="264" thickBot="1">
      <c r="A78" s="179">
        <v>74</v>
      </c>
      <c r="B78" s="220" t="s">
        <v>9516</v>
      </c>
      <c r="C78" s="220" t="s">
        <v>9517</v>
      </c>
      <c r="D78" s="209" t="s">
        <v>9518</v>
      </c>
      <c r="E78" s="220" t="s">
        <v>9519</v>
      </c>
      <c r="F78" s="220" t="s">
        <v>9520</v>
      </c>
      <c r="G78" s="249">
        <v>1183123036513</v>
      </c>
      <c r="H78" s="209">
        <v>3114011548</v>
      </c>
      <c r="I78" s="209">
        <v>311401001</v>
      </c>
      <c r="J78" s="209" t="s">
        <v>5380</v>
      </c>
      <c r="K78" s="209">
        <v>35234183</v>
      </c>
      <c r="L78" s="209">
        <v>75404</v>
      </c>
      <c r="M78" s="209">
        <v>14735000</v>
      </c>
      <c r="N78" s="209">
        <v>14</v>
      </c>
      <c r="O78" s="209">
        <v>0</v>
      </c>
      <c r="P78" s="209">
        <v>0</v>
      </c>
      <c r="Q78" s="186"/>
      <c r="R78" s="209">
        <f>'[4]НЕДВИЖИМОЕ ИМУЩЕСТВО'!I122+'[4]ДВИЖИМОЕ ИМУЩЕСТВО'!F158</f>
        <v>0</v>
      </c>
      <c r="S78" s="224">
        <v>7</v>
      </c>
      <c r="T78" s="180"/>
      <c r="U78" s="181"/>
    </row>
    <row r="79" spans="1:21" ht="409.5">
      <c r="A79" s="182">
        <v>75</v>
      </c>
      <c r="B79" s="45" t="s">
        <v>4338</v>
      </c>
      <c r="C79" s="45" t="s">
        <v>5373</v>
      </c>
      <c r="D79" s="45" t="s">
        <v>5372</v>
      </c>
      <c r="E79" s="263" t="s">
        <v>5371</v>
      </c>
      <c r="F79" s="263" t="s">
        <v>5370</v>
      </c>
      <c r="G79" s="264" t="s">
        <v>5369</v>
      </c>
      <c r="H79" s="263">
        <v>3114010978</v>
      </c>
      <c r="I79" s="263">
        <v>311401001</v>
      </c>
      <c r="J79" s="263" t="s">
        <v>5368</v>
      </c>
      <c r="K79" s="263">
        <v>3095490</v>
      </c>
      <c r="L79" s="263">
        <v>75403</v>
      </c>
      <c r="M79" s="263">
        <v>14735000</v>
      </c>
      <c r="N79" s="263">
        <v>14</v>
      </c>
      <c r="O79" s="263" t="s">
        <v>5367</v>
      </c>
      <c r="P79" s="263" t="s">
        <v>5367</v>
      </c>
      <c r="Q79" s="265">
        <f>'[5]НЕДВИЖИМОЕ ИМУЩЕСТВО'!H557+'[5]ДВИЖИМОЕ ИМУЩЕСТВО'!E298</f>
        <v>0</v>
      </c>
      <c r="R79" s="265">
        <f>'[5]НЕДВИЖИМОЕ ИМУЩЕСТВО'!I557+'[5]ДВИЖИМОЕ ИМУЩЕСТВО'!F298</f>
        <v>0</v>
      </c>
      <c r="S79" s="266">
        <v>96</v>
      </c>
      <c r="T79" s="180"/>
      <c r="U79" s="181"/>
    </row>
    <row r="80" spans="1:21" ht="345" thickBot="1">
      <c r="A80" s="179">
        <v>76</v>
      </c>
      <c r="B80" s="220" t="s">
        <v>9521</v>
      </c>
      <c r="C80" s="220" t="s">
        <v>5361</v>
      </c>
      <c r="D80" s="220" t="s">
        <v>5366</v>
      </c>
      <c r="E80" s="220" t="s">
        <v>5365</v>
      </c>
      <c r="F80" s="220" t="s">
        <v>9522</v>
      </c>
      <c r="G80" s="209" t="s">
        <v>5364</v>
      </c>
      <c r="H80" s="209">
        <v>3114011202</v>
      </c>
      <c r="I80" s="209">
        <v>311401001</v>
      </c>
      <c r="J80" s="209" t="s">
        <v>5363</v>
      </c>
      <c r="K80" s="209">
        <v>22585136</v>
      </c>
      <c r="L80" s="209">
        <v>75404</v>
      </c>
      <c r="M80" s="209">
        <v>14735000001</v>
      </c>
      <c r="N80" s="209">
        <v>14</v>
      </c>
      <c r="O80" s="209"/>
      <c r="P80" s="209"/>
      <c r="Q80" s="209">
        <v>229050</v>
      </c>
      <c r="R80" s="209">
        <v>27190</v>
      </c>
      <c r="S80" s="224">
        <v>3</v>
      </c>
      <c r="T80" s="180"/>
      <c r="U80" s="181"/>
    </row>
    <row r="81" spans="1:21" ht="365.25" thickBot="1">
      <c r="A81" s="182">
        <v>77</v>
      </c>
      <c r="B81" s="184" t="s">
        <v>5362</v>
      </c>
      <c r="C81" s="184" t="s">
        <v>5361</v>
      </c>
      <c r="D81" s="184" t="s">
        <v>5360</v>
      </c>
      <c r="E81" s="185" t="s">
        <v>5359</v>
      </c>
      <c r="F81" s="184" t="s">
        <v>5358</v>
      </c>
      <c r="G81" s="186" t="s">
        <v>5357</v>
      </c>
      <c r="H81" s="186">
        <v>3114011185</v>
      </c>
      <c r="I81" s="186">
        <v>311401001</v>
      </c>
      <c r="J81" s="186" t="s">
        <v>5356</v>
      </c>
      <c r="K81" s="186">
        <v>20496184</v>
      </c>
      <c r="L81" s="186">
        <v>75404</v>
      </c>
      <c r="M81" s="186">
        <v>14735000</v>
      </c>
      <c r="N81" s="186">
        <v>14</v>
      </c>
      <c r="O81" s="186"/>
      <c r="P81" s="186"/>
      <c r="Q81" s="186">
        <v>501151.67</v>
      </c>
      <c r="R81" s="187">
        <v>77130</v>
      </c>
      <c r="S81" s="188">
        <v>4</v>
      </c>
      <c r="T81" s="180"/>
      <c r="U81" s="181"/>
    </row>
    <row r="82" spans="1:21" ht="223.5" thickBot="1">
      <c r="A82" s="182">
        <v>78</v>
      </c>
      <c r="B82" s="184" t="s">
        <v>5355</v>
      </c>
      <c r="C82" s="184" t="s">
        <v>5354</v>
      </c>
      <c r="D82" s="184" t="s">
        <v>5353</v>
      </c>
      <c r="E82" s="185" t="s">
        <v>5352</v>
      </c>
      <c r="F82" s="184" t="s">
        <v>5351</v>
      </c>
      <c r="G82" s="186" t="s">
        <v>8777</v>
      </c>
      <c r="H82" s="186">
        <v>3114011650</v>
      </c>
      <c r="I82" s="186">
        <v>311401001</v>
      </c>
      <c r="J82" s="186" t="s">
        <v>5350</v>
      </c>
      <c r="K82" s="186">
        <v>39835057</v>
      </c>
      <c r="L82" s="186">
        <v>75404</v>
      </c>
      <c r="M82" s="186">
        <v>14735000001</v>
      </c>
      <c r="N82" s="186">
        <v>14</v>
      </c>
      <c r="O82" s="186">
        <v>0</v>
      </c>
      <c r="P82" s="186">
        <v>0</v>
      </c>
      <c r="Q82" s="186" t="s">
        <v>5349</v>
      </c>
      <c r="R82" s="187">
        <v>0</v>
      </c>
      <c r="S82" s="188">
        <v>20</v>
      </c>
      <c r="T82" s="180"/>
      <c r="U82" s="181"/>
    </row>
    <row r="83" spans="1:21" ht="284.25" thickBot="1">
      <c r="A83" s="179">
        <v>79</v>
      </c>
      <c r="B83" s="188" t="s">
        <v>6531</v>
      </c>
      <c r="C83" s="188" t="s">
        <v>6532</v>
      </c>
      <c r="D83" s="188" t="s">
        <v>6533</v>
      </c>
      <c r="E83" s="189" t="s">
        <v>6534</v>
      </c>
      <c r="F83" s="188" t="s">
        <v>6535</v>
      </c>
      <c r="G83" s="187" t="s">
        <v>6536</v>
      </c>
      <c r="H83" s="187">
        <v>3114011717</v>
      </c>
      <c r="I83" s="187">
        <v>311401001</v>
      </c>
      <c r="J83" s="187" t="s">
        <v>6537</v>
      </c>
      <c r="K83" s="187">
        <v>42398382</v>
      </c>
      <c r="L83" s="187">
        <v>75403</v>
      </c>
      <c r="M83" s="187">
        <v>14735000001</v>
      </c>
      <c r="N83" s="187">
        <v>14</v>
      </c>
      <c r="O83" s="187"/>
      <c r="P83" s="187"/>
      <c r="Q83" s="187">
        <v>104580</v>
      </c>
      <c r="R83" s="187">
        <v>4900</v>
      </c>
      <c r="S83" s="188">
        <v>3</v>
      </c>
      <c r="T83" s="267"/>
    </row>
    <row r="84" spans="1:21" ht="284.25" thickBot="1">
      <c r="A84" s="182">
        <v>80</v>
      </c>
      <c r="B84" s="190" t="s">
        <v>6569</v>
      </c>
      <c r="C84" s="190" t="s">
        <v>6570</v>
      </c>
      <c r="D84" s="190" t="s">
        <v>6571</v>
      </c>
      <c r="E84" s="191" t="s">
        <v>6572</v>
      </c>
      <c r="F84" s="190" t="s">
        <v>6573</v>
      </c>
      <c r="G84" s="192" t="s">
        <v>6574</v>
      </c>
      <c r="H84" s="192">
        <v>3114011530</v>
      </c>
      <c r="I84" s="192">
        <v>311401001</v>
      </c>
      <c r="J84" s="192" t="s">
        <v>5363</v>
      </c>
      <c r="K84" s="192">
        <v>35234220</v>
      </c>
      <c r="L84" s="192">
        <v>75404</v>
      </c>
      <c r="M84" s="192">
        <v>14735000</v>
      </c>
      <c r="N84" s="192">
        <v>14</v>
      </c>
      <c r="O84" s="192">
        <v>0</v>
      </c>
      <c r="P84" s="192">
        <v>0</v>
      </c>
      <c r="Q84" s="192">
        <v>267000</v>
      </c>
      <c r="R84" s="192">
        <v>219321.45</v>
      </c>
      <c r="S84" s="193">
        <v>4</v>
      </c>
      <c r="T84" s="267"/>
    </row>
    <row r="85" spans="1:21" ht="151.5" customHeight="1">
      <c r="A85" s="182">
        <v>81</v>
      </c>
      <c r="B85" s="188" t="s">
        <v>6919</v>
      </c>
      <c r="C85" s="188" t="s">
        <v>5532</v>
      </c>
      <c r="D85" s="188" t="s">
        <v>5531</v>
      </c>
      <c r="E85" s="189" t="s">
        <v>6920</v>
      </c>
      <c r="F85" s="194" t="s">
        <v>6921</v>
      </c>
      <c r="G85" s="187" t="s">
        <v>8776</v>
      </c>
      <c r="H85" s="187">
        <v>3114011700</v>
      </c>
      <c r="I85" s="187">
        <v>311401001</v>
      </c>
      <c r="J85" s="187"/>
      <c r="K85" s="187"/>
      <c r="L85" s="187"/>
      <c r="M85" s="187">
        <v>14735000</v>
      </c>
      <c r="N85" s="187">
        <v>14</v>
      </c>
      <c r="O85" s="187">
        <v>0</v>
      </c>
      <c r="P85" s="187">
        <v>0</v>
      </c>
      <c r="Q85" s="187">
        <v>1999600</v>
      </c>
      <c r="R85" s="187">
        <v>1208774.8400000001</v>
      </c>
      <c r="S85" s="195">
        <v>50</v>
      </c>
      <c r="T85" s="267"/>
    </row>
    <row r="86" spans="1:21" ht="158.25" customHeight="1" thickBot="1">
      <c r="A86" s="179">
        <v>82</v>
      </c>
      <c r="B86" s="1011" t="s">
        <v>3221</v>
      </c>
      <c r="C86" s="1011" t="s">
        <v>10144</v>
      </c>
      <c r="D86" s="1020" t="s">
        <v>10149</v>
      </c>
      <c r="E86" s="1012" t="s">
        <v>10145</v>
      </c>
      <c r="F86" s="1011" t="s">
        <v>10146</v>
      </c>
      <c r="G86" s="1013">
        <v>1023101035803</v>
      </c>
      <c r="H86" s="1014">
        <v>3114003000</v>
      </c>
      <c r="I86" s="1015">
        <v>311401001</v>
      </c>
      <c r="J86" s="1015" t="s">
        <v>10147</v>
      </c>
      <c r="K86" s="1015">
        <v>2450233</v>
      </c>
      <c r="L86" s="1015">
        <v>71400</v>
      </c>
      <c r="M86" s="1015">
        <v>14735000</v>
      </c>
      <c r="N86" s="1016">
        <v>16</v>
      </c>
      <c r="O86" s="1017">
        <v>0</v>
      </c>
      <c r="P86" s="1017">
        <v>0</v>
      </c>
      <c r="Q86" s="1018" t="s">
        <v>10148</v>
      </c>
      <c r="R86" s="1015">
        <v>0</v>
      </c>
      <c r="S86" s="1019">
        <v>11</v>
      </c>
      <c r="T86" s="267"/>
    </row>
  </sheetData>
  <mergeCells count="3">
    <mergeCell ref="S67:T67"/>
    <mergeCell ref="N2:R2"/>
    <mergeCell ref="B3:T3"/>
  </mergeCells>
  <hyperlinks>
    <hyperlink ref="F11" r:id="rId1" display="kommunalka72@mail.ru"/>
    <hyperlink ref="F12" r:id="rId2" display="kommunalka72@mail.ru"/>
    <hyperlink ref="F14" r:id="rId3" display="kommunalka72@mail.ru"/>
    <hyperlink ref="F17" r:id="rId4" display="kommunalka72@mail.ru"/>
    <hyperlink ref="F20" r:id="rId5" display="kommunalka72@mail.ru"/>
    <hyperlink ref="F33" r:id="rId6" display="kommunalka72@mail.ru"/>
    <hyperlink ref="F59" r:id="rId7" display="kommunalka72@mail.ru"/>
    <hyperlink ref="F60" r:id="rId8" display="kommunalka72@mail.ru"/>
    <hyperlink ref="F76" r:id="rId9" display="jakadm@rambler/ru"/>
    <hyperlink ref="F80" r:id="rId10" display="kommunalka72@mail.ru"/>
  </hyperlinks>
  <pageMargins left="0.70866141732283472" right="0.70866141732283472" top="0.74803149606299213" bottom="0.74803149606299213" header="0.31496062992125984" footer="0.31496062992125984"/>
  <pageSetup paperSize="9" scale="46" firstPageNumber="447" orientation="landscape" useFirstPageNumber="1" verticalDpi="0" r:id="rId11"/>
  <headerFooter>
    <oddHeader>&amp;C&amp;P</oddHeader>
  </headerFooter>
  <rowBreaks count="1" manualBreakCount="1">
    <brk id="51" max="18" man="1"/>
  </rowBreaks>
  <colBreaks count="1" manualBreakCount="1">
    <brk id="19" max="1048575" man="1"/>
  </col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НЕДВИЖИМОЕ ИМУЩЕСТВО</vt:lpstr>
      <vt:lpstr>Земельные участки</vt:lpstr>
      <vt:lpstr>ДВИЖИМОЕ ИМУЩЕСТВО</vt:lpstr>
      <vt:lpstr>СВЕДЕНИЯ ОБ ОРГАНИЗАЦИЯХ</vt:lpstr>
      <vt:lpstr>'ДВИЖИМОЕ ИМУЩЕСТВО'!Область_печати</vt:lpstr>
      <vt:lpstr>'Земельные участки'!Область_печати</vt:lpstr>
      <vt:lpstr>'НЕДВИЖИМОЕ ИМУЩЕСТВО'!Область_печати</vt:lpstr>
      <vt:lpstr>'СВЕДЕНИЯ ОБ ОРГАНИЗАЦИЯХ'!Область_печати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dc:creator>
  <cp:lastModifiedBy>user</cp:lastModifiedBy>
  <cp:lastPrinted>2022-07-01T12:36:24Z</cp:lastPrinted>
  <dcterms:created xsi:type="dcterms:W3CDTF">2020-11-11T14:47:02Z</dcterms:created>
  <dcterms:modified xsi:type="dcterms:W3CDTF">2022-07-11T08:06:08Z</dcterms:modified>
</cp:coreProperties>
</file>